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MINEM\2022\BEM 2022\BEM AGOSTO\CONSOLIDADOS\"/>
    </mc:Choice>
  </mc:AlternateContent>
  <xr:revisionPtr revIDLastSave="0" documentId="13_ncr:1_{3D0C7B2A-3A44-4CBE-933B-F80EAB0877CA}" xr6:coauthVersionLast="47" xr6:coauthVersionMax="47" xr10:uidLastSave="{00000000-0000-0000-0000-000000000000}"/>
  <bookViews>
    <workbookView xWindow="-108" yWindow="-108" windowWidth="23256" windowHeight="12456" tabRatio="764" xr2:uid="{00000000-000D-0000-FFFF-FFFF00000000}"/>
  </bookViews>
  <sheets>
    <sheet name="CONTENIDO" sheetId="424" r:id="rId1"/>
    <sheet name="1. PRODUCCIÓN METÁLICA" sheetId="438" r:id="rId2"/>
    <sheet name="2. PRODUCCIÓN EMPRESAS" sheetId="439" r:id="rId3"/>
    <sheet name="3. PRODUCCIÓN REGIONES" sheetId="440" r:id="rId4"/>
    <sheet name="4. NO METÁLICA" sheetId="435" r:id="rId5"/>
    <sheet name="4.1. NO METÁLICA REGIONES" sheetId="436" r:id="rId6"/>
    <sheet name="4.2. CARBONÍFERA" sheetId="437" r:id="rId7"/>
    <sheet name="5. MACROECONÓMICAS" sheetId="446" r:id="rId8"/>
    <sheet name="6. EXPORTACIONES" sheetId="442" r:id="rId9"/>
    <sheet name="6.1 EXPORTACIONES PART" sheetId="443" r:id="rId10"/>
    <sheet name="6.2 EXPORT PRODUCTOS" sheetId="445" r:id="rId11"/>
    <sheet name="7. INVERSIONES" sheetId="432" r:id="rId12"/>
    <sheet name="8. INVERSIONES TIPO" sheetId="433" r:id="rId13"/>
    <sheet name="9. INVERSIONES RUBRO" sheetId="434" r:id="rId14"/>
    <sheet name="10. EMPLEO" sheetId="447" r:id="rId15"/>
    <sheet name="11. TRANSFERENCIAS" sheetId="448" r:id="rId16"/>
    <sheet name="12. TRANSFERENCIAS 2" sheetId="449" r:id="rId17"/>
    <sheet name="13. CATASTRO ACTIVIDAD" sheetId="429" r:id="rId18"/>
    <sheet name="13.1 ACTIVIDAD MINERA" sheetId="441" r:id="rId19"/>
    <sheet name="13.2 ÁREAS RESTRINGIDAS" sheetId="430" r:id="rId20"/>
    <sheet name="14. RECAUDACIÓN" sheetId="431" r:id="rId21"/>
    <sheet name="C.E. 2022" sheetId="314" r:id="rId22"/>
    <sheet name="C.C. 2021" sheetId="248" r:id="rId23"/>
  </sheets>
  <externalReferences>
    <externalReference r:id="rId24"/>
    <externalReference r:id="rId25"/>
    <externalReference r:id="rId26"/>
  </externalReferences>
  <definedNames>
    <definedName name="_xlnm._FilterDatabase" localSheetId="14" hidden="1">'10. EMPLEO'!$I$6:$J$28</definedName>
    <definedName name="_xlnm._FilterDatabase" localSheetId="15" hidden="1">'11. TRANSFERENCIAS'!$A$4:$K$4</definedName>
    <definedName name="_xlnm._FilterDatabase" localSheetId="16" hidden="1">'12. TRANSFERENCIAS 2'!$A$4:$J$82</definedName>
    <definedName name="_xlnm._FilterDatabase" localSheetId="12" hidden="1">'8. INVERSIONES TIPO'!#REF!</definedName>
    <definedName name="_xlnm.Print_Area" localSheetId="1">'1. PRODUCCIÓN METÁLICA'!$A$1:$I$37</definedName>
    <definedName name="_xlnm.Print_Area" localSheetId="14">'10. EMPLEO'!$A$1:$I$36</definedName>
    <definedName name="_xlnm.Print_Area" localSheetId="15">'11. TRANSFERENCIAS'!$A$1:$K$33</definedName>
    <definedName name="_xlnm.Print_Area" localSheetId="16">'12. TRANSFERENCIAS 2'!$A$1:$K$86</definedName>
    <definedName name="_xlnm.Print_Area" localSheetId="17">'13. CATASTRO ACTIVIDAD'!#REF!</definedName>
    <definedName name="_xlnm.Print_Area" localSheetId="2">'2. PRODUCCIÓN EMPRESAS'!#REF!</definedName>
    <definedName name="_xlnm.Print_Area" localSheetId="3">'3. PRODUCCIÓN REGIONES'!#REF!</definedName>
    <definedName name="_xlnm.Print_Area" localSheetId="7">'5. MACROECONÓMICAS'!$A$1:$J$48</definedName>
    <definedName name="_xlnm.Print_Area" localSheetId="12">'8. INVERSIONES TIPO'!#REF!</definedName>
    <definedName name="_xlnm.Print_Area" localSheetId="13">'9. INVERSIONES RUBRO'!#REF!</definedName>
    <definedName name="_xlnm.Print_Area" localSheetId="0">CONTENIDO!$A$1:$M$56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18">'[1]BD 19.01.2021'!$A$1:$P$5557</definedName>
    <definedName name="OTI_2" localSheetId="10">'[2]BD 19.01.2021'!$A$1:$P$5557</definedName>
    <definedName name="OTI_2" localSheetId="21">'[2]BD 19.01.2021'!$A$1:$P$5557</definedName>
    <definedName name="OTI_2">'[3]BD 19.01.2021'!$A$1:$P$5557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7" i="449" l="1"/>
  <c r="J57" i="449"/>
  <c r="I57" i="449"/>
  <c r="H57" i="449"/>
  <c r="G57" i="449"/>
  <c r="F57" i="449"/>
  <c r="E57" i="449"/>
  <c r="D57" i="449"/>
  <c r="C57" i="449"/>
  <c r="B57" i="449"/>
  <c r="K31" i="449"/>
  <c r="J31" i="449"/>
  <c r="I31" i="449"/>
  <c r="H31" i="449"/>
  <c r="G31" i="449"/>
  <c r="F31" i="449"/>
  <c r="E31" i="449"/>
  <c r="D31" i="449"/>
  <c r="C31" i="449"/>
  <c r="B31" i="449"/>
  <c r="K5" i="449"/>
  <c r="J5" i="449"/>
  <c r="I5" i="449"/>
  <c r="H5" i="449"/>
  <c r="G5" i="449"/>
  <c r="F5" i="449"/>
  <c r="E5" i="449"/>
  <c r="D5" i="449"/>
  <c r="C5" i="449"/>
  <c r="B5" i="449"/>
  <c r="K31" i="448"/>
  <c r="J29" i="448"/>
  <c r="I29" i="448"/>
  <c r="H29" i="448"/>
  <c r="G29" i="448"/>
  <c r="F29" i="448"/>
  <c r="E29" i="448"/>
  <c r="D29" i="448"/>
  <c r="C29" i="448"/>
  <c r="B29" i="448"/>
  <c r="J28" i="448"/>
  <c r="I28" i="448"/>
  <c r="H28" i="448"/>
  <c r="G28" i="448"/>
  <c r="F28" i="448"/>
  <c r="E28" i="448"/>
  <c r="D28" i="448"/>
  <c r="C28" i="448"/>
  <c r="B28" i="448"/>
  <c r="J27" i="448"/>
  <c r="I27" i="448"/>
  <c r="H27" i="448"/>
  <c r="G27" i="448"/>
  <c r="F27" i="448"/>
  <c r="E27" i="448"/>
  <c r="D27" i="448"/>
  <c r="C27" i="448"/>
  <c r="B27" i="448"/>
  <c r="J26" i="448"/>
  <c r="I26" i="448"/>
  <c r="H26" i="448"/>
  <c r="G26" i="448"/>
  <c r="F26" i="448"/>
  <c r="E26" i="448"/>
  <c r="D26" i="448"/>
  <c r="C26" i="448"/>
  <c r="B26" i="448"/>
  <c r="J25" i="448"/>
  <c r="I25" i="448"/>
  <c r="H25" i="448"/>
  <c r="G25" i="448"/>
  <c r="F25" i="448"/>
  <c r="E25" i="448"/>
  <c r="D25" i="448"/>
  <c r="C25" i="448"/>
  <c r="B25" i="448"/>
  <c r="J24" i="448"/>
  <c r="I24" i="448"/>
  <c r="H24" i="448"/>
  <c r="G24" i="448"/>
  <c r="F24" i="448"/>
  <c r="E24" i="448"/>
  <c r="D24" i="448"/>
  <c r="C24" i="448"/>
  <c r="B24" i="448"/>
  <c r="J23" i="448"/>
  <c r="I23" i="448"/>
  <c r="H23" i="448"/>
  <c r="G23" i="448"/>
  <c r="F23" i="448"/>
  <c r="E23" i="448"/>
  <c r="D23" i="448"/>
  <c r="C23" i="448"/>
  <c r="B23" i="448"/>
  <c r="J22" i="448"/>
  <c r="I22" i="448"/>
  <c r="H22" i="448"/>
  <c r="G22" i="448"/>
  <c r="F22" i="448"/>
  <c r="E22" i="448"/>
  <c r="D22" i="448"/>
  <c r="C22" i="448"/>
  <c r="B22" i="448"/>
  <c r="J21" i="448"/>
  <c r="I21" i="448"/>
  <c r="H21" i="448"/>
  <c r="G21" i="448"/>
  <c r="F21" i="448"/>
  <c r="E21" i="448"/>
  <c r="D21" i="448"/>
  <c r="C21" i="448"/>
  <c r="B21" i="448"/>
  <c r="J20" i="448"/>
  <c r="I20" i="448"/>
  <c r="H20" i="448"/>
  <c r="G20" i="448"/>
  <c r="F20" i="448"/>
  <c r="E20" i="448"/>
  <c r="D20" i="448"/>
  <c r="C20" i="448"/>
  <c r="B20" i="448"/>
  <c r="J19" i="448"/>
  <c r="I19" i="448"/>
  <c r="H19" i="448"/>
  <c r="G19" i="448"/>
  <c r="F19" i="448"/>
  <c r="E19" i="448"/>
  <c r="D19" i="448"/>
  <c r="C19" i="448"/>
  <c r="B19" i="448"/>
  <c r="J18" i="448"/>
  <c r="I18" i="448"/>
  <c r="H18" i="448"/>
  <c r="G18" i="448"/>
  <c r="F18" i="448"/>
  <c r="E18" i="448"/>
  <c r="D18" i="448"/>
  <c r="C18" i="448"/>
  <c r="B18" i="448"/>
  <c r="J17" i="448"/>
  <c r="I17" i="448"/>
  <c r="H17" i="448"/>
  <c r="G17" i="448"/>
  <c r="F17" i="448"/>
  <c r="E17" i="448"/>
  <c r="D17" i="448"/>
  <c r="C17" i="448"/>
  <c r="B17" i="448"/>
  <c r="J16" i="448"/>
  <c r="I16" i="448"/>
  <c r="H16" i="448"/>
  <c r="G16" i="448"/>
  <c r="F16" i="448"/>
  <c r="E16" i="448"/>
  <c r="D16" i="448"/>
  <c r="C16" i="448"/>
  <c r="B16" i="448"/>
  <c r="J15" i="448"/>
  <c r="I15" i="448"/>
  <c r="H15" i="448"/>
  <c r="G15" i="448"/>
  <c r="F15" i="448"/>
  <c r="E15" i="448"/>
  <c r="D15" i="448"/>
  <c r="C15" i="448"/>
  <c r="B15" i="448"/>
  <c r="J14" i="448"/>
  <c r="I14" i="448"/>
  <c r="H14" i="448"/>
  <c r="G14" i="448"/>
  <c r="F14" i="448"/>
  <c r="E14" i="448"/>
  <c r="D14" i="448"/>
  <c r="C14" i="448"/>
  <c r="B14" i="448"/>
  <c r="J13" i="448"/>
  <c r="I13" i="448"/>
  <c r="H13" i="448"/>
  <c r="G13" i="448"/>
  <c r="F13" i="448"/>
  <c r="E13" i="448"/>
  <c r="D13" i="448"/>
  <c r="C13" i="448"/>
  <c r="B13" i="448"/>
  <c r="J12" i="448"/>
  <c r="I12" i="448"/>
  <c r="H12" i="448"/>
  <c r="G12" i="448"/>
  <c r="F12" i="448"/>
  <c r="E12" i="448"/>
  <c r="D12" i="448"/>
  <c r="C12" i="448"/>
  <c r="B12" i="448"/>
  <c r="J11" i="448"/>
  <c r="I11" i="448"/>
  <c r="H11" i="448"/>
  <c r="G11" i="448"/>
  <c r="F11" i="448"/>
  <c r="E11" i="448"/>
  <c r="D11" i="448"/>
  <c r="C11" i="448"/>
  <c r="B11" i="448"/>
  <c r="J10" i="448"/>
  <c r="I10" i="448"/>
  <c r="H10" i="448"/>
  <c r="G10" i="448"/>
  <c r="F10" i="448"/>
  <c r="E10" i="448"/>
  <c r="D10" i="448"/>
  <c r="C10" i="448"/>
  <c r="B10" i="448"/>
  <c r="J9" i="448"/>
  <c r="I9" i="448"/>
  <c r="H9" i="448"/>
  <c r="G9" i="448"/>
  <c r="F9" i="448"/>
  <c r="E9" i="448"/>
  <c r="D9" i="448"/>
  <c r="C9" i="448"/>
  <c r="B9" i="448"/>
  <c r="J8" i="448"/>
  <c r="I8" i="448"/>
  <c r="H8" i="448"/>
  <c r="G8" i="448"/>
  <c r="F8" i="448"/>
  <c r="E8" i="448"/>
  <c r="D8" i="448"/>
  <c r="C8" i="448"/>
  <c r="B8" i="448"/>
  <c r="J7" i="448"/>
  <c r="I7" i="448"/>
  <c r="H7" i="448"/>
  <c r="G7" i="448"/>
  <c r="F7" i="448"/>
  <c r="E7" i="448"/>
  <c r="D7" i="448"/>
  <c r="C7" i="448"/>
  <c r="B7" i="448"/>
  <c r="J6" i="448"/>
  <c r="I6" i="448"/>
  <c r="H6" i="448"/>
  <c r="G6" i="448"/>
  <c r="F6" i="448"/>
  <c r="E6" i="448"/>
  <c r="D6" i="448"/>
  <c r="C6" i="448"/>
  <c r="B6" i="448"/>
  <c r="B31" i="448" s="1"/>
  <c r="J5" i="448"/>
  <c r="J31" i="448" s="1"/>
  <c r="I5" i="448"/>
  <c r="I31" i="448" s="1"/>
  <c r="H5" i="448"/>
  <c r="H31" i="448" s="1"/>
  <c r="G5" i="448"/>
  <c r="G31" i="448" s="1"/>
  <c r="F5" i="448"/>
  <c r="F31" i="448" s="1"/>
  <c r="E5" i="448"/>
  <c r="E31" i="448" s="1"/>
  <c r="D5" i="448"/>
  <c r="D31" i="448" s="1"/>
  <c r="C5" i="448"/>
  <c r="C31" i="448" s="1"/>
  <c r="B5" i="448"/>
  <c r="N60" i="447" l="1"/>
  <c r="N59" i="447"/>
  <c r="N58" i="447"/>
  <c r="N57" i="447"/>
  <c r="N56" i="447"/>
  <c r="N55" i="447"/>
  <c r="N54" i="447"/>
  <c r="N53" i="447"/>
  <c r="N52" i="447"/>
  <c r="N51" i="447"/>
  <c r="N50" i="447"/>
  <c r="N49" i="447"/>
  <c r="N48" i="447"/>
  <c r="N47" i="447"/>
  <c r="N46" i="447"/>
  <c r="N45" i="447"/>
  <c r="N44" i="447"/>
  <c r="N43" i="447"/>
  <c r="N42" i="447"/>
  <c r="N41" i="447"/>
  <c r="N40" i="447"/>
  <c r="N39" i="447"/>
  <c r="N38" i="447"/>
  <c r="G29" i="447"/>
  <c r="H27" i="447" s="1"/>
  <c r="C29" i="447"/>
  <c r="B29" i="447"/>
  <c r="D28" i="447"/>
  <c r="D27" i="447"/>
  <c r="D24" i="447"/>
  <c r="D23" i="447"/>
  <c r="H22" i="447"/>
  <c r="D22" i="447"/>
  <c r="H21" i="447"/>
  <c r="D21" i="447"/>
  <c r="D20" i="447"/>
  <c r="D19" i="447"/>
  <c r="D18" i="447"/>
  <c r="D17" i="447"/>
  <c r="D16" i="447" s="1"/>
  <c r="H16" i="447"/>
  <c r="C16" i="447"/>
  <c r="B16" i="447"/>
  <c r="H15" i="447"/>
  <c r="D15" i="447"/>
  <c r="D14" i="447"/>
  <c r="D13" i="447"/>
  <c r="H12" i="447"/>
  <c r="D12" i="447"/>
  <c r="H11" i="447"/>
  <c r="D11" i="447"/>
  <c r="H10" i="447"/>
  <c r="D10" i="447"/>
  <c r="D9" i="447"/>
  <c r="D8" i="447"/>
  <c r="D7" i="447"/>
  <c r="H6" i="447"/>
  <c r="D6" i="447"/>
  <c r="H9" i="447" l="1"/>
  <c r="D29" i="447"/>
  <c r="H28" i="447"/>
  <c r="H23" i="447"/>
  <c r="H7" i="447"/>
  <c r="H13" i="447"/>
  <c r="H18" i="447"/>
  <c r="H24" i="447"/>
  <c r="H25" i="447"/>
  <c r="H26" i="447"/>
  <c r="H17" i="447"/>
  <c r="H8" i="447"/>
  <c r="H29" i="447" s="1"/>
  <c r="H14" i="447"/>
  <c r="H19" i="447"/>
  <c r="H20" i="447"/>
  <c r="C36" i="445" l="1"/>
  <c r="C35" i="445"/>
  <c r="C34" i="445"/>
  <c r="C33" i="445"/>
  <c r="C32" i="445"/>
  <c r="C31" i="445"/>
  <c r="C30" i="445"/>
  <c r="C29" i="445"/>
  <c r="C28" i="445"/>
  <c r="C27" i="445"/>
  <c r="B26" i="445"/>
  <c r="C26" i="445" s="1"/>
  <c r="B21" i="445"/>
  <c r="C16" i="445" s="1"/>
  <c r="C19" i="445"/>
  <c r="C15" i="445"/>
  <c r="C14" i="445"/>
  <c r="C13" i="445"/>
  <c r="C11" i="445"/>
  <c r="C10" i="445"/>
  <c r="C9" i="445"/>
  <c r="C8" i="445"/>
  <c r="C6" i="445"/>
  <c r="C21" i="445" s="1"/>
  <c r="Q23" i="443"/>
  <c r="P23" i="443"/>
  <c r="O23" i="443"/>
  <c r="N23" i="443"/>
  <c r="M23" i="443"/>
  <c r="L23" i="443"/>
  <c r="K23" i="443"/>
  <c r="J23" i="443"/>
  <c r="I23" i="443"/>
  <c r="H23" i="443"/>
  <c r="G23" i="443"/>
  <c r="F23" i="443"/>
  <c r="E23" i="443"/>
  <c r="D23" i="443"/>
  <c r="C23" i="443"/>
  <c r="B23" i="443"/>
  <c r="Q21" i="443"/>
  <c r="P21" i="443"/>
  <c r="O21" i="443"/>
  <c r="N21" i="443"/>
  <c r="M21" i="443"/>
  <c r="L21" i="443"/>
  <c r="K21" i="443"/>
  <c r="J21" i="443"/>
  <c r="I21" i="443"/>
  <c r="H21" i="443"/>
  <c r="G21" i="443"/>
  <c r="F21" i="443"/>
  <c r="E21" i="443"/>
  <c r="D21" i="443"/>
  <c r="C21" i="443"/>
  <c r="B21" i="443"/>
  <c r="R18" i="443"/>
  <c r="R17" i="443"/>
  <c r="R16" i="443"/>
  <c r="R15" i="443"/>
  <c r="R14" i="443"/>
  <c r="R13" i="443"/>
  <c r="R12" i="443"/>
  <c r="R11" i="443"/>
  <c r="R10" i="443"/>
  <c r="R9" i="443"/>
  <c r="R8" i="443"/>
  <c r="R7" i="443"/>
  <c r="R6" i="443"/>
  <c r="R23" i="443" s="1"/>
  <c r="I93" i="442"/>
  <c r="H93" i="442"/>
  <c r="G93" i="442"/>
  <c r="F93" i="442"/>
  <c r="E93" i="442"/>
  <c r="D93" i="442"/>
  <c r="C93" i="442"/>
  <c r="B93" i="442"/>
  <c r="I87" i="442"/>
  <c r="H87" i="442"/>
  <c r="G87" i="442"/>
  <c r="F87" i="442"/>
  <c r="E87" i="442"/>
  <c r="D87" i="442"/>
  <c r="C87" i="442"/>
  <c r="B87" i="442"/>
  <c r="I82" i="442"/>
  <c r="H82" i="442"/>
  <c r="G82" i="442"/>
  <c r="F82" i="442"/>
  <c r="E82" i="442"/>
  <c r="D82" i="442"/>
  <c r="C82" i="442"/>
  <c r="B82" i="442"/>
  <c r="I70" i="442"/>
  <c r="H70" i="442"/>
  <c r="G70" i="442"/>
  <c r="F70" i="442"/>
  <c r="E70" i="442"/>
  <c r="D70" i="442"/>
  <c r="C70" i="442"/>
  <c r="B70" i="442"/>
  <c r="J38" i="442"/>
  <c r="I38" i="442"/>
  <c r="H38" i="442"/>
  <c r="G38" i="442"/>
  <c r="F38" i="442"/>
  <c r="E38" i="442"/>
  <c r="D38" i="442"/>
  <c r="C38" i="442"/>
  <c r="B38" i="442"/>
  <c r="K37" i="442"/>
  <c r="K38" i="442" s="1"/>
  <c r="K36" i="442"/>
  <c r="J32" i="442"/>
  <c r="I32" i="442"/>
  <c r="H32" i="442"/>
  <c r="G32" i="442"/>
  <c r="F32" i="442"/>
  <c r="E32" i="442"/>
  <c r="D32" i="442"/>
  <c r="C32" i="442"/>
  <c r="B32" i="442"/>
  <c r="K31" i="442"/>
  <c r="K32" i="442" s="1"/>
  <c r="K30" i="442"/>
  <c r="J27" i="442"/>
  <c r="I27" i="442"/>
  <c r="H27" i="442"/>
  <c r="G27" i="442"/>
  <c r="F27" i="442"/>
  <c r="E27" i="442"/>
  <c r="D27" i="442"/>
  <c r="C27" i="442"/>
  <c r="B27" i="442"/>
  <c r="K26" i="442"/>
  <c r="K27" i="442" s="1"/>
  <c r="K25" i="442"/>
  <c r="K22" i="442"/>
  <c r="K21" i="442"/>
  <c r="K20" i="442"/>
  <c r="K19" i="442"/>
  <c r="K18" i="442"/>
  <c r="K17" i="442"/>
  <c r="K16" i="442"/>
  <c r="J15" i="442"/>
  <c r="I15" i="442"/>
  <c r="H15" i="442"/>
  <c r="G15" i="442"/>
  <c r="F15" i="442"/>
  <c r="E15" i="442"/>
  <c r="D15" i="442"/>
  <c r="C15" i="442"/>
  <c r="B15" i="442"/>
  <c r="K14" i="442"/>
  <c r="K13" i="442"/>
  <c r="K12" i="442"/>
  <c r="K11" i="442"/>
  <c r="K10" i="442"/>
  <c r="K9" i="442"/>
  <c r="K8" i="442"/>
  <c r="K7" i="442"/>
  <c r="K6" i="442"/>
  <c r="K15" i="442" l="1"/>
  <c r="R21" i="443"/>
  <c r="S18" i="443" s="1"/>
  <c r="S16" i="443"/>
  <c r="C12" i="445"/>
  <c r="S12" i="443"/>
  <c r="S14" i="443"/>
  <c r="S8" i="443"/>
  <c r="S23" i="443" l="1"/>
  <c r="S10" i="443"/>
  <c r="S15" i="443"/>
  <c r="S9" i="443"/>
  <c r="S7" i="443"/>
  <c r="S17" i="443"/>
  <c r="S13" i="443"/>
  <c r="S6" i="443"/>
  <c r="S21" i="443" s="1"/>
  <c r="S11" i="443"/>
  <c r="C13" i="441" l="1"/>
  <c r="A13" i="441"/>
  <c r="D12" i="441"/>
  <c r="D11" i="441"/>
  <c r="D10" i="441"/>
  <c r="D9" i="441"/>
  <c r="D8" i="441"/>
  <c r="D7" i="441"/>
  <c r="D13" i="441" s="1"/>
  <c r="D6" i="441"/>
  <c r="D5" i="441"/>
  <c r="G112" i="440"/>
  <c r="D112" i="440"/>
  <c r="G111" i="440"/>
  <c r="G110" i="440"/>
  <c r="D110" i="440"/>
  <c r="F109" i="440"/>
  <c r="H111" i="440" s="1"/>
  <c r="E109" i="440"/>
  <c r="C109" i="440"/>
  <c r="D109" i="440" s="1"/>
  <c r="B109" i="440"/>
  <c r="G108" i="440"/>
  <c r="D108" i="440"/>
  <c r="G107" i="440"/>
  <c r="D107" i="440"/>
  <c r="F106" i="440"/>
  <c r="H108" i="440" s="1"/>
  <c r="E106" i="440"/>
  <c r="C106" i="440"/>
  <c r="D106" i="440" s="1"/>
  <c r="B106" i="440"/>
  <c r="G105" i="440"/>
  <c r="G104" i="440"/>
  <c r="D104" i="440"/>
  <c r="G103" i="440"/>
  <c r="D103" i="440"/>
  <c r="G102" i="440"/>
  <c r="D102" i="440"/>
  <c r="F101" i="440"/>
  <c r="H105" i="440" s="1"/>
  <c r="E101" i="440"/>
  <c r="C101" i="440"/>
  <c r="D101" i="440" s="1"/>
  <c r="B101" i="440"/>
  <c r="G99" i="440"/>
  <c r="D99" i="440"/>
  <c r="G98" i="440"/>
  <c r="D98" i="440"/>
  <c r="G97" i="440"/>
  <c r="D97" i="440"/>
  <c r="G96" i="440"/>
  <c r="D96" i="440"/>
  <c r="G95" i="440"/>
  <c r="D95" i="440"/>
  <c r="F94" i="440"/>
  <c r="H97" i="440" s="1"/>
  <c r="E94" i="440"/>
  <c r="D94" i="440"/>
  <c r="C94" i="440"/>
  <c r="B94" i="440"/>
  <c r="G93" i="440"/>
  <c r="D93" i="440"/>
  <c r="G92" i="440"/>
  <c r="D92" i="440"/>
  <c r="G91" i="440"/>
  <c r="D91" i="440"/>
  <c r="G90" i="440"/>
  <c r="D90" i="440"/>
  <c r="G89" i="440"/>
  <c r="D89" i="440"/>
  <c r="G88" i="440"/>
  <c r="D88" i="440"/>
  <c r="G87" i="440"/>
  <c r="D87" i="440"/>
  <c r="F86" i="440"/>
  <c r="H91" i="440" s="1"/>
  <c r="E86" i="440"/>
  <c r="C86" i="440"/>
  <c r="D86" i="440" s="1"/>
  <c r="B86" i="440"/>
  <c r="G85" i="440"/>
  <c r="D85" i="440"/>
  <c r="F84" i="440"/>
  <c r="H85" i="440" s="1"/>
  <c r="H84" i="440" s="1"/>
  <c r="E84" i="440"/>
  <c r="C84" i="440"/>
  <c r="B84" i="440"/>
  <c r="D84" i="440" s="1"/>
  <c r="H83" i="440"/>
  <c r="G83" i="440"/>
  <c r="D83" i="440"/>
  <c r="H82" i="440"/>
  <c r="F82" i="440"/>
  <c r="E82" i="440"/>
  <c r="C82" i="440"/>
  <c r="D82" i="440" s="1"/>
  <c r="B82" i="440"/>
  <c r="G80" i="440"/>
  <c r="D80" i="440"/>
  <c r="H79" i="440"/>
  <c r="G78" i="440"/>
  <c r="D78" i="440"/>
  <c r="G77" i="440"/>
  <c r="D77" i="440"/>
  <c r="H76" i="440"/>
  <c r="G76" i="440"/>
  <c r="D76" i="440"/>
  <c r="G75" i="440"/>
  <c r="D75" i="440"/>
  <c r="G74" i="440"/>
  <c r="D74" i="440"/>
  <c r="G73" i="440"/>
  <c r="D73" i="440"/>
  <c r="H72" i="440"/>
  <c r="G72" i="440"/>
  <c r="D72" i="440"/>
  <c r="G71" i="440"/>
  <c r="D71" i="440"/>
  <c r="G70" i="440"/>
  <c r="D70" i="440"/>
  <c r="G69" i="440"/>
  <c r="D69" i="440"/>
  <c r="H68" i="440"/>
  <c r="G68" i="440"/>
  <c r="D68" i="440"/>
  <c r="G67" i="440"/>
  <c r="D67" i="440"/>
  <c r="G66" i="440"/>
  <c r="D66" i="440"/>
  <c r="G65" i="440"/>
  <c r="D65" i="440"/>
  <c r="F64" i="440"/>
  <c r="H77" i="440" s="1"/>
  <c r="E64" i="440"/>
  <c r="G64" i="440" s="1"/>
  <c r="C64" i="440"/>
  <c r="B64" i="440"/>
  <c r="G62" i="440"/>
  <c r="G61" i="440"/>
  <c r="D61" i="440"/>
  <c r="G60" i="440"/>
  <c r="D60" i="440"/>
  <c r="G59" i="440"/>
  <c r="D59" i="440"/>
  <c r="G58" i="440"/>
  <c r="D58" i="440"/>
  <c r="G57" i="440"/>
  <c r="D57" i="440"/>
  <c r="G56" i="440"/>
  <c r="D56" i="440"/>
  <c r="G55" i="440"/>
  <c r="D55" i="440"/>
  <c r="G54" i="440"/>
  <c r="D54" i="440"/>
  <c r="G53" i="440"/>
  <c r="D53" i="440"/>
  <c r="F52" i="440"/>
  <c r="H62" i="440" s="1"/>
  <c r="E52" i="440"/>
  <c r="G52" i="440" s="1"/>
  <c r="C52" i="440"/>
  <c r="D52" i="440" s="1"/>
  <c r="B52" i="440"/>
  <c r="G51" i="440"/>
  <c r="G50" i="440"/>
  <c r="D50" i="440"/>
  <c r="G48" i="440"/>
  <c r="D48" i="440"/>
  <c r="G47" i="440"/>
  <c r="D47" i="440"/>
  <c r="G46" i="440"/>
  <c r="D46" i="440"/>
  <c r="G45" i="440"/>
  <c r="D45" i="440"/>
  <c r="G44" i="440"/>
  <c r="D44" i="440"/>
  <c r="G43" i="440"/>
  <c r="D43" i="440"/>
  <c r="G42" i="440"/>
  <c r="D42" i="440"/>
  <c r="G41" i="440"/>
  <c r="D41" i="440"/>
  <c r="F40" i="440"/>
  <c r="H51" i="440" s="1"/>
  <c r="E40" i="440"/>
  <c r="C40" i="440"/>
  <c r="D40" i="440" s="1"/>
  <c r="B40" i="440"/>
  <c r="G39" i="440"/>
  <c r="D39" i="440"/>
  <c r="G38" i="440"/>
  <c r="D38" i="440"/>
  <c r="G37" i="440"/>
  <c r="D37" i="440"/>
  <c r="G36" i="440"/>
  <c r="D36" i="440"/>
  <c r="G35" i="440"/>
  <c r="D35" i="440"/>
  <c r="G34" i="440"/>
  <c r="D34" i="440"/>
  <c r="G33" i="440"/>
  <c r="D33" i="440"/>
  <c r="G32" i="440"/>
  <c r="D32" i="440"/>
  <c r="G31" i="440"/>
  <c r="D31" i="440"/>
  <c r="G30" i="440"/>
  <c r="D30" i="440"/>
  <c r="G29" i="440"/>
  <c r="D29" i="440"/>
  <c r="G28" i="440"/>
  <c r="D28" i="440"/>
  <c r="G27" i="440"/>
  <c r="D27" i="440"/>
  <c r="G26" i="440"/>
  <c r="D26" i="440"/>
  <c r="G25" i="440"/>
  <c r="D25" i="440"/>
  <c r="G24" i="440"/>
  <c r="D24" i="440"/>
  <c r="F23" i="440"/>
  <c r="H36" i="440" s="1"/>
  <c r="E23" i="440"/>
  <c r="D23" i="440"/>
  <c r="C23" i="440"/>
  <c r="B23" i="440"/>
  <c r="G20" i="440"/>
  <c r="D20" i="440"/>
  <c r="G19" i="440"/>
  <c r="D19" i="440"/>
  <c r="G18" i="440"/>
  <c r="D18" i="440"/>
  <c r="G17" i="440"/>
  <c r="D17" i="440"/>
  <c r="G16" i="440"/>
  <c r="D16" i="440"/>
  <c r="G15" i="440"/>
  <c r="D15" i="440"/>
  <c r="G14" i="440"/>
  <c r="D14" i="440"/>
  <c r="G13" i="440"/>
  <c r="D13" i="440"/>
  <c r="G12" i="440"/>
  <c r="D12" i="440"/>
  <c r="G11" i="440"/>
  <c r="D11" i="440"/>
  <c r="G10" i="440"/>
  <c r="D10" i="440"/>
  <c r="G9" i="440"/>
  <c r="D9" i="440"/>
  <c r="G8" i="440"/>
  <c r="D8" i="440"/>
  <c r="G7" i="440"/>
  <c r="D7" i="440"/>
  <c r="F6" i="440"/>
  <c r="H19" i="440" s="1"/>
  <c r="E6" i="440"/>
  <c r="C6" i="440"/>
  <c r="D6" i="440" s="1"/>
  <c r="B6" i="440"/>
  <c r="H100" i="439"/>
  <c r="G100" i="439"/>
  <c r="D100" i="439"/>
  <c r="G99" i="439"/>
  <c r="H98" i="439"/>
  <c r="H97" i="439" s="1"/>
  <c r="G98" i="439"/>
  <c r="D98" i="439"/>
  <c r="F97" i="439"/>
  <c r="H99" i="439" s="1"/>
  <c r="E97" i="439"/>
  <c r="C97" i="439"/>
  <c r="B97" i="439"/>
  <c r="G96" i="439"/>
  <c r="D96" i="439"/>
  <c r="G95" i="439"/>
  <c r="D95" i="439"/>
  <c r="F94" i="439"/>
  <c r="H96" i="439" s="1"/>
  <c r="E94" i="439"/>
  <c r="C94" i="439"/>
  <c r="D94" i="439" s="1"/>
  <c r="B94" i="439"/>
  <c r="G93" i="439"/>
  <c r="G92" i="439"/>
  <c r="G91" i="439"/>
  <c r="D91" i="439"/>
  <c r="G90" i="439"/>
  <c r="D90" i="439"/>
  <c r="G89" i="439"/>
  <c r="D89" i="439"/>
  <c r="H88" i="439"/>
  <c r="G88" i="439"/>
  <c r="D88" i="439"/>
  <c r="F87" i="439"/>
  <c r="H89" i="439" s="1"/>
  <c r="E87" i="439"/>
  <c r="C87" i="439"/>
  <c r="B87" i="439"/>
  <c r="G85" i="439"/>
  <c r="G84" i="439"/>
  <c r="D84" i="439"/>
  <c r="G83" i="439"/>
  <c r="D83" i="439"/>
  <c r="G82" i="439"/>
  <c r="D82" i="439"/>
  <c r="G81" i="439"/>
  <c r="D81" i="439"/>
  <c r="G80" i="439"/>
  <c r="D80" i="439"/>
  <c r="G79" i="439"/>
  <c r="D79" i="439"/>
  <c r="F78" i="439"/>
  <c r="G78" i="439" s="1"/>
  <c r="E78" i="439"/>
  <c r="C78" i="439"/>
  <c r="D78" i="439" s="1"/>
  <c r="B78" i="439"/>
  <c r="H77" i="439"/>
  <c r="G77" i="439"/>
  <c r="D77" i="439"/>
  <c r="G76" i="439"/>
  <c r="D76" i="439"/>
  <c r="G75" i="439"/>
  <c r="D75" i="439"/>
  <c r="H74" i="439"/>
  <c r="G74" i="439"/>
  <c r="D74" i="439"/>
  <c r="H73" i="439"/>
  <c r="G73" i="439"/>
  <c r="D73" i="439"/>
  <c r="H72" i="439"/>
  <c r="G72" i="439"/>
  <c r="D72" i="439"/>
  <c r="F71" i="439"/>
  <c r="H76" i="439" s="1"/>
  <c r="E71" i="439"/>
  <c r="G71" i="439" s="1"/>
  <c r="C71" i="439"/>
  <c r="D71" i="439" s="1"/>
  <c r="B71" i="439"/>
  <c r="H70" i="439"/>
  <c r="H69" i="439" s="1"/>
  <c r="G70" i="439"/>
  <c r="D70" i="439"/>
  <c r="F69" i="439"/>
  <c r="E69" i="439"/>
  <c r="C69" i="439"/>
  <c r="B69" i="439"/>
  <c r="G68" i="439"/>
  <c r="D68" i="439"/>
  <c r="G67" i="439"/>
  <c r="D67" i="439"/>
  <c r="F66" i="439"/>
  <c r="E66" i="439"/>
  <c r="C66" i="439"/>
  <c r="B66" i="439"/>
  <c r="D66" i="439" s="1"/>
  <c r="G65" i="439"/>
  <c r="D65" i="439"/>
  <c r="G64" i="439"/>
  <c r="D64" i="439"/>
  <c r="G63" i="439"/>
  <c r="D63" i="439"/>
  <c r="G62" i="439"/>
  <c r="D62" i="439"/>
  <c r="G61" i="439"/>
  <c r="D61" i="439"/>
  <c r="G60" i="439"/>
  <c r="D60" i="439"/>
  <c r="G59" i="439"/>
  <c r="D59" i="439"/>
  <c r="G58" i="439"/>
  <c r="D58" i="439"/>
  <c r="G57" i="439"/>
  <c r="D57" i="439"/>
  <c r="G56" i="439"/>
  <c r="D56" i="439"/>
  <c r="G55" i="439"/>
  <c r="D55" i="439"/>
  <c r="F54" i="439"/>
  <c r="H62" i="439" s="1"/>
  <c r="E54" i="439"/>
  <c r="D54" i="439"/>
  <c r="C54" i="439"/>
  <c r="B54" i="439"/>
  <c r="G53" i="439"/>
  <c r="D53" i="439"/>
  <c r="G52" i="439"/>
  <c r="D52" i="439"/>
  <c r="G51" i="439"/>
  <c r="D51" i="439"/>
  <c r="G50" i="439"/>
  <c r="D50" i="439"/>
  <c r="G49" i="439"/>
  <c r="D49" i="439"/>
  <c r="G48" i="439"/>
  <c r="D48" i="439"/>
  <c r="G47" i="439"/>
  <c r="D47" i="439"/>
  <c r="G46" i="439"/>
  <c r="D46" i="439"/>
  <c r="G45" i="439"/>
  <c r="D45" i="439"/>
  <c r="G44" i="439"/>
  <c r="D44" i="439"/>
  <c r="G43" i="439"/>
  <c r="D43" i="439"/>
  <c r="F42" i="439"/>
  <c r="H51" i="439" s="1"/>
  <c r="E42" i="439"/>
  <c r="C42" i="439"/>
  <c r="D42" i="439" s="1"/>
  <c r="B42" i="439"/>
  <c r="G41" i="439"/>
  <c r="D41" i="439"/>
  <c r="G40" i="439"/>
  <c r="D40" i="439"/>
  <c r="G39" i="439"/>
  <c r="D39" i="439"/>
  <c r="G38" i="439"/>
  <c r="D38" i="439"/>
  <c r="G37" i="439"/>
  <c r="D37" i="439"/>
  <c r="G36" i="439"/>
  <c r="D36" i="439"/>
  <c r="G35" i="439"/>
  <c r="D35" i="439"/>
  <c r="G34" i="439"/>
  <c r="D34" i="439"/>
  <c r="G33" i="439"/>
  <c r="D33" i="439"/>
  <c r="G32" i="439"/>
  <c r="D32" i="439"/>
  <c r="G31" i="439"/>
  <c r="D31" i="439"/>
  <c r="F30" i="439"/>
  <c r="H41" i="439" s="1"/>
  <c r="E30" i="439"/>
  <c r="C30" i="439"/>
  <c r="D30" i="439" s="1"/>
  <c r="B30" i="439"/>
  <c r="G29" i="439"/>
  <c r="D29" i="439"/>
  <c r="G28" i="439"/>
  <c r="D28" i="439"/>
  <c r="H27" i="439"/>
  <c r="G27" i="439"/>
  <c r="D27" i="439"/>
  <c r="G26" i="439"/>
  <c r="D26" i="439"/>
  <c r="G25" i="439"/>
  <c r="D25" i="439"/>
  <c r="G24" i="439"/>
  <c r="D24" i="439"/>
  <c r="G23" i="439"/>
  <c r="D23" i="439"/>
  <c r="G22" i="439"/>
  <c r="D22" i="439"/>
  <c r="G21" i="439"/>
  <c r="D21" i="439"/>
  <c r="G20" i="439"/>
  <c r="D20" i="439"/>
  <c r="G19" i="439"/>
  <c r="D19" i="439"/>
  <c r="F18" i="439"/>
  <c r="H26" i="439" s="1"/>
  <c r="E18" i="439"/>
  <c r="C18" i="439"/>
  <c r="D18" i="439" s="1"/>
  <c r="B18" i="439"/>
  <c r="G17" i="439"/>
  <c r="D17" i="439"/>
  <c r="H16" i="439"/>
  <c r="G16" i="439"/>
  <c r="D16" i="439"/>
  <c r="G15" i="439"/>
  <c r="D15" i="439"/>
  <c r="G14" i="439"/>
  <c r="D14" i="439"/>
  <c r="G13" i="439"/>
  <c r="D13" i="439"/>
  <c r="H12" i="439"/>
  <c r="G12" i="439"/>
  <c r="D12" i="439"/>
  <c r="G11" i="439"/>
  <c r="D11" i="439"/>
  <c r="G10" i="439"/>
  <c r="D10" i="439"/>
  <c r="G9" i="439"/>
  <c r="D9" i="439"/>
  <c r="G8" i="439"/>
  <c r="D8" i="439"/>
  <c r="G7" i="439"/>
  <c r="D7" i="439"/>
  <c r="F6" i="439"/>
  <c r="H15" i="439" s="1"/>
  <c r="E6" i="439"/>
  <c r="C6" i="439"/>
  <c r="B6" i="439"/>
  <c r="I51" i="438"/>
  <c r="H51" i="438"/>
  <c r="G51" i="438"/>
  <c r="F51" i="438"/>
  <c r="E51" i="438"/>
  <c r="D51" i="438"/>
  <c r="C51" i="438"/>
  <c r="B51" i="438"/>
  <c r="I46" i="438"/>
  <c r="H46" i="438"/>
  <c r="G46" i="438"/>
  <c r="F46" i="438"/>
  <c r="E46" i="438"/>
  <c r="D46" i="438"/>
  <c r="C46" i="438"/>
  <c r="B46" i="438"/>
  <c r="I41" i="438"/>
  <c r="H41" i="438"/>
  <c r="G41" i="438"/>
  <c r="F41" i="438"/>
  <c r="E41" i="438"/>
  <c r="D41" i="438"/>
  <c r="C41" i="438"/>
  <c r="B41" i="438"/>
  <c r="I28" i="438"/>
  <c r="H28" i="438"/>
  <c r="G28" i="438"/>
  <c r="F28" i="438"/>
  <c r="E28" i="438"/>
  <c r="D28" i="438"/>
  <c r="C28" i="438"/>
  <c r="B28" i="438"/>
  <c r="J28" i="438" s="1"/>
  <c r="J27" i="438"/>
  <c r="J26" i="438"/>
  <c r="J25" i="438"/>
  <c r="J24" i="438"/>
  <c r="J23" i="438"/>
  <c r="J22" i="438"/>
  <c r="J21" i="438"/>
  <c r="J20" i="438"/>
  <c r="J19" i="438"/>
  <c r="J18" i="438"/>
  <c r="J17" i="438"/>
  <c r="H10" i="439" l="1"/>
  <c r="H25" i="439"/>
  <c r="H52" i="439"/>
  <c r="H75" i="439"/>
  <c r="H71" i="439" s="1"/>
  <c r="D87" i="439"/>
  <c r="H16" i="440"/>
  <c r="H54" i="440"/>
  <c r="H60" i="440"/>
  <c r="H70" i="440"/>
  <c r="H88" i="440"/>
  <c r="H96" i="440"/>
  <c r="H99" i="440"/>
  <c r="H102" i="440"/>
  <c r="H19" i="439"/>
  <c r="H46" i="439"/>
  <c r="H10" i="440"/>
  <c r="H45" i="440"/>
  <c r="H48" i="440"/>
  <c r="H100" i="440"/>
  <c r="H14" i="439"/>
  <c r="H55" i="439"/>
  <c r="D69" i="439"/>
  <c r="H90" i="439"/>
  <c r="D97" i="439"/>
  <c r="H20" i="440"/>
  <c r="H49" i="440"/>
  <c r="H74" i="440"/>
  <c r="H92" i="440"/>
  <c r="G94" i="440"/>
  <c r="H8" i="439"/>
  <c r="H23" i="439"/>
  <c r="H50" i="439"/>
  <c r="H59" i="439"/>
  <c r="H14" i="440"/>
  <c r="H43" i="440"/>
  <c r="H55" i="440"/>
  <c r="H58" i="440"/>
  <c r="H103" i="440"/>
  <c r="D6" i="439"/>
  <c r="H44" i="439"/>
  <c r="H63" i="439"/>
  <c r="G66" i="439"/>
  <c r="G69" i="439"/>
  <c r="H8" i="440"/>
  <c r="H63" i="440"/>
  <c r="H78" i="440"/>
  <c r="G82" i="440"/>
  <c r="H112" i="440"/>
  <c r="H18" i="440"/>
  <c r="H90" i="440"/>
  <c r="H95" i="440"/>
  <c r="H98" i="440"/>
  <c r="H21" i="439"/>
  <c r="H48" i="439"/>
  <c r="H92" i="439"/>
  <c r="H12" i="440"/>
  <c r="H41" i="440"/>
  <c r="H44" i="440"/>
  <c r="H47" i="440"/>
  <c r="H56" i="440"/>
  <c r="D64" i="440"/>
  <c r="H66" i="440"/>
  <c r="H104" i="440"/>
  <c r="H107" i="440"/>
  <c r="H106" i="440" s="1"/>
  <c r="G109" i="440"/>
  <c r="G30" i="439"/>
  <c r="H38" i="439"/>
  <c r="H9" i="439"/>
  <c r="H13" i="439"/>
  <c r="H17" i="439"/>
  <c r="H45" i="439"/>
  <c r="H49" i="439"/>
  <c r="H53" i="439"/>
  <c r="G94" i="439"/>
  <c r="H21" i="440"/>
  <c r="H59" i="440"/>
  <c r="H34" i="439"/>
  <c r="H20" i="439"/>
  <c r="H24" i="439"/>
  <c r="H28" i="439"/>
  <c r="H56" i="439"/>
  <c r="H60" i="439"/>
  <c r="H64" i="439"/>
  <c r="G87" i="439"/>
  <c r="G97" i="439"/>
  <c r="H25" i="440"/>
  <c r="H29" i="440"/>
  <c r="H33" i="440"/>
  <c r="H37" i="440"/>
  <c r="G40" i="440"/>
  <c r="H67" i="440"/>
  <c r="H71" i="440"/>
  <c r="H75" i="440"/>
  <c r="G106" i="440"/>
  <c r="H82" i="439"/>
  <c r="G6" i="439"/>
  <c r="H31" i="439"/>
  <c r="H35" i="439"/>
  <c r="H39" i="439"/>
  <c r="G42" i="439"/>
  <c r="H67" i="439"/>
  <c r="H79" i="439"/>
  <c r="H83" i="439"/>
  <c r="H91" i="439"/>
  <c r="H9" i="440"/>
  <c r="H13" i="440"/>
  <c r="H17" i="440"/>
  <c r="H80" i="440"/>
  <c r="H89" i="440"/>
  <c r="H93" i="440"/>
  <c r="H29" i="439"/>
  <c r="H57" i="439"/>
  <c r="H61" i="439"/>
  <c r="H65" i="439"/>
  <c r="H95" i="439"/>
  <c r="H94" i="439" s="1"/>
  <c r="G6" i="440"/>
  <c r="H26" i="440"/>
  <c r="H30" i="440"/>
  <c r="H34" i="440"/>
  <c r="H38" i="440"/>
  <c r="G86" i="440"/>
  <c r="H32" i="439"/>
  <c r="H84" i="439"/>
  <c r="H80" i="439"/>
  <c r="H7" i="439"/>
  <c r="H11" i="439"/>
  <c r="G18" i="439"/>
  <c r="H43" i="439"/>
  <c r="H47" i="439"/>
  <c r="G54" i="439"/>
  <c r="H93" i="439"/>
  <c r="G23" i="440"/>
  <c r="H50" i="440"/>
  <c r="H53" i="440"/>
  <c r="H57" i="440"/>
  <c r="H61" i="440"/>
  <c r="G84" i="440"/>
  <c r="H110" i="440"/>
  <c r="H109" i="440" s="1"/>
  <c r="H36" i="439"/>
  <c r="H22" i="439"/>
  <c r="H58" i="439"/>
  <c r="H85" i="439"/>
  <c r="H27" i="440"/>
  <c r="H31" i="440"/>
  <c r="H35" i="440"/>
  <c r="H39" i="440"/>
  <c r="H65" i="440"/>
  <c r="H69" i="440"/>
  <c r="H73" i="440"/>
  <c r="G101" i="440"/>
  <c r="H40" i="439"/>
  <c r="H68" i="439"/>
  <c r="H33" i="439"/>
  <c r="H37" i="439"/>
  <c r="H81" i="439"/>
  <c r="H7" i="440"/>
  <c r="H11" i="440"/>
  <c r="H15" i="440"/>
  <c r="H42" i="440"/>
  <c r="H40" i="440" s="1"/>
  <c r="H46" i="440"/>
  <c r="H87" i="440"/>
  <c r="H24" i="440"/>
  <c r="H28" i="440"/>
  <c r="H32" i="440"/>
  <c r="H18" i="439" l="1"/>
  <c r="H101" i="440"/>
  <c r="H94" i="440"/>
  <c r="H42" i="439"/>
  <c r="H54" i="439"/>
  <c r="H87" i="439"/>
  <c r="H64" i="440"/>
  <c r="H52" i="440"/>
  <c r="H30" i="439"/>
  <c r="H6" i="440"/>
  <c r="H23" i="440"/>
  <c r="H78" i="439"/>
  <c r="H86" i="440"/>
  <c r="H6" i="439"/>
  <c r="H66" i="439"/>
  <c r="G14" i="437" l="1"/>
  <c r="F14" i="437"/>
  <c r="C14" i="437"/>
  <c r="B14" i="437"/>
  <c r="I12" i="437"/>
  <c r="I11" i="437" s="1"/>
  <c r="H12" i="437"/>
  <c r="D12" i="437"/>
  <c r="H11" i="437"/>
  <c r="G11" i="437"/>
  <c r="F11" i="437"/>
  <c r="C11" i="437"/>
  <c r="D11" i="437" s="1"/>
  <c r="B11" i="437"/>
  <c r="H10" i="437"/>
  <c r="D10" i="437"/>
  <c r="H9" i="437"/>
  <c r="D9" i="437"/>
  <c r="H8" i="437"/>
  <c r="D8" i="437"/>
  <c r="H7" i="437"/>
  <c r="D7" i="437"/>
  <c r="G6" i="437"/>
  <c r="I10" i="437" s="1"/>
  <c r="F6" i="437"/>
  <c r="C6" i="437"/>
  <c r="D6" i="437" s="1"/>
  <c r="B6" i="437"/>
  <c r="G134" i="436"/>
  <c r="F134" i="436"/>
  <c r="C134" i="436"/>
  <c r="B134" i="436"/>
  <c r="G132" i="436"/>
  <c r="F132" i="436"/>
  <c r="C132" i="436"/>
  <c r="B132" i="436"/>
  <c r="I131" i="436"/>
  <c r="I130" i="436" s="1"/>
  <c r="G130" i="436"/>
  <c r="F130" i="436"/>
  <c r="C130" i="436"/>
  <c r="B130" i="436"/>
  <c r="H129" i="436"/>
  <c r="G128" i="436"/>
  <c r="H128" i="436" s="1"/>
  <c r="F128" i="436"/>
  <c r="C128" i="436"/>
  <c r="B128" i="436"/>
  <c r="H127" i="436"/>
  <c r="D127" i="436"/>
  <c r="G126" i="436"/>
  <c r="I127" i="436" s="1"/>
  <c r="I126" i="436" s="1"/>
  <c r="F126" i="436"/>
  <c r="C126" i="436"/>
  <c r="D126" i="436" s="1"/>
  <c r="B126" i="436"/>
  <c r="H125" i="436"/>
  <c r="D125" i="436"/>
  <c r="H124" i="436"/>
  <c r="D124" i="436"/>
  <c r="G123" i="436"/>
  <c r="I125" i="436" s="1"/>
  <c r="F123" i="436"/>
  <c r="D123" i="436"/>
  <c r="C123" i="436"/>
  <c r="B123" i="436"/>
  <c r="H122" i="436"/>
  <c r="I121" i="436"/>
  <c r="H121" i="436"/>
  <c r="D121" i="436"/>
  <c r="G120" i="436"/>
  <c r="I122" i="436" s="1"/>
  <c r="F120" i="436"/>
  <c r="H120" i="436" s="1"/>
  <c r="D120" i="436"/>
  <c r="C120" i="436"/>
  <c r="B120" i="436"/>
  <c r="G118" i="436"/>
  <c r="I119" i="436" s="1"/>
  <c r="I118" i="436" s="1"/>
  <c r="F118" i="436"/>
  <c r="C118" i="436"/>
  <c r="B118" i="436"/>
  <c r="I117" i="436"/>
  <c r="H117" i="436"/>
  <c r="H116" i="436"/>
  <c r="D116" i="436"/>
  <c r="G115" i="436"/>
  <c r="H115" i="436" s="1"/>
  <c r="F115" i="436"/>
  <c r="D115" i="436"/>
  <c r="C115" i="436"/>
  <c r="B115" i="436"/>
  <c r="H114" i="436"/>
  <c r="D114" i="436"/>
  <c r="G113" i="436"/>
  <c r="I114" i="436" s="1"/>
  <c r="I113" i="436" s="1"/>
  <c r="F113" i="436"/>
  <c r="D113" i="436"/>
  <c r="C113" i="436"/>
  <c r="B113" i="436"/>
  <c r="H111" i="436"/>
  <c r="D111" i="436"/>
  <c r="I110" i="436"/>
  <c r="H110" i="436"/>
  <c r="D110" i="436"/>
  <c r="H109" i="436"/>
  <c r="G109" i="436"/>
  <c r="I111" i="436" s="1"/>
  <c r="F109" i="436"/>
  <c r="C109" i="436"/>
  <c r="D109" i="436" s="1"/>
  <c r="B109" i="436"/>
  <c r="H108" i="436"/>
  <c r="D108" i="436"/>
  <c r="G107" i="436"/>
  <c r="H107" i="436" s="1"/>
  <c r="F107" i="436"/>
  <c r="C107" i="436"/>
  <c r="D107" i="436" s="1"/>
  <c r="B107" i="436"/>
  <c r="H106" i="436"/>
  <c r="D106" i="436"/>
  <c r="H105" i="436"/>
  <c r="D105" i="436"/>
  <c r="H104" i="436"/>
  <c r="D104" i="436"/>
  <c r="H103" i="436"/>
  <c r="G103" i="436"/>
  <c r="I106" i="436" s="1"/>
  <c r="F103" i="436"/>
  <c r="C103" i="436"/>
  <c r="B103" i="436"/>
  <c r="H102" i="436"/>
  <c r="D102" i="436"/>
  <c r="H101" i="436"/>
  <c r="D101" i="436"/>
  <c r="G100" i="436"/>
  <c r="I102" i="436" s="1"/>
  <c r="F100" i="436"/>
  <c r="H100" i="436" s="1"/>
  <c r="C100" i="436"/>
  <c r="D100" i="436" s="1"/>
  <c r="B100" i="436"/>
  <c r="H99" i="436"/>
  <c r="D99" i="436"/>
  <c r="I98" i="436"/>
  <c r="H98" i="436"/>
  <c r="I97" i="436"/>
  <c r="H97" i="436"/>
  <c r="G96" i="436"/>
  <c r="H96" i="436" s="1"/>
  <c r="F96" i="436"/>
  <c r="C96" i="436"/>
  <c r="D96" i="436" s="1"/>
  <c r="B96" i="436"/>
  <c r="H95" i="436"/>
  <c r="D95" i="436"/>
  <c r="H94" i="436"/>
  <c r="D94" i="436"/>
  <c r="H93" i="436"/>
  <c r="D93" i="436"/>
  <c r="G92" i="436"/>
  <c r="H92" i="436" s="1"/>
  <c r="F92" i="436"/>
  <c r="C92" i="436"/>
  <c r="D92" i="436" s="1"/>
  <c r="B92" i="436"/>
  <c r="H91" i="436"/>
  <c r="D91" i="436"/>
  <c r="G90" i="436"/>
  <c r="I91" i="436" s="1"/>
  <c r="I90" i="436" s="1"/>
  <c r="F90" i="436"/>
  <c r="C90" i="436"/>
  <c r="B90" i="436"/>
  <c r="H88" i="436"/>
  <c r="D88" i="436"/>
  <c r="H86" i="436"/>
  <c r="D86" i="436"/>
  <c r="G85" i="436"/>
  <c r="H85" i="436" s="1"/>
  <c r="F85" i="436"/>
  <c r="C85" i="436"/>
  <c r="D85" i="436" s="1"/>
  <c r="B85" i="436"/>
  <c r="H83" i="436"/>
  <c r="G82" i="436"/>
  <c r="I83" i="436" s="1"/>
  <c r="I82" i="436" s="1"/>
  <c r="F82" i="436"/>
  <c r="C82" i="436"/>
  <c r="B82" i="436"/>
  <c r="H81" i="436"/>
  <c r="D81" i="436"/>
  <c r="H80" i="436"/>
  <c r="D80" i="436"/>
  <c r="H79" i="436"/>
  <c r="D79" i="436"/>
  <c r="G78" i="436"/>
  <c r="H78" i="436" s="1"/>
  <c r="F78" i="436"/>
  <c r="D78" i="436"/>
  <c r="C78" i="436"/>
  <c r="B78" i="436"/>
  <c r="H77" i="436"/>
  <c r="D77" i="436"/>
  <c r="H76" i="436"/>
  <c r="D76" i="436"/>
  <c r="H75" i="436"/>
  <c r="D75" i="436"/>
  <c r="H74" i="436"/>
  <c r="D74" i="436"/>
  <c r="H73" i="436"/>
  <c r="H72" i="436"/>
  <c r="D72" i="436"/>
  <c r="G71" i="436"/>
  <c r="I75" i="436" s="1"/>
  <c r="F71" i="436"/>
  <c r="D71" i="436"/>
  <c r="C71" i="436"/>
  <c r="B71" i="436"/>
  <c r="H70" i="436"/>
  <c r="D70" i="436"/>
  <c r="H69" i="436"/>
  <c r="D69" i="436"/>
  <c r="H68" i="436"/>
  <c r="D68" i="436"/>
  <c r="G67" i="436"/>
  <c r="H67" i="436" s="1"/>
  <c r="F67" i="436"/>
  <c r="D67" i="436"/>
  <c r="C67" i="436"/>
  <c r="B67" i="436"/>
  <c r="H66" i="436"/>
  <c r="D66" i="436"/>
  <c r="I65" i="436"/>
  <c r="H65" i="436"/>
  <c r="D65" i="436"/>
  <c r="H64" i="436"/>
  <c r="D64" i="436"/>
  <c r="G63" i="436"/>
  <c r="I64" i="436" s="1"/>
  <c r="F63" i="436"/>
  <c r="C63" i="436"/>
  <c r="D63" i="436" s="1"/>
  <c r="B63" i="436"/>
  <c r="H62" i="436"/>
  <c r="D62" i="436"/>
  <c r="I61" i="436"/>
  <c r="H61" i="436"/>
  <c r="D61" i="436"/>
  <c r="H60" i="436"/>
  <c r="D60" i="436"/>
  <c r="H59" i="436"/>
  <c r="D59" i="436"/>
  <c r="G58" i="436"/>
  <c r="I60" i="436" s="1"/>
  <c r="F58" i="436"/>
  <c r="H58" i="436" s="1"/>
  <c r="D58" i="436"/>
  <c r="C58" i="436"/>
  <c r="B58" i="436"/>
  <c r="H57" i="436"/>
  <c r="D57" i="436"/>
  <c r="G56" i="436"/>
  <c r="H56" i="436" s="1"/>
  <c r="F56" i="436"/>
  <c r="C56" i="436"/>
  <c r="D56" i="436" s="1"/>
  <c r="B56" i="436"/>
  <c r="H55" i="436"/>
  <c r="D55" i="436"/>
  <c r="I54" i="436"/>
  <c r="H54" i="436"/>
  <c r="D54" i="436"/>
  <c r="I53" i="436"/>
  <c r="H53" i="436"/>
  <c r="H52" i="436"/>
  <c r="D52" i="436"/>
  <c r="H51" i="436"/>
  <c r="G51" i="436"/>
  <c r="I55" i="436" s="1"/>
  <c r="F51" i="436"/>
  <c r="C51" i="436"/>
  <c r="B51" i="436"/>
  <c r="H50" i="436"/>
  <c r="D50" i="436"/>
  <c r="H49" i="436"/>
  <c r="D49" i="436"/>
  <c r="H48" i="436"/>
  <c r="D48" i="436"/>
  <c r="H47" i="436"/>
  <c r="I46" i="436"/>
  <c r="H46" i="436"/>
  <c r="D46" i="436"/>
  <c r="H45" i="436"/>
  <c r="D45" i="436"/>
  <c r="H44" i="436"/>
  <c r="D44" i="436"/>
  <c r="G43" i="436"/>
  <c r="I49" i="436" s="1"/>
  <c r="F43" i="436"/>
  <c r="C43" i="436"/>
  <c r="B43" i="436"/>
  <c r="H42" i="436"/>
  <c r="D42" i="436"/>
  <c r="H41" i="436"/>
  <c r="D41" i="436"/>
  <c r="H40" i="436"/>
  <c r="D40" i="436"/>
  <c r="H39" i="436"/>
  <c r="D39" i="436"/>
  <c r="H38" i="436"/>
  <c r="D38" i="436"/>
  <c r="H37" i="436"/>
  <c r="D37" i="436"/>
  <c r="G36" i="436"/>
  <c r="H36" i="436" s="1"/>
  <c r="F36" i="436"/>
  <c r="D36" i="436"/>
  <c r="C36" i="436"/>
  <c r="B36" i="436"/>
  <c r="H33" i="436"/>
  <c r="D33" i="436"/>
  <c r="H32" i="436"/>
  <c r="D32" i="436"/>
  <c r="H31" i="436"/>
  <c r="D31" i="436"/>
  <c r="G30" i="436"/>
  <c r="H30" i="436" s="1"/>
  <c r="F30" i="436"/>
  <c r="C30" i="436"/>
  <c r="B30" i="436"/>
  <c r="H29" i="436"/>
  <c r="D29" i="436"/>
  <c r="H28" i="436"/>
  <c r="D28" i="436"/>
  <c r="H27" i="436"/>
  <c r="G27" i="436"/>
  <c r="I28" i="436" s="1"/>
  <c r="F27" i="436"/>
  <c r="C27" i="436"/>
  <c r="B27" i="436"/>
  <c r="H26" i="436"/>
  <c r="D26" i="436"/>
  <c r="H25" i="436"/>
  <c r="H24" i="436"/>
  <c r="D24" i="436"/>
  <c r="H23" i="436"/>
  <c r="D23" i="436"/>
  <c r="H22" i="436"/>
  <c r="D22" i="436"/>
  <c r="I21" i="436"/>
  <c r="H21" i="436"/>
  <c r="D21" i="436"/>
  <c r="G20" i="436"/>
  <c r="I26" i="436" s="1"/>
  <c r="F20" i="436"/>
  <c r="C20" i="436"/>
  <c r="D20" i="436" s="1"/>
  <c r="B20" i="436"/>
  <c r="H19" i="436"/>
  <c r="D19" i="436"/>
  <c r="I18" i="436"/>
  <c r="H18" i="436"/>
  <c r="H17" i="436"/>
  <c r="D17" i="436"/>
  <c r="H16" i="436"/>
  <c r="D16" i="436"/>
  <c r="H15" i="436"/>
  <c r="D15" i="436"/>
  <c r="G14" i="436"/>
  <c r="I19" i="436" s="1"/>
  <c r="F14" i="436"/>
  <c r="H14" i="436" s="1"/>
  <c r="D14" i="436"/>
  <c r="C14" i="436"/>
  <c r="B14" i="436"/>
  <c r="H13" i="436"/>
  <c r="D13" i="436"/>
  <c r="G12" i="436"/>
  <c r="I13" i="436" s="1"/>
  <c r="I12" i="436" s="1"/>
  <c r="F12" i="436"/>
  <c r="D12" i="436"/>
  <c r="C12" i="436"/>
  <c r="B12" i="436"/>
  <c r="H11" i="436"/>
  <c r="D11" i="436"/>
  <c r="I10" i="436"/>
  <c r="H10" i="436"/>
  <c r="D10" i="436"/>
  <c r="H9" i="436"/>
  <c r="D9" i="436"/>
  <c r="I8" i="436"/>
  <c r="H8" i="436"/>
  <c r="D8" i="436"/>
  <c r="H7" i="436"/>
  <c r="D7" i="436"/>
  <c r="G6" i="436"/>
  <c r="I7" i="436" s="1"/>
  <c r="F6" i="436"/>
  <c r="C6" i="436"/>
  <c r="D6" i="436" s="1"/>
  <c r="B6" i="436"/>
  <c r="H43" i="435"/>
  <c r="D43" i="435"/>
  <c r="H42" i="435"/>
  <c r="D42" i="435"/>
  <c r="G41" i="435"/>
  <c r="H41" i="435" s="1"/>
  <c r="F41" i="435"/>
  <c r="D41" i="435"/>
  <c r="C41" i="435"/>
  <c r="B41" i="435"/>
  <c r="H37" i="435"/>
  <c r="H36" i="435"/>
  <c r="D36" i="435"/>
  <c r="H35" i="435"/>
  <c r="D35" i="435"/>
  <c r="I34" i="435"/>
  <c r="H34" i="435"/>
  <c r="D34" i="435"/>
  <c r="H32" i="435"/>
  <c r="D32" i="435"/>
  <c r="H31" i="435"/>
  <c r="D31" i="435"/>
  <c r="H30" i="435"/>
  <c r="D30" i="435"/>
  <c r="H29" i="435"/>
  <c r="D29" i="435"/>
  <c r="H28" i="435"/>
  <c r="D28" i="435"/>
  <c r="H27" i="435"/>
  <c r="D27" i="435"/>
  <c r="H26" i="435"/>
  <c r="D26" i="435"/>
  <c r="H25" i="435"/>
  <c r="D25" i="435"/>
  <c r="H24" i="435"/>
  <c r="D24" i="435"/>
  <c r="H23" i="435"/>
  <c r="D23" i="435"/>
  <c r="H22" i="435"/>
  <c r="I21" i="435"/>
  <c r="H21" i="435"/>
  <c r="D21" i="435"/>
  <c r="H20" i="435"/>
  <c r="D20" i="435"/>
  <c r="H19" i="435"/>
  <c r="D19" i="435"/>
  <c r="H18" i="435"/>
  <c r="D18" i="435"/>
  <c r="H17" i="435"/>
  <c r="D17" i="435"/>
  <c r="H16" i="435"/>
  <c r="D16" i="435"/>
  <c r="H15" i="435"/>
  <c r="D15" i="435"/>
  <c r="H14" i="435"/>
  <c r="D14" i="435"/>
  <c r="H13" i="435"/>
  <c r="D13" i="435"/>
  <c r="H12" i="435"/>
  <c r="D12" i="435"/>
  <c r="H11" i="435"/>
  <c r="D11" i="435"/>
  <c r="H10" i="435"/>
  <c r="D10" i="435"/>
  <c r="H9" i="435"/>
  <c r="D9" i="435"/>
  <c r="H8" i="435"/>
  <c r="D8" i="435"/>
  <c r="H7" i="435"/>
  <c r="D7" i="435"/>
  <c r="G6" i="435"/>
  <c r="I35" i="435" s="1"/>
  <c r="F6" i="435"/>
  <c r="D6" i="435"/>
  <c r="C6" i="435"/>
  <c r="B6" i="435"/>
  <c r="G78" i="434"/>
  <c r="D78" i="434"/>
  <c r="G77" i="434"/>
  <c r="G76" i="434"/>
  <c r="D76" i="434"/>
  <c r="G75" i="434"/>
  <c r="D75" i="434"/>
  <c r="G74" i="434"/>
  <c r="D74" i="434"/>
  <c r="G73" i="434"/>
  <c r="D73" i="434"/>
  <c r="H72" i="434"/>
  <c r="G72" i="434"/>
  <c r="D72" i="434"/>
  <c r="G71" i="434"/>
  <c r="D71" i="434"/>
  <c r="G70" i="434"/>
  <c r="D70" i="434"/>
  <c r="H69" i="434"/>
  <c r="G68" i="434"/>
  <c r="D68" i="434"/>
  <c r="G67" i="434"/>
  <c r="F67" i="434"/>
  <c r="H76" i="434" s="1"/>
  <c r="E67" i="434"/>
  <c r="E79" i="434" s="1"/>
  <c r="C67" i="434"/>
  <c r="B67" i="434"/>
  <c r="G66" i="434"/>
  <c r="D66" i="434"/>
  <c r="G65" i="434"/>
  <c r="D65" i="434"/>
  <c r="G64" i="434"/>
  <c r="D64" i="434"/>
  <c r="G63" i="434"/>
  <c r="G62" i="434"/>
  <c r="D62" i="434"/>
  <c r="G61" i="434"/>
  <c r="D61" i="434"/>
  <c r="G60" i="434"/>
  <c r="D60" i="434"/>
  <c r="G59" i="434"/>
  <c r="D59" i="434"/>
  <c r="G58" i="434"/>
  <c r="D58" i="434"/>
  <c r="G57" i="434"/>
  <c r="D57" i="434"/>
  <c r="G56" i="434"/>
  <c r="D56" i="434"/>
  <c r="F55" i="434"/>
  <c r="H59" i="434" s="1"/>
  <c r="E55" i="434"/>
  <c r="C55" i="434"/>
  <c r="D55" i="434" s="1"/>
  <c r="B55" i="434"/>
  <c r="G54" i="434"/>
  <c r="D54" i="434"/>
  <c r="G53" i="434"/>
  <c r="G52" i="434"/>
  <c r="D52" i="434"/>
  <c r="G51" i="434"/>
  <c r="D51" i="434"/>
  <c r="G50" i="434"/>
  <c r="D50" i="434"/>
  <c r="G49" i="434"/>
  <c r="D49" i="434"/>
  <c r="G48" i="434"/>
  <c r="D48" i="434"/>
  <c r="G47" i="434"/>
  <c r="D47" i="434"/>
  <c r="G46" i="434"/>
  <c r="D46" i="434"/>
  <c r="G45" i="434"/>
  <c r="D45" i="434"/>
  <c r="G44" i="434"/>
  <c r="D44" i="434"/>
  <c r="F43" i="434"/>
  <c r="H49" i="434" s="1"/>
  <c r="E43" i="434"/>
  <c r="C43" i="434"/>
  <c r="D43" i="434" s="1"/>
  <c r="B43" i="434"/>
  <c r="G42" i="434"/>
  <c r="D42" i="434"/>
  <c r="G41" i="434"/>
  <c r="D41" i="434"/>
  <c r="G40" i="434"/>
  <c r="D40" i="434"/>
  <c r="G39" i="434"/>
  <c r="D39" i="434"/>
  <c r="G38" i="434"/>
  <c r="D38" i="434"/>
  <c r="G37" i="434"/>
  <c r="D37" i="434"/>
  <c r="G36" i="434"/>
  <c r="D36" i="434"/>
  <c r="G35" i="434"/>
  <c r="D35" i="434"/>
  <c r="G33" i="434"/>
  <c r="D33" i="434"/>
  <c r="G32" i="434"/>
  <c r="D32" i="434"/>
  <c r="F31" i="434"/>
  <c r="H39" i="434" s="1"/>
  <c r="E31" i="434"/>
  <c r="C31" i="434"/>
  <c r="B31" i="434"/>
  <c r="D31" i="434" s="1"/>
  <c r="G30" i="434"/>
  <c r="D30" i="434"/>
  <c r="G29" i="434"/>
  <c r="D29" i="434"/>
  <c r="G28" i="434"/>
  <c r="D28" i="434"/>
  <c r="H27" i="434"/>
  <c r="G27" i="434"/>
  <c r="D27" i="434"/>
  <c r="G26" i="434"/>
  <c r="D26" i="434"/>
  <c r="G25" i="434"/>
  <c r="D25" i="434"/>
  <c r="G24" i="434"/>
  <c r="D24" i="434"/>
  <c r="H23" i="434"/>
  <c r="G23" i="434"/>
  <c r="D23" i="434"/>
  <c r="G22" i="434"/>
  <c r="D22" i="434"/>
  <c r="G21" i="434"/>
  <c r="D21" i="434"/>
  <c r="G20" i="434"/>
  <c r="D20" i="434"/>
  <c r="G19" i="434"/>
  <c r="F19" i="434"/>
  <c r="H30" i="434" s="1"/>
  <c r="E19" i="434"/>
  <c r="C19" i="434"/>
  <c r="D19" i="434" s="1"/>
  <c r="B19" i="434"/>
  <c r="G18" i="434"/>
  <c r="D18" i="434"/>
  <c r="G17" i="434"/>
  <c r="D17" i="434"/>
  <c r="G16" i="434"/>
  <c r="D16" i="434"/>
  <c r="G15" i="434"/>
  <c r="D15" i="434"/>
  <c r="G14" i="434"/>
  <c r="D14" i="434"/>
  <c r="G13" i="434"/>
  <c r="D13" i="434"/>
  <c r="G12" i="434"/>
  <c r="D12" i="434"/>
  <c r="G11" i="434"/>
  <c r="D11" i="434"/>
  <c r="G10" i="434"/>
  <c r="D10" i="434"/>
  <c r="G9" i="434"/>
  <c r="D9" i="434"/>
  <c r="G8" i="434"/>
  <c r="D8" i="434"/>
  <c r="F7" i="434"/>
  <c r="G7" i="434" s="1"/>
  <c r="E7" i="434"/>
  <c r="C7" i="434"/>
  <c r="B7" i="434"/>
  <c r="G86" i="433"/>
  <c r="F86" i="433"/>
  <c r="H82" i="433" s="1"/>
  <c r="E86" i="433"/>
  <c r="C86" i="433"/>
  <c r="B86" i="433"/>
  <c r="G85" i="433"/>
  <c r="D85" i="433"/>
  <c r="G84" i="433"/>
  <c r="D84" i="433"/>
  <c r="H83" i="433"/>
  <c r="G83" i="433"/>
  <c r="D83" i="433"/>
  <c r="G81" i="433"/>
  <c r="D81" i="433"/>
  <c r="G80" i="433"/>
  <c r="D80" i="433"/>
  <c r="H79" i="433"/>
  <c r="G79" i="433"/>
  <c r="D79" i="433"/>
  <c r="G78" i="433"/>
  <c r="D78" i="433"/>
  <c r="H77" i="433"/>
  <c r="G77" i="433"/>
  <c r="D77" i="433"/>
  <c r="G76" i="433"/>
  <c r="D76" i="433"/>
  <c r="H75" i="433"/>
  <c r="G75" i="433"/>
  <c r="D75" i="433"/>
  <c r="H74" i="433"/>
  <c r="G74" i="433"/>
  <c r="D74" i="433"/>
  <c r="G73" i="433"/>
  <c r="D73" i="433"/>
  <c r="G72" i="433"/>
  <c r="D72" i="433"/>
  <c r="H71" i="433"/>
  <c r="G71" i="433"/>
  <c r="D71" i="433"/>
  <c r="G70" i="433"/>
  <c r="D70" i="433"/>
  <c r="H69" i="433"/>
  <c r="G69" i="433"/>
  <c r="D69" i="433"/>
  <c r="G68" i="433"/>
  <c r="D68" i="433"/>
  <c r="G67" i="433"/>
  <c r="D67" i="433"/>
  <c r="H66" i="433"/>
  <c r="G66" i="433"/>
  <c r="D66" i="433"/>
  <c r="H65" i="433"/>
  <c r="G65" i="433"/>
  <c r="D65" i="433"/>
  <c r="H64" i="433"/>
  <c r="G64" i="433"/>
  <c r="D64" i="433"/>
  <c r="G63" i="433"/>
  <c r="D63" i="433"/>
  <c r="H62" i="433"/>
  <c r="G62" i="433"/>
  <c r="D62" i="433"/>
  <c r="H61" i="433"/>
  <c r="H60" i="433"/>
  <c r="G60" i="433"/>
  <c r="D60" i="433"/>
  <c r="H59" i="433"/>
  <c r="G59" i="433"/>
  <c r="D59" i="433"/>
  <c r="H58" i="433"/>
  <c r="G58" i="433"/>
  <c r="D58" i="433"/>
  <c r="G57" i="433"/>
  <c r="D57" i="433"/>
  <c r="H56" i="433"/>
  <c r="G56" i="433"/>
  <c r="D56" i="433"/>
  <c r="H55" i="433"/>
  <c r="G55" i="433"/>
  <c r="D55" i="433"/>
  <c r="H54" i="433"/>
  <c r="G54" i="433"/>
  <c r="D54" i="433"/>
  <c r="G53" i="433"/>
  <c r="D53" i="433"/>
  <c r="H52" i="433"/>
  <c r="G52" i="433"/>
  <c r="D52" i="433"/>
  <c r="H51" i="433"/>
  <c r="G51" i="433"/>
  <c r="D51" i="433"/>
  <c r="H50" i="433"/>
  <c r="G50" i="433"/>
  <c r="D50" i="433"/>
  <c r="G49" i="433"/>
  <c r="D49" i="433"/>
  <c r="H48" i="433"/>
  <c r="G48" i="433"/>
  <c r="D48" i="433"/>
  <c r="H47" i="433"/>
  <c r="G47" i="433"/>
  <c r="D47" i="433"/>
  <c r="H46" i="433"/>
  <c r="G46" i="433"/>
  <c r="D46" i="433"/>
  <c r="G45" i="433"/>
  <c r="D45" i="433"/>
  <c r="H44" i="433"/>
  <c r="G44" i="433"/>
  <c r="D44" i="433"/>
  <c r="H43" i="433"/>
  <c r="G43" i="433"/>
  <c r="D43" i="433"/>
  <c r="H42" i="433"/>
  <c r="G42" i="433"/>
  <c r="D42" i="433"/>
  <c r="G41" i="433"/>
  <c r="D41" i="433"/>
  <c r="H40" i="433"/>
  <c r="G40" i="433"/>
  <c r="D40" i="433"/>
  <c r="H39" i="433"/>
  <c r="G39" i="433"/>
  <c r="D39" i="433"/>
  <c r="H38" i="433"/>
  <c r="G38" i="433"/>
  <c r="D38" i="433"/>
  <c r="H37" i="433"/>
  <c r="G37" i="433"/>
  <c r="D37" i="433"/>
  <c r="H36" i="433"/>
  <c r="G36" i="433"/>
  <c r="D36" i="433"/>
  <c r="H35" i="433"/>
  <c r="G35" i="433"/>
  <c r="D35" i="433"/>
  <c r="G30" i="433"/>
  <c r="F30" i="433"/>
  <c r="H29" i="433" s="1"/>
  <c r="E30" i="433"/>
  <c r="C30" i="433"/>
  <c r="B30" i="433"/>
  <c r="H27" i="433"/>
  <c r="H26" i="433"/>
  <c r="G26" i="433"/>
  <c r="H25" i="433"/>
  <c r="G25" i="433"/>
  <c r="D25" i="433"/>
  <c r="G24" i="433"/>
  <c r="D24" i="433"/>
  <c r="H23" i="433"/>
  <c r="G23" i="433"/>
  <c r="D23" i="433"/>
  <c r="H22" i="433"/>
  <c r="G22" i="433"/>
  <c r="D22" i="433"/>
  <c r="H21" i="433"/>
  <c r="G21" i="433"/>
  <c r="D21" i="433"/>
  <c r="G20" i="433"/>
  <c r="D20" i="433"/>
  <c r="H19" i="433"/>
  <c r="G19" i="433"/>
  <c r="D19" i="433"/>
  <c r="H18" i="433"/>
  <c r="G18" i="433"/>
  <c r="D18" i="433"/>
  <c r="H17" i="433"/>
  <c r="G17" i="433"/>
  <c r="D17" i="433"/>
  <c r="G16" i="433"/>
  <c r="D16" i="433"/>
  <c r="H15" i="433"/>
  <c r="G15" i="433"/>
  <c r="D15" i="433"/>
  <c r="H14" i="433"/>
  <c r="G14" i="433"/>
  <c r="D14" i="433"/>
  <c r="H13" i="433"/>
  <c r="G13" i="433"/>
  <c r="D13" i="433"/>
  <c r="G12" i="433"/>
  <c r="D12" i="433"/>
  <c r="H11" i="433"/>
  <c r="G11" i="433"/>
  <c r="D11" i="433"/>
  <c r="H10" i="433"/>
  <c r="G10" i="433"/>
  <c r="D10" i="433"/>
  <c r="H9" i="433"/>
  <c r="G9" i="433"/>
  <c r="D9" i="433"/>
  <c r="G8" i="433"/>
  <c r="D8" i="433"/>
  <c r="H7" i="433"/>
  <c r="G7" i="433"/>
  <c r="D7" i="433"/>
  <c r="G50" i="432"/>
  <c r="F50" i="432"/>
  <c r="E50" i="432"/>
  <c r="D50" i="432"/>
  <c r="C50" i="432"/>
  <c r="B50" i="432"/>
  <c r="H49" i="432"/>
  <c r="H48" i="432"/>
  <c r="H50" i="432" s="1"/>
  <c r="G45" i="432"/>
  <c r="F45" i="432"/>
  <c r="E45" i="432"/>
  <c r="D45" i="432"/>
  <c r="C45" i="432"/>
  <c r="B45" i="432"/>
  <c r="H44" i="432"/>
  <c r="H43" i="432"/>
  <c r="G40" i="432"/>
  <c r="F40" i="432"/>
  <c r="E40" i="432"/>
  <c r="D40" i="432"/>
  <c r="C40" i="432"/>
  <c r="B40" i="432"/>
  <c r="H39" i="432"/>
  <c r="H38" i="432"/>
  <c r="H35" i="432"/>
  <c r="H34" i="432"/>
  <c r="H33" i="432"/>
  <c r="H32" i="432"/>
  <c r="H31" i="432"/>
  <c r="H30" i="432"/>
  <c r="H29" i="432"/>
  <c r="H28" i="432"/>
  <c r="G27" i="432"/>
  <c r="F27" i="432"/>
  <c r="E27" i="432"/>
  <c r="D27" i="432"/>
  <c r="C27" i="432"/>
  <c r="B27" i="432"/>
  <c r="H26" i="432"/>
  <c r="I26" i="432" s="1"/>
  <c r="I25" i="432"/>
  <c r="I24" i="432"/>
  <c r="I23" i="432"/>
  <c r="I22" i="432"/>
  <c r="I21" i="432"/>
  <c r="I20" i="432"/>
  <c r="I19" i="432"/>
  <c r="I18" i="432"/>
  <c r="I17" i="432"/>
  <c r="I16" i="432"/>
  <c r="I27" i="436" l="1"/>
  <c r="I13" i="435"/>
  <c r="I29" i="436"/>
  <c r="H43" i="436"/>
  <c r="H90" i="436"/>
  <c r="I95" i="436"/>
  <c r="I105" i="436"/>
  <c r="H9" i="434"/>
  <c r="H12" i="434"/>
  <c r="H15" i="434"/>
  <c r="H64" i="434"/>
  <c r="H78" i="433"/>
  <c r="H81" i="433"/>
  <c r="H20" i="434"/>
  <c r="G55" i="434"/>
  <c r="H61" i="434"/>
  <c r="H55" i="434" s="1"/>
  <c r="F79" i="434"/>
  <c r="H70" i="434"/>
  <c r="I17" i="435"/>
  <c r="D30" i="436"/>
  <c r="H113" i="436"/>
  <c r="H40" i="432"/>
  <c r="H45" i="432"/>
  <c r="H12" i="433"/>
  <c r="H30" i="433" s="1"/>
  <c r="H20" i="433"/>
  <c r="H45" i="433"/>
  <c r="H53" i="433"/>
  <c r="H67" i="433"/>
  <c r="H70" i="433"/>
  <c r="H73" i="433"/>
  <c r="D86" i="433"/>
  <c r="H13" i="434"/>
  <c r="H16" i="434"/>
  <c r="H24" i="434"/>
  <c r="H74" i="434"/>
  <c r="H6" i="436"/>
  <c r="I11" i="436"/>
  <c r="I25" i="436"/>
  <c r="I59" i="436"/>
  <c r="I62" i="436"/>
  <c r="I99" i="436"/>
  <c r="I101" i="436"/>
  <c r="I124" i="436"/>
  <c r="I123" i="436" s="1"/>
  <c r="H6" i="437"/>
  <c r="H27" i="432"/>
  <c r="I27" i="432" s="1"/>
  <c r="H54" i="434"/>
  <c r="H56" i="434"/>
  <c r="I44" i="436"/>
  <c r="I43" i="436" s="1"/>
  <c r="I47" i="436"/>
  <c r="I50" i="436"/>
  <c r="I52" i="436"/>
  <c r="I51" i="436" s="1"/>
  <c r="I116" i="436"/>
  <c r="I115" i="436" s="1"/>
  <c r="H8" i="434"/>
  <c r="H11" i="434"/>
  <c r="H28" i="434"/>
  <c r="H63" i="434"/>
  <c r="B79" i="434"/>
  <c r="H68" i="434"/>
  <c r="I9" i="436"/>
  <c r="I6" i="436" s="1"/>
  <c r="I22" i="436"/>
  <c r="D51" i="436"/>
  <c r="I104" i="436"/>
  <c r="I109" i="436"/>
  <c r="H17" i="434"/>
  <c r="H60" i="434"/>
  <c r="C79" i="434"/>
  <c r="I96" i="436"/>
  <c r="H8" i="433"/>
  <c r="H16" i="433"/>
  <c r="H24" i="433"/>
  <c r="D30" i="433"/>
  <c r="H41" i="433"/>
  <c r="H49" i="433"/>
  <c r="H57" i="433"/>
  <c r="H63" i="433"/>
  <c r="H84" i="433"/>
  <c r="D7" i="434"/>
  <c r="H57" i="434"/>
  <c r="D67" i="434"/>
  <c r="I9" i="435"/>
  <c r="H20" i="436"/>
  <c r="D27" i="436"/>
  <c r="I31" i="436"/>
  <c r="I39" i="436"/>
  <c r="D43" i="436"/>
  <c r="I45" i="436"/>
  <c r="I48" i="436"/>
  <c r="I58" i="436"/>
  <c r="I66" i="436"/>
  <c r="I63" i="436" s="1"/>
  <c r="I68" i="436"/>
  <c r="I81" i="436"/>
  <c r="D90" i="436"/>
  <c r="D103" i="436"/>
  <c r="H123" i="436"/>
  <c r="I103" i="436"/>
  <c r="I100" i="436"/>
  <c r="I120" i="436"/>
  <c r="I22" i="435"/>
  <c r="H12" i="436"/>
  <c r="I15" i="436"/>
  <c r="I40" i="436"/>
  <c r="I23" i="435"/>
  <c r="I27" i="435"/>
  <c r="I31" i="435"/>
  <c r="I32" i="436"/>
  <c r="I57" i="436"/>
  <c r="I56" i="436" s="1"/>
  <c r="I69" i="436"/>
  <c r="I76" i="436"/>
  <c r="H82" i="436"/>
  <c r="I108" i="436"/>
  <c r="I107" i="436" s="1"/>
  <c r="H126" i="436"/>
  <c r="I129" i="436"/>
  <c r="I128" i="436" s="1"/>
  <c r="I7" i="437"/>
  <c r="I7" i="435"/>
  <c r="I11" i="435"/>
  <c r="I15" i="435"/>
  <c r="I19" i="435"/>
  <c r="I36" i="435"/>
  <c r="H63" i="436"/>
  <c r="I72" i="436"/>
  <c r="I79" i="436"/>
  <c r="I86" i="436"/>
  <c r="I93" i="436"/>
  <c r="I30" i="435"/>
  <c r="I42" i="435"/>
  <c r="I16" i="436"/>
  <c r="I23" i="436"/>
  <c r="I37" i="436"/>
  <c r="I41" i="436"/>
  <c r="I87" i="436"/>
  <c r="H6" i="435"/>
  <c r="I24" i="435"/>
  <c r="I28" i="435"/>
  <c r="I32" i="435"/>
  <c r="I37" i="435"/>
  <c r="I33" i="436"/>
  <c r="I70" i="436"/>
  <c r="I73" i="436"/>
  <c r="I77" i="436"/>
  <c r="I8" i="437"/>
  <c r="I8" i="435"/>
  <c r="I16" i="435"/>
  <c r="I38" i="435"/>
  <c r="I34" i="436"/>
  <c r="I80" i="436"/>
  <c r="I94" i="436"/>
  <c r="I12" i="435"/>
  <c r="I20" i="435"/>
  <c r="I33" i="435"/>
  <c r="I43" i="435"/>
  <c r="I17" i="436"/>
  <c r="I24" i="436"/>
  <c r="I38" i="436"/>
  <c r="I42" i="436"/>
  <c r="I88" i="436"/>
  <c r="I25" i="435"/>
  <c r="I29" i="435"/>
  <c r="I74" i="436"/>
  <c r="I9" i="437"/>
  <c r="I26" i="435"/>
  <c r="H71" i="436"/>
  <c r="I10" i="435"/>
  <c r="I14" i="435"/>
  <c r="I18" i="435"/>
  <c r="H19" i="434"/>
  <c r="D79" i="434"/>
  <c r="H79" i="434"/>
  <c r="G79" i="434"/>
  <c r="H65" i="434"/>
  <c r="G31" i="434"/>
  <c r="H46" i="434"/>
  <c r="H50" i="434"/>
  <c r="H77" i="434"/>
  <c r="H73" i="434"/>
  <c r="H35" i="434"/>
  <c r="H28" i="433"/>
  <c r="H68" i="433"/>
  <c r="H72" i="433"/>
  <c r="H76" i="433"/>
  <c r="H80" i="433"/>
  <c r="H10" i="434"/>
  <c r="H14" i="434"/>
  <c r="H18" i="434"/>
  <c r="H36" i="434"/>
  <c r="H40" i="434"/>
  <c r="G43" i="434"/>
  <c r="H66" i="434"/>
  <c r="H85" i="433"/>
  <c r="H21" i="434"/>
  <c r="H25" i="434"/>
  <c r="H29" i="434"/>
  <c r="H47" i="434"/>
  <c r="H51" i="434"/>
  <c r="H58" i="434"/>
  <c r="H62" i="434"/>
  <c r="H78" i="434"/>
  <c r="H32" i="434"/>
  <c r="H37" i="434"/>
  <c r="H22" i="434"/>
  <c r="H26" i="434"/>
  <c r="H44" i="434"/>
  <c r="H48" i="434"/>
  <c r="H52" i="434"/>
  <c r="H33" i="434"/>
  <c r="H71" i="434"/>
  <c r="H75" i="434"/>
  <c r="H41" i="434"/>
  <c r="H34" i="434"/>
  <c r="H38" i="434"/>
  <c r="H42" i="434"/>
  <c r="H53" i="434"/>
  <c r="H45" i="434"/>
  <c r="H86" i="433" l="1"/>
  <c r="I92" i="436"/>
  <c r="I85" i="436"/>
  <c r="H67" i="434"/>
  <c r="I36" i="436"/>
  <c r="H7" i="434"/>
  <c r="I20" i="436"/>
  <c r="I14" i="436"/>
  <c r="I41" i="435"/>
  <c r="I6" i="435"/>
  <c r="I78" i="436"/>
  <c r="I71" i="436"/>
  <c r="I6" i="437"/>
  <c r="I67" i="436"/>
  <c r="I30" i="436"/>
  <c r="H31" i="434"/>
  <c r="H43" i="434"/>
  <c r="G25" i="431" l="1"/>
  <c r="G24" i="431"/>
  <c r="G23" i="431"/>
  <c r="G22" i="431"/>
  <c r="G21" i="431"/>
  <c r="G20" i="431"/>
  <c r="G19" i="431"/>
  <c r="G18" i="431"/>
  <c r="G17" i="431" s="1"/>
  <c r="F17" i="431"/>
  <c r="F26" i="431" s="1"/>
  <c r="E17" i="431"/>
  <c r="E26" i="431" s="1"/>
  <c r="D17" i="431"/>
  <c r="D26" i="431" s="1"/>
  <c r="C17" i="431"/>
  <c r="C26" i="431" s="1"/>
  <c r="B17" i="431"/>
  <c r="B26" i="431" s="1"/>
  <c r="G16" i="431"/>
  <c r="G15" i="431"/>
  <c r="G14" i="431"/>
  <c r="G13" i="431"/>
  <c r="G12" i="431"/>
  <c r="G11" i="431"/>
  <c r="G10" i="431"/>
  <c r="G9" i="431"/>
  <c r="G8" i="431"/>
  <c r="G7" i="431"/>
  <c r="G6" i="431"/>
  <c r="G26" i="431" l="1"/>
  <c r="C23" i="430"/>
  <c r="E22" i="430"/>
  <c r="E21" i="430"/>
  <c r="E20" i="430"/>
  <c r="E19" i="430"/>
  <c r="E18" i="430"/>
  <c r="E17" i="430"/>
  <c r="E16" i="430"/>
  <c r="E15" i="430"/>
  <c r="E14" i="430"/>
  <c r="E13" i="430"/>
  <c r="E12" i="430"/>
  <c r="E11" i="430"/>
  <c r="E10" i="430"/>
  <c r="E9" i="430"/>
  <c r="E8" i="430"/>
  <c r="E7" i="430"/>
  <c r="E6" i="430"/>
  <c r="E5" i="430"/>
  <c r="N49" i="429"/>
  <c r="N48" i="429"/>
  <c r="N47" i="429"/>
  <c r="N46" i="429"/>
  <c r="N45" i="429"/>
  <c r="N44" i="429"/>
  <c r="N43" i="429"/>
  <c r="N42" i="429"/>
  <c r="N41" i="429"/>
  <c r="N40" i="429"/>
  <c r="N39" i="429"/>
  <c r="N38" i="429"/>
  <c r="N37" i="429"/>
  <c r="N36" i="429"/>
  <c r="N34" i="429"/>
  <c r="N33" i="429"/>
  <c r="N32" i="429"/>
  <c r="N31" i="429"/>
  <c r="N30" i="429"/>
  <c r="N29" i="429"/>
  <c r="N28" i="429"/>
  <c r="N27" i="429"/>
  <c r="N26" i="429"/>
  <c r="N25" i="429"/>
  <c r="N24" i="429"/>
  <c r="N23" i="429"/>
  <c r="N22" i="429"/>
  <c r="N21" i="429"/>
  <c r="N19" i="429"/>
  <c r="N18" i="429"/>
  <c r="N17" i="429"/>
  <c r="N16" i="429"/>
  <c r="N15" i="429"/>
  <c r="N14" i="429"/>
  <c r="N13" i="429"/>
  <c r="N12" i="429"/>
  <c r="N11" i="429"/>
  <c r="N10" i="429"/>
  <c r="N9" i="429"/>
  <c r="N8" i="429"/>
  <c r="N7" i="429"/>
  <c r="N6" i="429"/>
  <c r="J69" i="314" l="1"/>
  <c r="I48" i="248" l="1"/>
  <c r="D48" i="248"/>
</calcChain>
</file>

<file path=xl/sharedStrings.xml><?xml version="1.0" encoding="utf-8"?>
<sst xmlns="http://schemas.openxmlformats.org/spreadsheetml/2006/main" count="2016" uniqueCount="847">
  <si>
    <t>TOTAL</t>
  </si>
  <si>
    <t>REGIÓN</t>
  </si>
  <si>
    <t>Cobre</t>
  </si>
  <si>
    <t>Oro</t>
  </si>
  <si>
    <t>Zinc</t>
  </si>
  <si>
    <t>Plata</t>
  </si>
  <si>
    <t>Hierro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</si>
  <si>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</si>
  <si>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</si>
  <si>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</si>
  <si>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</si>
  <si>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</si>
  <si>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</si>
  <si>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</si>
  <si>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Compañía Minera Poderosa S.A.</t>
  </si>
  <si>
    <t>La Libertad</t>
  </si>
  <si>
    <t>Greenfield</t>
  </si>
  <si>
    <t>Au</t>
  </si>
  <si>
    <t>EIAsd Principal</t>
  </si>
  <si>
    <t>Yumpag</t>
  </si>
  <si>
    <t>Compañía de Minas Buenaventura S.A.A.</t>
  </si>
  <si>
    <t>Pasco</t>
  </si>
  <si>
    <t>Ag</t>
  </si>
  <si>
    <t>3era MEIAsd</t>
  </si>
  <si>
    <t>EVALUACIÓN DE AUTORIZACIÓN DE EXPLORACIÓN</t>
  </si>
  <si>
    <t>Lima</t>
  </si>
  <si>
    <t>2da MEIAsd</t>
  </si>
  <si>
    <t>Minera Forrester S.A.C.</t>
  </si>
  <si>
    <t>Amazonas</t>
  </si>
  <si>
    <t>Zn</t>
  </si>
  <si>
    <t>Minera Bateas S.A.C.</t>
  </si>
  <si>
    <t>Arequipa</t>
  </si>
  <si>
    <t>Brownfield</t>
  </si>
  <si>
    <t>Minera Yanacocha S.R.L.</t>
  </si>
  <si>
    <t>Cajamarca</t>
  </si>
  <si>
    <t>1era MEIAsd</t>
  </si>
  <si>
    <t>Nexa Resources El Porvenir S.A.C.</t>
  </si>
  <si>
    <t>DIA Principal</t>
  </si>
  <si>
    <t>Condor Exploration Perú S.A.C.</t>
  </si>
  <si>
    <t>Huánuco</t>
  </si>
  <si>
    <t>Cu</t>
  </si>
  <si>
    <t>Compañía Minera Barbastro S.A.C.</t>
  </si>
  <si>
    <t>Huancavelica</t>
  </si>
  <si>
    <t>Minera Pampa de Cobre S.A.C.</t>
  </si>
  <si>
    <t>Moquegua</t>
  </si>
  <si>
    <t>Trevali Perú S.A.C.</t>
  </si>
  <si>
    <t>Alpha Mining S.A.C.</t>
  </si>
  <si>
    <t>Ayacucho</t>
  </si>
  <si>
    <t>Sombrero Minerales S.A.C.</t>
  </si>
  <si>
    <t>EJECUTANDO O POR EJECUTAR EXPLORACIÓN</t>
  </si>
  <si>
    <t>Minera Cappex S.A.C</t>
  </si>
  <si>
    <t>Junín</t>
  </si>
  <si>
    <t>Compañía Minera Mohicano S.A.C.</t>
  </si>
  <si>
    <t>Vale Exploration Perú S.A.C.</t>
  </si>
  <si>
    <t>Compañía Minera Ares S.A.C.</t>
  </si>
  <si>
    <t>Nexa Resources Perú S.A.A.</t>
  </si>
  <si>
    <t>Áncash</t>
  </si>
  <si>
    <t>Puno</t>
  </si>
  <si>
    <t>Compañía Minera Chungar S.A.C.</t>
  </si>
  <si>
    <t>Camino Resources S.A.C.</t>
  </si>
  <si>
    <t>Cori Puno S.A.C.</t>
  </si>
  <si>
    <t>Huarmy Colosal S.A.C.</t>
  </si>
  <si>
    <t>Tinka Resources S.A.C.</t>
  </si>
  <si>
    <t>1era MDIA</t>
  </si>
  <si>
    <t>Apurímac</t>
  </si>
  <si>
    <t>Newmont Perú S.R.L.</t>
  </si>
  <si>
    <t>2da EIAsd</t>
  </si>
  <si>
    <t>Hudbay Perú S.A.C.</t>
  </si>
  <si>
    <t>Consorcio Minero Sunec S.A.C.</t>
  </si>
  <si>
    <t>Pucara Resources S.A.C.</t>
  </si>
  <si>
    <t>Pan American Silver Huaron S.A.</t>
  </si>
  <si>
    <t>Oz Minerals Perú S.A.C.</t>
  </si>
  <si>
    <t>Minera Peñoles de Perú S.A.</t>
  </si>
  <si>
    <t>Cusco</t>
  </si>
  <si>
    <t>Minsur S.A.</t>
  </si>
  <si>
    <t>Sn</t>
  </si>
  <si>
    <t>Sumitomo Metal Mining Perú S.A.</t>
  </si>
  <si>
    <t>Fresnillo Perú S.A.C.</t>
  </si>
  <si>
    <t>Chakana Resources S.A.C.</t>
  </si>
  <si>
    <t>Rio Tinto Mining and Exploration S.A.C.</t>
  </si>
  <si>
    <t>Tacna</t>
  </si>
  <si>
    <t>Compañía Tumipampa S.A.C.</t>
  </si>
  <si>
    <t>Palamina S.A.C</t>
  </si>
  <si>
    <t>Sociedad Minera Corona S.A.</t>
  </si>
  <si>
    <t>Volcan Compañía Minera S.A.A.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</si>
  <si>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</si>
  <si>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</si>
  <si>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</si>
  <si>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</si>
  <si>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</si>
  <si>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INICIO DE CONSTRUCCIÓN</t>
  </si>
  <si>
    <t>PUESTA EN MARCHA</t>
  </si>
  <si>
    <t>ETAPA DE AVANCE</t>
  </si>
  <si>
    <t>INVERSIÓN GLOBAL
US$ MILLONES</t>
  </si>
  <si>
    <t>Quellaveco</t>
  </si>
  <si>
    <t>Anglo American Quellaveco S.A.</t>
  </si>
  <si>
    <t>CONSTRUCCIÓN</t>
  </si>
  <si>
    <t>Ampliación Toromocho</t>
  </si>
  <si>
    <t>Minera Chinalco Perú S.A.</t>
  </si>
  <si>
    <t>Ampliación Santa María</t>
  </si>
  <si>
    <t>Ampliación Shouxin</t>
  </si>
  <si>
    <t>Minera Shouxin S.A.</t>
  </si>
  <si>
    <t>Ica</t>
  </si>
  <si>
    <t>Optimización Inmaculada</t>
  </si>
  <si>
    <t xml:space="preserve">Compañía Minera Ares S.A.C </t>
  </si>
  <si>
    <t>FACTIBILIDAD</t>
  </si>
  <si>
    <t>Chalcobamba Fase I</t>
  </si>
  <si>
    <t>Minera Las Bambas S.A.</t>
  </si>
  <si>
    <t>San Gabriel</t>
  </si>
  <si>
    <t>Planta de Cobre Río Seco</t>
  </si>
  <si>
    <t>Procesadora Industrial Río Seco S.A.</t>
  </si>
  <si>
    <t>Corani</t>
  </si>
  <si>
    <t>Bear Creek Mining S.A.C.</t>
  </si>
  <si>
    <t>INGENIERÍA DE DETALLE</t>
  </si>
  <si>
    <t>Yanacocha Sulfuros</t>
  </si>
  <si>
    <t>Magistral</t>
  </si>
  <si>
    <t>Nexa Resources Perú. S.A.A.</t>
  </si>
  <si>
    <t>Zafranal</t>
  </si>
  <si>
    <t>Compañía Minera Zafranal S.A.C.</t>
  </si>
  <si>
    <t>Trapiche</t>
  </si>
  <si>
    <t>El Molle Verde S.A.C.</t>
  </si>
  <si>
    <t>PRE-FACTIBILIDAD</t>
  </si>
  <si>
    <t>Los Chancas</t>
  </si>
  <si>
    <t>Southern Perú Copper Corporation, Sucursal del Perú</t>
  </si>
  <si>
    <t>Michiquillay</t>
  </si>
  <si>
    <t>Fecha de inicio pendiente de determinación por factores
asociados a decisiones empresariales, asuntos sociales, entre otros.</t>
  </si>
  <si>
    <t>Por definir</t>
  </si>
  <si>
    <t>Ariana</t>
  </si>
  <si>
    <t>Ariana Operaciones Mineras S.A.C.</t>
  </si>
  <si>
    <t>Tía María</t>
  </si>
  <si>
    <t>Ampliación Pachapaqui</t>
  </si>
  <si>
    <t>ICM Pachapaqui S.A.C.</t>
  </si>
  <si>
    <t>Conga</t>
  </si>
  <si>
    <t>Ollachea</t>
  </si>
  <si>
    <t>Minera Kuri Kullu S.A.</t>
  </si>
  <si>
    <t>Pampa de Pongo</t>
  </si>
  <si>
    <t>Jinzhao Mining Perú S.A.</t>
  </si>
  <si>
    <t>San Luis</t>
  </si>
  <si>
    <t>Reliant Ventures S.A.C.</t>
  </si>
  <si>
    <t>Antilla</t>
  </si>
  <si>
    <t>Panoro Apurímac S.A.</t>
  </si>
  <si>
    <t>Ayawilca</t>
  </si>
  <si>
    <t>AZOD (Accha y Yanque)</t>
  </si>
  <si>
    <t>Exploraciones Collasuyo S.A.C.</t>
  </si>
  <si>
    <t>Cañón Florida</t>
  </si>
  <si>
    <t>Cañariaco</t>
  </si>
  <si>
    <t>Cañariaco Copper Perú S.A.</t>
  </si>
  <si>
    <t>Lambayeque</t>
  </si>
  <si>
    <t>Cotabambas</t>
  </si>
  <si>
    <t>Don Javier</t>
  </si>
  <si>
    <t xml:space="preserve">Junefield Group S.A. </t>
  </si>
  <si>
    <t>El Galeno</t>
  </si>
  <si>
    <t>Lumina Copper S.A.C.</t>
  </si>
  <si>
    <t>Falchani</t>
  </si>
  <si>
    <t>Macusani Yellowcake S.A.C.</t>
  </si>
  <si>
    <t>Litio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</si>
  <si>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</si>
  <si>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</si>
  <si>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</si>
  <si>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</si>
  <si>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</si>
  <si>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</si>
  <si>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</si>
  <si>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Granja</t>
  </si>
  <si>
    <t>Rio Tinto Minera Perú Limitada S.A.C.</t>
  </si>
  <si>
    <t>Los Calatos</t>
  </si>
  <si>
    <t>Minera Hampton Perú S.A.C</t>
  </si>
  <si>
    <t>Macusani</t>
  </si>
  <si>
    <t>Uranio</t>
  </si>
  <si>
    <t>Pukaqaqa</t>
  </si>
  <si>
    <t>Quechua</t>
  </si>
  <si>
    <t>Compañía Minera Quechua S.A.</t>
  </si>
  <si>
    <t>Río Blanco</t>
  </si>
  <si>
    <t>Rio Blanco Copper S.A.</t>
  </si>
  <si>
    <t>Piura</t>
  </si>
  <si>
    <t>Shalipayco</t>
  </si>
  <si>
    <t>PROYECTOS</t>
  </si>
  <si>
    <t>Fuente: Cartera de Proyectos de Construcción de Mina, noviembre 2021. Ministerio de Energía y Minas.</t>
  </si>
  <si>
    <t xml:space="preserve"> P.D.: Por definir.</t>
  </si>
  <si>
    <t>PERÚ: CARTERA DE CONSTRUCCIÓN MINERA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</si>
  <si>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</si>
  <si>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</si>
  <si>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</si>
  <si>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</si>
  <si>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</si>
  <si>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</si>
  <si>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</si>
  <si>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</si>
  <si>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</si>
  <si>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</si>
  <si>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</si>
  <si>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</si>
  <si>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</si>
  <si>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</si>
  <si>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</si>
  <si>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</si>
  <si>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</si>
  <si>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</si>
  <si>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</si>
  <si>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(*) Información disponible a la fecha de elaboración de este boletín. N.d: Información no disponible en la fecha de elaboración del presente boletín.</t>
  </si>
  <si>
    <t>Tabla 13.2</t>
  </si>
  <si>
    <t>N°</t>
  </si>
  <si>
    <t>TIPO DE AREA RESTRINGIDA</t>
  </si>
  <si>
    <t>HECTAREAS</t>
  </si>
  <si>
    <t>SITIO RAMSAR (humedales de importancia internacional)</t>
  </si>
  <si>
    <t>RESERVA INDIGENA</t>
  </si>
  <si>
    <t>RESERVA TERRITORIAL</t>
  </si>
  <si>
    <t>ZONA URBANA</t>
  </si>
  <si>
    <t>PUERTO Y/O AEROPUERTO</t>
  </si>
  <si>
    <t>PAISAJE CULTURAL</t>
  </si>
  <si>
    <t>RED VIAL NACIONAL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</si>
  <si>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</si>
  <si>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</si>
  <si>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</si>
  <si>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</si>
  <si>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</si>
  <si>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t>2022*</t>
  </si>
  <si>
    <t>PERÚ: CARTERA DE EXPLORACIÓN MINERA 2022</t>
  </si>
  <si>
    <t>ALTA VICTORIA</t>
  </si>
  <si>
    <t>AMAUTA</t>
  </si>
  <si>
    <t>APACHETA</t>
  </si>
  <si>
    <t>ARCATA</t>
  </si>
  <si>
    <t>AZULMINA</t>
  </si>
  <si>
    <t>CARHUACAYÁN</t>
  </si>
  <si>
    <t>CHAPITOS</t>
  </si>
  <si>
    <t>COCHACUCHO Y MYLAGROS</t>
  </si>
  <si>
    <t>COCHALOMA</t>
  </si>
  <si>
    <t>COLOSO</t>
  </si>
  <si>
    <t>EPOSUYAY</t>
  </si>
  <si>
    <t>HUACULLO</t>
  </si>
  <si>
    <t>ILLARI</t>
  </si>
  <si>
    <t>ILUMINADORA</t>
  </si>
  <si>
    <t>LLAGUÉN</t>
  </si>
  <si>
    <t>LOURDES</t>
  </si>
  <si>
    <t> Camino Resources S.A.C.</t>
  </si>
  <si>
    <t>MALPASO II</t>
  </si>
  <si>
    <t>PABLO SUR</t>
  </si>
  <si>
    <t>PALCA</t>
  </si>
  <si>
    <t>PARAÍSO</t>
  </si>
  <si>
    <t>PUCAJIRCA</t>
  </si>
  <si>
    <t>QUEHUINCHA</t>
  </si>
  <si>
    <t>QUENAMARI</t>
  </si>
  <si>
    <t>ROMINA 2</t>
  </si>
  <si>
    <t>SAN ANTONIO</t>
  </si>
  <si>
    <t>SANTO DOMINGO</t>
  </si>
  <si>
    <t>SAN MIGUEL</t>
  </si>
  <si>
    <t>Amg-Auplata Mining Group Perú S.A.C</t>
  </si>
  <si>
    <t>SUYAWI</t>
  </si>
  <si>
    <t>TUMIPAMPA SUR</t>
  </si>
  <si>
    <t>USICAYOS*</t>
  </si>
  <si>
    <t>YANACOCHITA II</t>
  </si>
  <si>
    <t>YAURICOCHA</t>
  </si>
  <si>
    <t>ZORAIDA II</t>
  </si>
  <si>
    <t>BONGARÁ</t>
  </si>
  <si>
    <t>CAYLLOMA</t>
  </si>
  <si>
    <t>CERRO NEGRO</t>
  </si>
  <si>
    <t>COLORADO</t>
  </si>
  <si>
    <t>EL CARMEN</t>
  </si>
  <si>
    <t>EL PORVENIR</t>
  </si>
  <si>
    <t>HUIÑAC PUNTA</t>
  </si>
  <si>
    <t>MINA MARTA</t>
  </si>
  <si>
    <t>PAMPA NEGRA</t>
  </si>
  <si>
    <t>PUCASALLA</t>
  </si>
  <si>
    <t> Nexa Resources Perú S.A.A.</t>
  </si>
  <si>
    <t>SAN JOSÉ 1</t>
  </si>
  <si>
    <t>SANTANDER</t>
  </si>
  <si>
    <t>SCORPIUS</t>
  </si>
  <si>
    <t>SOMBRERO</t>
  </si>
  <si>
    <t>EVALUACIÓN IGA</t>
  </si>
  <si>
    <t>CORVINÓN</t>
  </si>
  <si>
    <t>en evaluación</t>
  </si>
  <si>
    <t>CRESPO II</t>
  </si>
  <si>
    <t>CURIBAYA</t>
  </si>
  <si>
    <t>Magma Minerals S.A.C.</t>
  </si>
  <si>
    <t>DORITA</t>
  </si>
  <si>
    <t>Sociedad Minera Reliquias S.A.C.</t>
  </si>
  <si>
    <t>GABÁN</t>
  </si>
  <si>
    <t>Winshear de Perú S.A.C</t>
  </si>
  <si>
    <t>LA ZANJA</t>
  </si>
  <si>
    <t>Minera La Zanja S.R.L.</t>
  </si>
  <si>
    <t>10ma MEIAsd</t>
  </si>
  <si>
    <t>LAS DEFENSAS</t>
  </si>
  <si>
    <t>LEZARD</t>
  </si>
  <si>
    <t>Black Swan Minerals S.A.C.</t>
  </si>
  <si>
    <t>LOMA LINDA</t>
  </si>
  <si>
    <t>1ra MDIA</t>
  </si>
  <si>
    <t>LOS PERDIDOS II</t>
  </si>
  <si>
    <t>MARÍA CECILIA DOS</t>
  </si>
  <si>
    <t>Minera María Cecilia Ltd. - Sucursal Perú</t>
  </si>
  <si>
    <t>MISCANTHUS</t>
  </si>
  <si>
    <t>QUIMSACHATA</t>
  </si>
  <si>
    <t>RIQUEZA</t>
  </si>
  <si>
    <t>Brillandino Minerales S.A.C.</t>
  </si>
  <si>
    <t>SOLEDAD</t>
  </si>
  <si>
    <t>1ra MEIAsd</t>
  </si>
  <si>
    <t>TOTAL ( 63 proyectos)</t>
  </si>
  <si>
    <t>% DEL PERU</t>
  </si>
  <si>
    <t>Tabla 14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</si>
  <si>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</si>
  <si>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</si>
  <si>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</si>
  <si>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</si>
  <si>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</si>
  <si>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Impuesto a la Renta
Régimen General**</t>
  </si>
  <si>
    <t>TOTAL 
RECAUDADO</t>
  </si>
  <si>
    <t>Ene.</t>
  </si>
  <si>
    <t>Feb.</t>
  </si>
  <si>
    <t>Mar.</t>
  </si>
  <si>
    <t>Abr.</t>
  </si>
  <si>
    <t>May.</t>
  </si>
  <si>
    <t xml:space="preserve">TOTAL </t>
  </si>
  <si>
    <t>Var%</t>
  </si>
  <si>
    <t>Tabla 10</t>
  </si>
  <si>
    <t>EMPLEO DIRECTO EN MINERÍA</t>
  </si>
  <si>
    <t>SEGÚN TIPO DE EMPLEADOR (PROMEDIO)</t>
  </si>
  <si>
    <t>COMPAÑÍA</t>
  </si>
  <si>
    <t>CONTRATISTAS</t>
  </si>
  <si>
    <t>PERSONAS</t>
  </si>
  <si>
    <t>PART%</t>
  </si>
  <si>
    <t>ÁNCASH</t>
  </si>
  <si>
    <t>AREQUIPA</t>
  </si>
  <si>
    <t>MOQUEGUA</t>
  </si>
  <si>
    <t>JUNÍN</t>
  </si>
  <si>
    <t>LA LIBERTAD</t>
  </si>
  <si>
    <t>ICA</t>
  </si>
  <si>
    <t>CAJAMARCA</t>
  </si>
  <si>
    <t>PASCO</t>
  </si>
  <si>
    <t>LIMA</t>
  </si>
  <si>
    <t>2021*</t>
  </si>
  <si>
    <t>CUSCO</t>
  </si>
  <si>
    <t>AYACUCHO</t>
  </si>
  <si>
    <t>PUNO</t>
  </si>
  <si>
    <t>APURÍMAC</t>
  </si>
  <si>
    <t>TACNA</t>
  </si>
  <si>
    <t>HUANCAVELICA</t>
  </si>
  <si>
    <t>PIURA</t>
  </si>
  <si>
    <t>HUÁNUCO</t>
  </si>
  <si>
    <t>MADRE DE DIOS</t>
  </si>
  <si>
    <t>CALLAO</t>
  </si>
  <si>
    <t>AMAZONAS</t>
  </si>
  <si>
    <t>LAMBAYEQUE</t>
  </si>
  <si>
    <t>SAN MARTÍN</t>
  </si>
  <si>
    <t>TUMBES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</si>
  <si>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</si>
  <si>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</si>
  <si>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</si>
  <si>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</si>
  <si>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</si>
  <si>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</si>
  <si>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</si>
  <si>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</si>
  <si>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</si>
  <si>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</si>
  <si>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</si>
  <si>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INVERSIÓN (US$ M)</t>
  </si>
  <si>
    <t>Jun.</t>
  </si>
  <si>
    <t>Fecha de consulta: 01/02/2022</t>
  </si>
  <si>
    <t>RECAUDACIÓN FISCAL DEL SUBSECTOR MINERO* (Millones de soles)</t>
  </si>
  <si>
    <t>EVOLUCIÓN ANUAL DE LA RECAUDACIÓN FISCAL DEL SUBSECTOR MINERO
(Millones de soles)</t>
  </si>
  <si>
    <t>Jul.</t>
  </si>
  <si>
    <t>ÁREA NATURAL - USO INDIRECTO</t>
  </si>
  <si>
    <t>CLASIFICACIÓN DIVERSA (gasoductos, oleoductos,  otros)</t>
  </si>
  <si>
    <t>ECOSISTEMAS FRÁGILES</t>
  </si>
  <si>
    <t>PROYECTO ESPECIAL - HIDRAÚLICOS</t>
  </si>
  <si>
    <t>ÁREA DE DEFENSA NACIONAL</t>
  </si>
  <si>
    <t>CONCESIÓN FORESTAL</t>
  </si>
  <si>
    <t>ZONA ARQUEOLÓGICA</t>
  </si>
  <si>
    <t xml:space="preserve">ÁREA DE NO ADMISIÓN DE PETITORIOS </t>
  </si>
  <si>
    <t>ÁREA DE NO ADMISIÓN DE PETITORIOS INGEMMET</t>
  </si>
  <si>
    <t>SITIO HISTÓRICO DE BATALLA</t>
  </si>
  <si>
    <t>Tabla 7</t>
  </si>
  <si>
    <t>INVERSIONES MINERAS (US$)</t>
  </si>
  <si>
    <t>PLANTA BENEFICIO</t>
  </si>
  <si>
    <t>EQUIPAMIENTO MINERO</t>
  </si>
  <si>
    <t>EXPLORACIÓN</t>
  </si>
  <si>
    <t>INFRAESTRUCTURA</t>
  </si>
  <si>
    <t>DESARROLLO Y PREPARACIÓN</t>
  </si>
  <si>
    <t>OTROS</t>
  </si>
  <si>
    <t>Enero</t>
  </si>
  <si>
    <t>Febrero</t>
  </si>
  <si>
    <t>Marzo</t>
  </si>
  <si>
    <t>Abril</t>
  </si>
  <si>
    <t>Mayo</t>
  </si>
  <si>
    <t>Junio</t>
  </si>
  <si>
    <t>Julio</t>
  </si>
  <si>
    <t>Jul. 2022</t>
  </si>
  <si>
    <t>Var. %</t>
  </si>
  <si>
    <t>VARIACIÓN RESPECTO AL MES ANTERIOR</t>
  </si>
  <si>
    <t>Jun. 2022</t>
  </si>
  <si>
    <t>EVOLUCIÓN ANUAL DE LAS INVERSIONES MINERAS
(US$ MILLONES)</t>
  </si>
  <si>
    <t>Tabla 8</t>
  </si>
  <si>
    <t>SEGÚN REGIÓN</t>
  </si>
  <si>
    <t>Part. %</t>
  </si>
  <si>
    <t>-</t>
  </si>
  <si>
    <t>+</t>
  </si>
  <si>
    <t>SEGÚN EMPRESA</t>
  </si>
  <si>
    <t>ANGLO AMERICAN QUELLAVECO S.A.</t>
  </si>
  <si>
    <t>COMPAÑIA MINERA ANTAMINA S.A.</t>
  </si>
  <si>
    <t>MINERA YANACOCHA S.R.L.</t>
  </si>
  <si>
    <t>SOUTHERN PERU COPPER CORPORATION SUCURSAL DEL PERU</t>
  </si>
  <si>
    <t>MINSUR S.A.</t>
  </si>
  <si>
    <t>MINERA CHINALCO PERU S.A.</t>
  </si>
  <si>
    <t>MINERA LAS BAMBAS S.A.</t>
  </si>
  <si>
    <t>SOCIEDAD MINERA CERRO VERDE S.A.A.</t>
  </si>
  <si>
    <t>SHOUGANG HIERRO PERU S.A.A.</t>
  </si>
  <si>
    <t>MARCOBRE S.A.C.</t>
  </si>
  <si>
    <t>VOLCAN COMPAÑÍA MINERA S.A.A.</t>
  </si>
  <si>
    <t>COMPAÑIA MINERA PODEROSA S.A.</t>
  </si>
  <si>
    <t>COMPAÑIA DE MINAS BUENAVENTURA S.A.A.</t>
  </si>
  <si>
    <t>CERRO DE PASCO RESOURCES SUBSIDIARIA DEL PERU S.A.C.</t>
  </si>
  <si>
    <t>COMPAÑIA MINERA ARES S.A.C.</t>
  </si>
  <si>
    <t>COMPAÑIA MINERA ANTAPACCAY S.A.</t>
  </si>
  <si>
    <t>HUDBAY PERU S.A.C.</t>
  </si>
  <si>
    <t>MINERA SHOUXIN PERU S.A.</t>
  </si>
  <si>
    <t>COMPAÑIA MINERA CHUNGAR S.A.C.</t>
  </si>
  <si>
    <t>CONSORCIO MINERO HORIZONTE S.A.</t>
  </si>
  <si>
    <t>NEXA RESOURCES PERU S.A.A.</t>
  </si>
  <si>
    <t>SHAHUINDO S.A.C.</t>
  </si>
  <si>
    <t>MINERA AURIFERA RETAMAS S.A.</t>
  </si>
  <si>
    <t>COMPAÑIA MINERA CONDESTABLE S.A.</t>
  </si>
  <si>
    <t>ALPAYANA S.A.</t>
  </si>
  <si>
    <t>GOLD FIELDS LA CIMA S.A.</t>
  </si>
  <si>
    <t>JINZHAO MINING PERU S.A.</t>
  </si>
  <si>
    <t>COMPAÑIA MINERA RAURA S.A.</t>
  </si>
  <si>
    <t>SOCIEDAD MINERA EL BROCAL S.A.A.</t>
  </si>
  <si>
    <t>COMPAÑIA MINERA KOLPA S.A.</t>
  </si>
  <si>
    <t>COMPAÑIA MINERA COIMOLACHE S.A.</t>
  </si>
  <si>
    <t>LA ARENA S.A.</t>
  </si>
  <si>
    <t>EMPRESA MINERA LOS QUENUALES S.A.</t>
  </si>
  <si>
    <t>NEXA RESOURCES EL PORVENIR S.A.C.</t>
  </si>
  <si>
    <t>COMPAÑIA MINERA SAN IGNACIO DE MOROCOCHA S.A.A.</t>
  </si>
  <si>
    <t>COMPAÑIA MINERA LINCUNA S.A.</t>
  </si>
  <si>
    <t>SOCIEDAD MINERA CORONA S.A.</t>
  </si>
  <si>
    <t>EMPRESA ADMINISTRADORA CERRO S.A.C.</t>
  </si>
  <si>
    <t>PAN AMERICAN SILVER HUARON S.A.</t>
  </si>
  <si>
    <t>C3 METALS PERU S.A.C.</t>
  </si>
  <si>
    <t>MINERA BATEAS S.A.C.</t>
  </si>
  <si>
    <t>COMPAÑIA MINERA MISKI MAYO S.R.L.</t>
  </si>
  <si>
    <t>SUMMA GOLD CORPORATION S.A.C.</t>
  </si>
  <si>
    <t>AURIFERA TRES CRUCES S.A.</t>
  </si>
  <si>
    <t>CATALINA HUANCA SOCIEDAD MINERA S.A.C.</t>
  </si>
  <si>
    <t>CORI PUNO S.A.C.</t>
  </si>
  <si>
    <t>EL MOLLE VERDE S.A.C.</t>
  </si>
  <si>
    <t>S.M.R.L. SANTA BARBARA DE TRUJILLO</t>
  </si>
  <si>
    <t>MINERA YANAQUIHUA S.A.C.</t>
  </si>
  <si>
    <t>COMPAÑIA MINERA ZAFRANAL S.A.C.</t>
  </si>
  <si>
    <t>Total</t>
  </si>
  <si>
    <t>Tabla 9</t>
  </si>
  <si>
    <t>SEGÚN RUBRO DE INVERSIÓN</t>
  </si>
  <si>
    <t>RUBRO / EMPRESA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</si>
  <si>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</si>
  <si>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</si>
  <si>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</si>
  <si>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</si>
  <si>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</si>
  <si>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</si>
  <si>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</si>
  <si>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</si>
  <si>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</si>
  <si>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HIERRO</t>
  </si>
  <si>
    <t>MOLIBDENO</t>
  </si>
  <si>
    <t xml:space="preserve">VARIACIÓN RESPECTO AL MES ANTERIOR* EN MILLONES DE US$ 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</si>
  <si>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</si>
  <si>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</si>
  <si>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</si>
  <si>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</si>
  <si>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</si>
  <si>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</si>
  <si>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 xml:space="preserve">VARIACIÓN RESPECTO AL MES ANTERIOR - VOLUMEN* </t>
  </si>
  <si>
    <t>VARIACIÓN INTERANUAL DE LAS EXPORTACIONES MINERAS METÁLICAS (VOLUMEN (*)) / VAR%</t>
  </si>
  <si>
    <t>Tabla 06.1</t>
  </si>
  <si>
    <t>ESTRUCTURA DEL VALOR DE LAS EXPORTACIONES PERUANAS</t>
  </si>
  <si>
    <t>RUBRO</t>
  </si>
  <si>
    <t>Part%</t>
  </si>
  <si>
    <t>Ene</t>
  </si>
  <si>
    <t>Feb</t>
  </si>
  <si>
    <t>Mar</t>
  </si>
  <si>
    <t>Abr</t>
  </si>
  <si>
    <t>May</t>
  </si>
  <si>
    <t>Jun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</si>
  <si>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</si>
  <si>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</si>
  <si>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</si>
  <si>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</si>
  <si>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</si>
  <si>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</si>
  <si>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</si>
  <si>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</si>
  <si>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</si>
  <si>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</si>
  <si>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</si>
  <si>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</si>
  <si>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</si>
  <si>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</si>
  <si>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</si>
  <si>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Tabla 6.2</t>
  </si>
  <si>
    <t>VALOR DE EXPORTACIONES DE PRINCIPALES PRODUCTOS MINEROS (Millones de US$)</t>
  </si>
  <si>
    <t>Productos Metálicos</t>
  </si>
  <si>
    <t>Plomo</t>
  </si>
  <si>
    <t>Estaño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</si>
  <si>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</si>
  <si>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</si>
  <si>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</si>
  <si>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</si>
  <si>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</si>
  <si>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Tabla 1</t>
  </si>
  <si>
    <t>VOLUMEN DE LA PRODUCCIÓN MINERA METÁLICA*</t>
  </si>
  <si>
    <t>TMF</t>
  </si>
  <si>
    <t>g finos</t>
  </si>
  <si>
    <t>kg finos</t>
  </si>
  <si>
    <t>Variación respecto al mes anterior</t>
  </si>
  <si>
    <t>EVOLUCIÓN ANUAL DE LA PRODUCCIÓN DE COBRE
(MILES DE TMF)</t>
  </si>
  <si>
    <t>Tabla 2</t>
  </si>
  <si>
    <t>PRODUCCIÓN MINERA METÁLICA SEGÚN EMPRESA*</t>
  </si>
  <si>
    <t>PRODUCTO / EMPRESA</t>
  </si>
  <si>
    <t>COBRE (TMF)</t>
  </si>
  <si>
    <t>COMPAÑÍA MINERA ANTAMINA S.A.</t>
  </si>
  <si>
    <t>SOUTHERN PERÚ COPPER CORPORATION SUCURSAL DEL PERÚ</t>
  </si>
  <si>
    <t>MINERA CHINALCO PERÚ S.A.</t>
  </si>
  <si>
    <t>COMPAÑÍA MINERA ANTAPACCAY S.A.</t>
  </si>
  <si>
    <t>HUDBAY PERÚ S.A.C.</t>
  </si>
  <si>
    <t>NEXA RESOURCES PERÚ S.A.A.</t>
  </si>
  <si>
    <t>ORO (g finos)</t>
  </si>
  <si>
    <t>COMPAÑÍA MINERA PODEROSA S.A.</t>
  </si>
  <si>
    <t>COMPAÑÍA MINERA ARES S.A.C.</t>
  </si>
  <si>
    <t>COMPAÑÍA DE MINAS BUENAVENTURA S.A.A.</t>
  </si>
  <si>
    <t>MINERA VETA DORADA S.A.C.</t>
  </si>
  <si>
    <t>MINERA BOROO MISQUICHILCA S.A.</t>
  </si>
  <si>
    <t>ZINC (TMF)</t>
  </si>
  <si>
    <t>COMPAÑÍA MINERA CHUNGAR S.A.C.</t>
  </si>
  <si>
    <t>MINERA COLQUISIRI S.A.</t>
  </si>
  <si>
    <t>COMPAÑÍA MINERA SAN IGNACIO DE MOROCOCHA S.A.A.</t>
  </si>
  <si>
    <t>PLOMO (TMF)</t>
  </si>
  <si>
    <t>COMPAÑÍA MINERA KOLPA S.A.</t>
  </si>
  <si>
    <t>COMPAÑÍA MINERA LINCUNA S.A.</t>
  </si>
  <si>
    <t>PLATA (kg finos)</t>
  </si>
  <si>
    <t>OXIDOS DE PASCO S.A.C.</t>
  </si>
  <si>
    <t>HIERRO (TMF)</t>
  </si>
  <si>
    <t>SHOUGANG HIERRO PERÚ S.A.A.</t>
  </si>
  <si>
    <t>MINERA SHOUXIN PERÚ S.A.</t>
  </si>
  <si>
    <t>ESTAÑO (TMF)</t>
  </si>
  <si>
    <t>MOLIBDENO (TMF)</t>
  </si>
  <si>
    <t>Tabla 3</t>
  </si>
  <si>
    <t>PRODUCCIÓN MINERA METÁLICA SEGÚN REGIÓN*</t>
  </si>
  <si>
    <t>PRODUCTO / REGIÓN</t>
  </si>
  <si>
    <t>COBRE / TMF</t>
  </si>
  <si>
    <t>ORO / G FINOS</t>
  </si>
  <si>
    <t>ZINC / TMF</t>
  </si>
  <si>
    <t>PLOMO / TMF</t>
  </si>
  <si>
    <t>PLATA / KG FINOS</t>
  </si>
  <si>
    <t>HIERRO / TMF</t>
  </si>
  <si>
    <t>ESTAÑO / TMF</t>
  </si>
  <si>
    <t>MOLIBDENO / TMF</t>
  </si>
  <si>
    <t>Tabla 4</t>
  </si>
  <si>
    <t>PRODUCCIÓN MINERA NO METÁLICA Y CARBONÍFERA*</t>
  </si>
  <si>
    <t>PRODUCTO**</t>
  </si>
  <si>
    <t>VAR. %</t>
  </si>
  <si>
    <t>PART. %</t>
  </si>
  <si>
    <t>NO METÁLICO (TM)</t>
  </si>
  <si>
    <t>CALIZA / DOLOMITA</t>
  </si>
  <si>
    <t>FOSFATOS</t>
  </si>
  <si>
    <t>HORMIGÓN</t>
  </si>
  <si>
    <t>PIEDRA (CONSTRUCCIÓN)</t>
  </si>
  <si>
    <t>CONCHUELAS</t>
  </si>
  <si>
    <t>CALCITA</t>
  </si>
  <si>
    <t>ARENA (GRUESA/FINA)</t>
  </si>
  <si>
    <t>ARCILLAS</t>
  </si>
  <si>
    <t>PUZOLANA</t>
  </si>
  <si>
    <t>SAL</t>
  </si>
  <si>
    <t>ANDALUCITA</t>
  </si>
  <si>
    <t>TRAVERTINO</t>
  </si>
  <si>
    <t>SÍLICE</t>
  </si>
  <si>
    <t>YESO</t>
  </si>
  <si>
    <t>DIATOMITAS</t>
  </si>
  <si>
    <t>FELDESPATOS</t>
  </si>
  <si>
    <t>PIZARRA</t>
  </si>
  <si>
    <t>PIROFILITA</t>
  </si>
  <si>
    <t>ANDESITA</t>
  </si>
  <si>
    <t>ARENISCA / CUARCITA</t>
  </si>
  <si>
    <t>TALCO</t>
  </si>
  <si>
    <t>BARITINA</t>
  </si>
  <si>
    <t>CAOLÍN</t>
  </si>
  <si>
    <t>DOLOMITA</t>
  </si>
  <si>
    <t>ARAGONITO</t>
  </si>
  <si>
    <t>BENTONITA</t>
  </si>
  <si>
    <t>PIEDRA LAJA</t>
  </si>
  <si>
    <t>GRANODIORITA ORNAMENTAL</t>
  </si>
  <si>
    <t>SULFATOS</t>
  </si>
  <si>
    <t>ÓNIX</t>
  </si>
  <si>
    <t>MÁRMOL</t>
  </si>
  <si>
    <t>MICA</t>
  </si>
  <si>
    <t>GRANITO</t>
  </si>
  <si>
    <t>CARBONÍFERA  (TM)</t>
  </si>
  <si>
    <t>CARBÓN ANTRACITA</t>
  </si>
  <si>
    <t>CARBÓN BITUMINOSO</t>
  </si>
  <si>
    <t>CARBÓN GRAFITO</t>
  </si>
  <si>
    <t>(*) Información preliminar
(**) Recursos Extraídos</t>
  </si>
  <si>
    <t>Tabla 4.1</t>
  </si>
  <si>
    <t>PRODUCCIÓN MINERA NO METÁLICA SEGÚN REGIÓN*</t>
  </si>
  <si>
    <t xml:space="preserve">PRODUCTO** / REGIÓN </t>
  </si>
  <si>
    <t>VAR %</t>
  </si>
  <si>
    <t>CALIZA / DOLOMITA (TM)</t>
  </si>
  <si>
    <t>FOSFATOS (TM)</t>
  </si>
  <si>
    <t>HORMIGÓN (TM)</t>
  </si>
  <si>
    <t>PIEDRA (CONSTRUCCIÓN) (TM)</t>
  </si>
  <si>
    <t>CONCHUELAS (TM)</t>
  </si>
  <si>
    <t>CALCITA (TM)</t>
  </si>
  <si>
    <t>ARENA (GRUESA/FINA) (TM)</t>
  </si>
  <si>
    <t>ARCILLAS (TM)</t>
  </si>
  <si>
    <t>PUZOLANA (TM)</t>
  </si>
  <si>
    <t>SAL (TM)</t>
  </si>
  <si>
    <t>ANDALUCITA (TM)</t>
  </si>
  <si>
    <t>TRAVERTINO (TM)</t>
  </si>
  <si>
    <t>SÍLICE (TM)</t>
  </si>
  <si>
    <t>YESO (TM)</t>
  </si>
  <si>
    <t>DIATOMITAS (TM)</t>
  </si>
  <si>
    <t>FELDESPATOS (TM)</t>
  </si>
  <si>
    <t>PIZARRA (TM)</t>
  </si>
  <si>
    <t>PIROFILITA (TM)</t>
  </si>
  <si>
    <t>ANDESITA (TM)</t>
  </si>
  <si>
    <t>ARENISCA / CUARCITA (TM)</t>
  </si>
  <si>
    <t>TALCO (TM)</t>
  </si>
  <si>
    <t>BARITINA (TM)</t>
  </si>
  <si>
    <t>CAOLÍN (TM)</t>
  </si>
  <si>
    <t>DOLOMITA (TM)</t>
  </si>
  <si>
    <t>ARAGONITO (TM)</t>
  </si>
  <si>
    <t>BENTONITA (TM)</t>
  </si>
  <si>
    <t>PIEDRA LAJA  (TM)</t>
  </si>
  <si>
    <t>GRANODIORITA ORNAMENTAL (TM)</t>
  </si>
  <si>
    <t>SULFATOS  (TM)</t>
  </si>
  <si>
    <t>ÓNIX (TM)</t>
  </si>
  <si>
    <t>MÁRMOL (TM)</t>
  </si>
  <si>
    <t>MICA (TM)</t>
  </si>
  <si>
    <t>GRANITO (TM)</t>
  </si>
  <si>
    <t>Tabla 4.2</t>
  </si>
  <si>
    <t>PRODUCCIÓN MINERA CARBON SEGÚN REGIÓN*</t>
  </si>
  <si>
    <t>(*) Información preliminar</t>
  </si>
  <si>
    <t>Boletín Estadístico Minero (BEM)</t>
  </si>
  <si>
    <t>Producción metálica</t>
  </si>
  <si>
    <t>Volumen de la producción minera metálica</t>
  </si>
  <si>
    <t>1. PRODUCCIÓN METÁLICA'!A1</t>
  </si>
  <si>
    <t>Producción minera metálica según empresa</t>
  </si>
  <si>
    <t>2. PRODUCCIÓN EMPRESAS'!A1</t>
  </si>
  <si>
    <t>Producción minera metálica según región</t>
  </si>
  <si>
    <t>3. PRODUCCIÓN REGIONES'!A1</t>
  </si>
  <si>
    <t>Producción no metálica</t>
  </si>
  <si>
    <t>Producción minera no metálica y carbonífera</t>
  </si>
  <si>
    <t>4. NO METÁLICA'!A1</t>
  </si>
  <si>
    <t>4.1. NO METÁLICA REGIONES'!A1</t>
  </si>
  <si>
    <t>Producción minera carbonífera según región</t>
  </si>
  <si>
    <t>4.2. CARBONÍFERA'!A1</t>
  </si>
  <si>
    <t>Producción minera no metálica según región</t>
  </si>
  <si>
    <t>Principales indicadores macroeconómicos</t>
  </si>
  <si>
    <t>5. MACROECONÓMICAS'!A1</t>
  </si>
  <si>
    <t>Exportaciones</t>
  </si>
  <si>
    <t>Exportaciones metálicas</t>
  </si>
  <si>
    <t>Estructura del valor de las exportaciones peruanas</t>
  </si>
  <si>
    <t>Valor de exportaciones de principales productos mineros</t>
  </si>
  <si>
    <t>6. EXPORTACIONES'!A1</t>
  </si>
  <si>
    <t>6.1 EXPORTACIONES PART'!A1</t>
  </si>
  <si>
    <t>6.2 EXPORT PRODUCTOS'!A1</t>
  </si>
  <si>
    <t>Inversiones</t>
  </si>
  <si>
    <t>Inversiones mineras según región</t>
  </si>
  <si>
    <t>Inversiones mineras según empresa</t>
  </si>
  <si>
    <t xml:space="preserve">Inversiones mineras </t>
  </si>
  <si>
    <t>Inversiones mineras según rubro de inversión</t>
  </si>
  <si>
    <t>7. INVERSIONES'!A1</t>
  </si>
  <si>
    <t>8. INVERSIONES TIPO'!A1</t>
  </si>
  <si>
    <t>9. INVERSIONES RUBRO'!A1</t>
  </si>
  <si>
    <t>Empleo</t>
  </si>
  <si>
    <t>Empleo según tipo de empleador</t>
  </si>
  <si>
    <t>Empleo según región</t>
  </si>
  <si>
    <t>10. EMPLEO'!A1</t>
  </si>
  <si>
    <t>Transferencias mineras</t>
  </si>
  <si>
    <t>Transferencias por tipo de recursos (Canon Minero, Regalías Mineras y Derecho de Vigencia y Penalidad)</t>
  </si>
  <si>
    <t>Transferencias de recursos mineros generados por la minería hacia las regiones</t>
  </si>
  <si>
    <t>11. TRANSFERENCIAS'!A1</t>
  </si>
  <si>
    <t>12. TRANSFERENCIAS 2'!A1</t>
  </si>
  <si>
    <t>Petitorios, catastro y actividad minera</t>
  </si>
  <si>
    <t>Cantidad de solicitudes de petitorios mineros a nivel nacional</t>
  </si>
  <si>
    <t>13. CATASTRO ACTIVIDAD'!A1</t>
  </si>
  <si>
    <t>Actividad minera</t>
  </si>
  <si>
    <t>13.1 ACTIVIDAD MINERA'!A1</t>
  </si>
  <si>
    <t>Áreas restringidas a la minería</t>
  </si>
  <si>
    <t>13.2 ÁREAS RESTRINGIDAS'!A1</t>
  </si>
  <si>
    <t>Recaudación fiscal del subsector minero</t>
  </si>
  <si>
    <t>14. RECAUDACIÓN'!A1</t>
  </si>
  <si>
    <t>Cartera de Proyectos de Exploración Minera 2022</t>
  </si>
  <si>
    <t>Cartera de Proyectos de Construcción de Mina 2021</t>
  </si>
  <si>
    <t>C.E. 2022'!A1</t>
  </si>
  <si>
    <t>C.C. 2021'!A1</t>
  </si>
  <si>
    <t>UNIDADES</t>
  </si>
  <si>
    <t>SITUACIÓN</t>
  </si>
  <si>
    <t>HECTÁREAS(**)</t>
  </si>
  <si>
    <t>% DEL PERÚ</t>
  </si>
  <si>
    <t>CIERRE FINAL*</t>
  </si>
  <si>
    <t>CIERRE PROGRESIVO*</t>
  </si>
  <si>
    <t>BENEFICIO</t>
  </si>
  <si>
    <t>CONCESIONES MINERAS EN ACTIVIDAD</t>
  </si>
  <si>
    <t>Tabla 11</t>
  </si>
  <si>
    <t>TRANSFERENCIA DE RECURSOS (CANON MINERO, REGALÍAS MINERAS Y DERECHO DE VIGENCIA Y PENALIDAD) 
GENERADOS POR LA MINERÍA HACIA LAS REGIONES (Soles)</t>
  </si>
  <si>
    <t>REGIONES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</si>
  <si>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</si>
  <si>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</si>
  <si>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</si>
  <si>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</si>
  <si>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</si>
  <si>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</si>
  <si>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</si>
  <si>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</si>
  <si>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</si>
  <si>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</si>
  <si>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</si>
  <si>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</si>
  <si>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</si>
  <si>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</si>
  <si>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</si>
  <si>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</si>
  <si>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</si>
  <si>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</si>
  <si>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</si>
  <si>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</si>
  <si>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</si>
  <si>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</si>
  <si>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</si>
  <si>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</si>
  <si>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</si>
  <si>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>Tabla 12</t>
  </si>
  <si>
    <t>CANON MINERO**</t>
  </si>
  <si>
    <t>REGALÍAS MINERAS***</t>
  </si>
  <si>
    <t>DERECHO DE VIGENCIA Y PENALIDAD</t>
  </si>
  <si>
    <t xml:space="preserve">** Incluye Canon Minero y Canon Regional. Mediante Ley N° 31366: Ley de Equilibrio Financiero del Presupuesto del Sector Público para el Año Fiscal 2022, Cuarta Disposición Complementaria Final se aprobó el adelanto de Canon Minero a las regiones. </t>
  </si>
  <si>
    <t>*** Incluye Regalías Contractuales Mineras.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</si>
  <si>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</si>
  <si>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</si>
  <si>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</si>
  <si>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</si>
  <si>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</si>
  <si>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</si>
  <si>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</si>
  <si>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</si>
  <si>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</si>
  <si>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</si>
  <si>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</si>
  <si>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</si>
  <si>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</si>
  <si>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</si>
  <si>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</si>
  <si>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</si>
  <si>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</si>
  <si>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</si>
  <si>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</si>
  <si>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</si>
  <si>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</si>
  <si>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 xml:space="preserve">MOLIBDENO </t>
  </si>
  <si>
    <t>Ctvs.US$/lb</t>
  </si>
  <si>
    <t>US$/oz tr</t>
  </si>
  <si>
    <t>US$/TM***</t>
  </si>
  <si>
    <t>US$/lb</t>
  </si>
  <si>
    <t>LME</t>
  </si>
  <si>
    <t>LBMA</t>
  </si>
  <si>
    <t>London Fix</t>
  </si>
  <si>
    <t>Según ESTAMIN Agosto 2022</t>
  </si>
  <si>
    <t>Edición Nº 08 - 2022</t>
  </si>
  <si>
    <t>Fuente: INGEMMET y Ministerio de Energía y Minas.   /    Fecha de consulta: 05 de setiembre de 2022.</t>
  </si>
  <si>
    <t>ÁREAS RESTRINGIDAS A LA MINERÍA - AGOSTO 2022</t>
  </si>
  <si>
    <t>2022 
(ene-ago)</t>
  </si>
  <si>
    <t>Ago.</t>
  </si>
  <si>
    <t>Fuente: SUNAT, Nota Tributaria. Elaborado por Ministerio de Energía y Minas.
Fecha de consulta: 19 de setiembre de 2022
* Incluye Ingresos Tributarios y No Tributarios recaudados por SUNAT.
** Incluye regularización del Impuesto a la Renta de Tercera Categoría.</t>
  </si>
  <si>
    <t>Agosto</t>
  </si>
  <si>
    <t>VARIACIÓN ACUMULADA / ENERO - AGOSTO</t>
  </si>
  <si>
    <t>Ene-Ago 2021</t>
  </si>
  <si>
    <t>Ene-Ago 2022</t>
  </si>
  <si>
    <t>VARIACIÓN INTERANUAL / AGOSTO</t>
  </si>
  <si>
    <t>Ago. 2021</t>
  </si>
  <si>
    <t>Ago. 2022</t>
  </si>
  <si>
    <t>Fuente: Dirección de Promoción Minera - Ministerio de Energía y Minas.
- Información proporcionada por los Titulares Mineros a través del ESTAMIN.
- Las cifras han sido ajustadas a lo reportado por los Titulares Mineros al 22 de setiembre de 2022.</t>
  </si>
  <si>
    <t>Enero-Agosto</t>
  </si>
  <si>
    <t>UCAYALI</t>
  </si>
  <si>
    <t>OTROS (2021: 273 titulares mineros, 2022: 253 titulares mineros)</t>
  </si>
  <si>
    <t>OTROS (2021: 84 titulares mineros, 2022: 85 titulares mineros)</t>
  </si>
  <si>
    <t>OTROS (2021: 150 titulares mineros, 2022: 121 titulares mineros)</t>
  </si>
  <si>
    <t>OTROS (2021: 191 titulares mineros, 2022: 171 titulares mineros)</t>
  </si>
  <si>
    <t>OTROS (2021: 158 titulares mineros, 2022: 145 titulares mineros)</t>
  </si>
  <si>
    <t>OTROS (2021: 159 titulares mineros, 2022: 121 titulares mineros)</t>
  </si>
  <si>
    <t>OTROS (2021: 138 titulares mineros, 2022: 107 titulares mineros)</t>
  </si>
  <si>
    <t>AGOSTO</t>
  </si>
  <si>
    <t>ENERO - AGOSTO</t>
  </si>
  <si>
    <t>BORATOS / ULEXITA</t>
  </si>
  <si>
    <t>Fuente:  Dirección de Gestión Minera, DGM /    Fecha de consulta: 26 de setiembre de 2022.
Elaboración: Dirección de Promoción Minera, DGPSM.</t>
  </si>
  <si>
    <t xml:space="preserve">OTROS </t>
  </si>
  <si>
    <t>Fuente:  Dirección de Gestión Minera, DGM /    Fecha de consulta: 26 de setiembre de 2022.
Elaboración: Dirección de Promoción Minera, DGPSM.                                                                                                                                 
 (*) Información preliminar
(**) Recursos Extraídos</t>
  </si>
  <si>
    <t>2022 
(Ene-Ago)</t>
  </si>
  <si>
    <t>Variación interanual / Agosto</t>
  </si>
  <si>
    <t>Variación acumulada / Enero - Agosto</t>
  </si>
  <si>
    <t>Fuente:  Dirección de Gestión Minera, DGM/  Fecha de consulta: 26 de setiembre de 2022.
Elaboración: Dirección de Promoción Minera, DGPSM.
(*) Información preliminar. Incluye producción aurífera estimada de mineros artesanales de Madre de Dios, Puno, Piura y Arequipa.</t>
  </si>
  <si>
    <t>ENERO-AGOSTO</t>
  </si>
  <si>
    <t>OTROS (2021: 40 titulares mineros, 2022: 41 titulares mineros)</t>
  </si>
  <si>
    <t>OTROS (2021: 268 titulares mineros, 2022: 268 titulares mineros)</t>
  </si>
  <si>
    <t>OTROS (2021: 34 titulares mineros, 2022: 32 titulares mineros)</t>
  </si>
  <si>
    <t>OTROS (2021: 32 titulares mineros, 2022: 32 titulares mineros)</t>
  </si>
  <si>
    <t>OTROS (2021: 81 titulares mineros, 2022: 77 titulares mineros)</t>
  </si>
  <si>
    <t>ARSÉNICO (TMF)</t>
  </si>
  <si>
    <t>SIERRA POLI S.A.C.</t>
  </si>
  <si>
    <t>SOCIEDAD MINERA ANDEREAL S.A.C.</t>
  </si>
  <si>
    <t>EL PACIFICO DORADO S.A.C.</t>
  </si>
  <si>
    <t>PROCESADORA DE MINERALES UNION S.A.C.</t>
  </si>
  <si>
    <t>BISMUTO (TMF)</t>
  </si>
  <si>
    <t>NEXA RESOURCES ATACOCHA S.A.A.</t>
  </si>
  <si>
    <t>AURIFERA SACRAMENTO S.A.</t>
  </si>
  <si>
    <t>CADMIO (TMF)</t>
  </si>
  <si>
    <t>MANGANESO (TMF)</t>
  </si>
  <si>
    <t>ARSÉNICO / TMF</t>
  </si>
  <si>
    <t>BISMUTO / TMF</t>
  </si>
  <si>
    <t>CADMIO / TMF</t>
  </si>
  <si>
    <t>MANGANESO / TMF</t>
  </si>
  <si>
    <r>
      <t>ACTIVIDAD MINERA - AGOSTO</t>
    </r>
    <r>
      <rPr>
        <b/>
        <sz val="12"/>
        <rFont val="Calibri"/>
        <family val="2"/>
      </rPr>
      <t xml:space="preserve"> 2022 </t>
    </r>
  </si>
  <si>
    <t>EXPLOTACION</t>
  </si>
  <si>
    <t>EXPLORACION</t>
  </si>
  <si>
    <t>CATEO Y PROSPECCION</t>
  </si>
  <si>
    <t>PREPARACION Y DESARROLLO*</t>
  </si>
  <si>
    <t>CIERRE POST-CIERRE(DEFINITIVO)</t>
  </si>
  <si>
    <t>Fuente:  Declaración Estadítica Mensual (ESTAMIN) - Ministerio de Energía y Minas.   /    Fecha de consulta: 28 de setiembre de 2022.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</si>
  <si>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unidades mineras que se encuentran en alguna de las situaciones descritas en el presente cuadro.</t>
  </si>
  <si>
    <t>2022
(ene-jul)</t>
  </si>
  <si>
    <t>VARIACIÓN INTERANUAL * EN MILLONES DE US$ /JULIO</t>
  </si>
  <si>
    <t>Jul. 2021</t>
  </si>
  <si>
    <t>VARIACIÓN INTERANUAL ACUMULADA* EN MILLONES DE US$ / ENERO-JULIO</t>
  </si>
  <si>
    <t>Ene-Jul 2021</t>
  </si>
  <si>
    <t>Ene-Jul 2022</t>
  </si>
  <si>
    <t>2022 (ene-jul)</t>
  </si>
  <si>
    <t>VARIACIÓN INTERANUAL VOLUMEN * / JULIO</t>
  </si>
  <si>
    <t>VARIACIÓN INTERANUAL ACUMULADA - VOLUMEN* / ENERO-JULIO</t>
  </si>
  <si>
    <t>Fuente: BCRP, Cuadros Estadísticos Mensuales. Elaborado por el Ministerio de Energía y Minas
Fecha de consulta: 21 de setiembre de 2022.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</t>
  </si>
  <si>
    <t>Jul</t>
  </si>
  <si>
    <t>Fuente: BCRP, Cuadros Estadísticos Mensuales. Elaborado por el Ministerio de Energía y Minas.
Fecha de consulta: 21 de setiembre de 2022.</t>
  </si>
  <si>
    <t>Fuente: BCRP, Cuadros Estadísticos Mensuales. Elaborado por el Ministerio de Energía y Minas
Fecha de consulta: 21 de setiembre de 2022.</t>
  </si>
  <si>
    <t>MANGANESO****</t>
  </si>
  <si>
    <t>TSI</t>
  </si>
  <si>
    <t>S&amp;P</t>
  </si>
  <si>
    <t>* Promedio del cambio interbancario. 
** Incluye valor de exportaciones metálicas y no metálicas.                                                                                                                                                                                                                                                                                                                                                                                                                                   *** Tonelada métrica seca.
****Precio del compuesto Mn32%-Fe20%.
Nd: No disponible a la fecha.
Fuente: BCRP, Cuadros Estadísticos Mensuales. Elaborado por el Ministerio de Energía y Minas. 
Información disponible a la fecha de elaboración de este boletín.</t>
  </si>
  <si>
    <t>SEGÚN REGIÓN - AGOSTO 2022</t>
  </si>
  <si>
    <t>Variación Interanual - Agosto</t>
  </si>
  <si>
    <t>Fuente: Dirección de Promoción Minera - Ministerio de Energía y Minas.
- 2012-2020:  Información proporcionada por los Titulares Mineros a través de la Declaración Anual Consolidada (DAC).
- 2021-2022:  Información proporcionada por los Titulares Mineros a través del Declaración Estadística Mensual (ESTAMIN).
- Las cifras han sido ajustadas a lo reportado por los Titulares Mineros al 30 de setiembre de 2022.</t>
  </si>
  <si>
    <t>Fuente: Declaración Estadística Mensual - Ministerio de Energía y Minas.
- Las cifras han sido ajustadas a lo reportado por los Titulares Mineros al 30 de setiembre de 2022.</t>
  </si>
  <si>
    <t xml:space="preserve">Fuente: MEF - Portal de Transparencia Económica, Instituto Geológico Minero y Metalúrgico (INGEMMET). Elaborado por el Ministerio de Energía y Minas. 
*Fecha de consulta: 03 de octubre de 2022 
   Canon Minero 2022 
   Regalías Mineras  - Datos a setiembre 2022 
   Derecho de Vigencia y Penalidad - Datos a julio 2022 </t>
  </si>
  <si>
    <t xml:space="preserve">Fuente: MEF - Portal de Transparencia Económica, Instituto Geológico Minero y Metalúrgico (INGEMMET). Elaborado por el Ministerio de Energía y Minas. 
* Fecha de consulta: 03 de octubre de 2022
   Canon Minero 2022
   Regalías Mineras  - Datos a setiembre 2022
   Derecho de Vigencia y Penalidad - Datos a julio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</si>
</sst>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.0%"/>
    <numFmt numFmtId="168" formatCode="_-* #,##0.00\ _€_-;\-* #,##0.00\ _€_-;_-* &quot;-&quot;??\ _€_-;_-@_-"/>
    <numFmt numFmtId="169" formatCode="#,##0.0"/>
    <numFmt numFmtId="170" formatCode="_-* #,##0\ _€_-;\-* #,##0\ _€_-;_-* &quot;-&quot;??\ _€_-;_-@_-"/>
    <numFmt numFmtId="171" formatCode="#,##0_ ;\-#,##0\ "/>
    <numFmt numFmtId="172" formatCode="0.000"/>
    <numFmt numFmtId="173" formatCode="0.000%"/>
    <numFmt numFmtId="174" formatCode="_ * #,##0.0_ ;_ * \-#,##0.0_ ;_ * &quot;-&quot;??_ ;_ @_ "/>
    <numFmt numFmtId="175" formatCode="_-* #,##0.00\ _P_t_s_-;\-* #,##0.00\ _P_t_s_-;_-* &quot;-&quot;??\ _P_t_s_-;_-@_-"/>
    <numFmt numFmtId="176" formatCode="_-* #,##0_-;\-* #,##0_-;_-* &quot;-&quot;??_-;_-@_-"/>
    <numFmt numFmtId="177" formatCode="#,##0.0,,"/>
    <numFmt numFmtId="178" formatCode="_-* #,##0.00_-;\-* #,##0.00_-;_-* &quot;-&quot;??_-;_-@"/>
    <numFmt numFmtId="179" formatCode="_-* #,##0.0_-;\-* #,##0.0_-;_-* &quot;-&quot;??_-;_-@_-"/>
    <numFmt numFmtId="180" formatCode="_ * #,##0.000_ ;_ * \-#,##0.000_ ;_ * &quot;-&quot;??_ ;_ @_ "/>
    <numFmt numFmtId="181" formatCode="#,##0;[Red]#,##0"/>
    <numFmt numFmtId="182" formatCode="[$-1010409]###,##0"/>
    <numFmt numFmtId="183" formatCode="_ * #,##0.0000_ ;_ * \-#,##0.0000_ ;_ * &quot;-&quot;??_ ;_ @_ "/>
    <numFmt numFmtId="184" formatCode="_-* #,##0.0000_-;\-* #,##0.0000_-;_-* &quot;-&quot;??_-;_-@_-"/>
    <numFmt numFmtId="185" formatCode="0.00000%"/>
    <numFmt numFmtId="186" formatCode="0.0000000000"/>
    <numFmt numFmtId="187" formatCode="_-* #,##0_-;\-* #,##0_-;_-* &quot;-&quot;??_-;_-@"/>
    <numFmt numFmtId="188" formatCode="_-* #,##0.0_-;\-* #,##0.0_-;_-* &quot;-&quot;??_-;_-@"/>
    <numFmt numFmtId="189" formatCode="_-* #,##0.000000_-;\-* #,##0.000000_-;_-* &quot;-&quot;??_-;_-@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FFFFFF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2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sz val="7"/>
      <color theme="1"/>
      <name val="Arial"/>
      <family val="2"/>
    </font>
    <font>
      <b/>
      <sz val="10"/>
      <color indexed="8"/>
      <name val="Calibri"/>
      <family val="2"/>
    </font>
    <font>
      <i/>
      <sz val="10"/>
      <color rgb="FF000000"/>
      <name val="Calibri"/>
      <family val="2"/>
    </font>
    <font>
      <sz val="10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10"/>
      <color rgb="FFFFFFFF"/>
      <name val="Calibri"/>
      <family val="2"/>
    </font>
    <font>
      <sz val="10"/>
      <name val="Calibri"/>
      <family val="2"/>
    </font>
    <font>
      <sz val="9"/>
      <color rgb="FF000000"/>
      <name val="Calibri"/>
      <family val="2"/>
    </font>
    <font>
      <b/>
      <i/>
      <sz val="10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entury Gothic"/>
      <family val="2"/>
    </font>
    <font>
      <sz val="14"/>
      <name val="Century Gothic"/>
      <family val="2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  <font>
      <b/>
      <sz val="14"/>
      <color rgb="FF00519E"/>
      <name val="Century Gothic"/>
      <family val="2"/>
    </font>
    <font>
      <b/>
      <sz val="12"/>
      <name val="Calibri"/>
      <family val="2"/>
    </font>
    <font>
      <sz val="10"/>
      <color rgb="FFFF0000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</font>
    <font>
      <sz val="16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i/>
      <sz val="10"/>
      <color theme="1"/>
      <name val="Calibri"/>
      <family val="2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i/>
      <sz val="9"/>
      <color theme="0"/>
      <name val="Calibri"/>
      <family val="2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b/>
      <i/>
      <sz val="9"/>
      <color rgb="FF7F7F7F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8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7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8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175" fontId="35" fillId="0" borderId="0" applyFont="0" applyFill="0" applyBorder="0" applyAlignment="0" applyProtection="0"/>
    <xf numFmtId="0" fontId="37" fillId="0" borderId="0"/>
    <xf numFmtId="0" fontId="36" fillId="0" borderId="0"/>
    <xf numFmtId="0" fontId="1" fillId="0" borderId="0"/>
    <xf numFmtId="0" fontId="58" fillId="0" borderId="0" applyNumberFormat="0" applyFill="0" applyBorder="0" applyAlignment="0" applyProtection="0"/>
  </cellStyleXfs>
  <cellXfs count="914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/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7" fontId="4" fillId="2" borderId="0" xfId="1" applyNumberFormat="1" applyFont="1" applyFill="1"/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0" fontId="4" fillId="0" borderId="0" xfId="0" applyFont="1" applyAlignment="1">
      <alignment vertical="center"/>
    </xf>
    <xf numFmtId="3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14" fontId="11" fillId="0" borderId="11" xfId="0" applyNumberFormat="1" applyFont="1" applyBorder="1" applyAlignment="1">
      <alignment horizontal="center" vertical="center"/>
    </xf>
    <xf numFmtId="169" fontId="11" fillId="0" borderId="1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3" fillId="0" borderId="0" xfId="19" applyFont="1" applyFill="1" applyBorder="1" applyAlignment="1">
      <alignment horizontal="center" vertical="center"/>
    </xf>
    <xf numFmtId="169" fontId="15" fillId="6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 vertical="center" wrapText="1"/>
    </xf>
    <xf numFmtId="1" fontId="20" fillId="2" borderId="15" xfId="19" applyNumberFormat="1" applyFont="1" applyFill="1" applyBorder="1" applyAlignment="1">
      <alignment horizontal="center" vertical="center" wrapText="1"/>
    </xf>
    <xf numFmtId="43" fontId="0" fillId="0" borderId="0" xfId="19" applyFont="1"/>
    <xf numFmtId="0" fontId="20" fillId="0" borderId="16" xfId="0" applyFont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left" vertical="center" wrapText="1"/>
    </xf>
    <xf numFmtId="0" fontId="20" fillId="2" borderId="17" xfId="0" applyFont="1" applyFill="1" applyBorder="1" applyAlignment="1">
      <alignment horizontal="left" vertical="center" wrapText="1"/>
    </xf>
    <xf numFmtId="1" fontId="20" fillId="2" borderId="18" xfId="19" applyNumberFormat="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1" fontId="20" fillId="2" borderId="21" xfId="19" applyNumberFormat="1" applyFont="1" applyFill="1" applyBorder="1" applyAlignment="1">
      <alignment horizontal="center" vertical="center" wrapText="1"/>
    </xf>
    <xf numFmtId="0" fontId="19" fillId="0" borderId="22" xfId="2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1" fillId="2" borderId="23" xfId="21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 wrapText="1"/>
    </xf>
    <xf numFmtId="1" fontId="20" fillId="2" borderId="24" xfId="19" applyNumberFormat="1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1" fontId="20" fillId="2" borderId="26" xfId="19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1" fontId="20" fillId="2" borderId="29" xfId="19" applyNumberFormat="1" applyFont="1" applyFill="1" applyBorder="1" applyAlignment="1">
      <alignment horizontal="center" vertical="center" wrapText="1"/>
    </xf>
    <xf numFmtId="0" fontId="20" fillId="0" borderId="25" xfId="21" applyFont="1" applyFill="1" applyBorder="1" applyAlignment="1">
      <alignment horizontal="center" vertical="center" wrapText="1"/>
    </xf>
    <xf numFmtId="0" fontId="21" fillId="2" borderId="3" xfId="21" applyFont="1" applyFill="1" applyBorder="1" applyAlignment="1">
      <alignment horizontal="left" vertical="center" wrapText="1"/>
    </xf>
    <xf numFmtId="0" fontId="20" fillId="0" borderId="25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left" vertical="center" wrapText="1"/>
    </xf>
    <xf numFmtId="0" fontId="20" fillId="2" borderId="30" xfId="21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left" vertical="center" wrapText="1"/>
    </xf>
    <xf numFmtId="0" fontId="20" fillId="2" borderId="31" xfId="0" applyFont="1" applyFill="1" applyBorder="1" applyAlignment="1">
      <alignment horizontal="left" vertical="center" wrapText="1"/>
    </xf>
    <xf numFmtId="1" fontId="20" fillId="2" borderId="9" xfId="19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2" borderId="26" xfId="19" applyNumberFormat="1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vertical="center"/>
    </xf>
    <xf numFmtId="0" fontId="22" fillId="8" borderId="6" xfId="0" applyFont="1" applyFill="1" applyBorder="1" applyAlignment="1">
      <alignment horizontal="center"/>
    </xf>
    <xf numFmtId="0" fontId="22" fillId="8" borderId="6" xfId="0" applyFont="1" applyFill="1" applyBorder="1"/>
    <xf numFmtId="170" fontId="22" fillId="8" borderId="5" xfId="16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70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23" fillId="2" borderId="0" xfId="0" applyFont="1" applyFill="1"/>
    <xf numFmtId="0" fontId="3" fillId="2" borderId="0" xfId="0" applyFont="1" applyFill="1" applyAlignment="1">
      <alignment horizontal="right"/>
    </xf>
    <xf numFmtId="0" fontId="24" fillId="2" borderId="0" xfId="0" applyFont="1" applyFill="1"/>
    <xf numFmtId="0" fontId="25" fillId="9" borderId="0" xfId="0" applyFont="1" applyFill="1" applyAlignment="1">
      <alignment horizontal="left"/>
    </xf>
    <xf numFmtId="0" fontId="25" fillId="9" borderId="0" xfId="0" applyFont="1" applyFill="1" applyAlignment="1">
      <alignment horizontal="right"/>
    </xf>
    <xf numFmtId="0" fontId="23" fillId="10" borderId="32" xfId="0" applyFont="1" applyFill="1" applyBorder="1" applyAlignment="1">
      <alignment horizontal="left"/>
    </xf>
    <xf numFmtId="0" fontId="23" fillId="10" borderId="33" xfId="0" applyFont="1" applyFill="1" applyBorder="1" applyAlignment="1">
      <alignment horizontal="right"/>
    </xf>
    <xf numFmtId="0" fontId="23" fillId="10" borderId="34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23" fillId="10" borderId="32" xfId="0" applyFont="1" applyFill="1" applyBorder="1"/>
    <xf numFmtId="0" fontId="3" fillId="10" borderId="33" xfId="0" applyFont="1" applyFill="1" applyBorder="1" applyAlignment="1">
      <alignment horizontal="right"/>
    </xf>
    <xf numFmtId="0" fontId="3" fillId="10" borderId="34" xfId="0" applyFont="1" applyFill="1" applyBorder="1" applyAlignment="1">
      <alignment horizontal="right"/>
    </xf>
    <xf numFmtId="171" fontId="3" fillId="2" borderId="0" xfId="18" applyNumberFormat="1" applyFont="1" applyFill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6" fillId="2" borderId="35" xfId="0" applyFont="1" applyFill="1" applyBorder="1"/>
    <xf numFmtId="0" fontId="3" fillId="2" borderId="35" xfId="0" applyFont="1" applyFill="1" applyBorder="1" applyAlignment="1">
      <alignment horizontal="right"/>
    </xf>
    <xf numFmtId="0" fontId="27" fillId="11" borderId="0" xfId="17" applyFont="1" applyFill="1"/>
    <xf numFmtId="0" fontId="28" fillId="11" borderId="0" xfId="17" applyFont="1" applyFill="1" applyAlignment="1">
      <alignment horizontal="left"/>
    </xf>
    <xf numFmtId="0" fontId="29" fillId="11" borderId="0" xfId="17" applyFont="1" applyFill="1" applyAlignment="1">
      <alignment horizontal="left"/>
    </xf>
    <xf numFmtId="0" fontId="30" fillId="12" borderId="2" xfId="0" applyFont="1" applyFill="1" applyBorder="1" applyAlignment="1">
      <alignment horizontal="center" vertical="center"/>
    </xf>
    <xf numFmtId="172" fontId="30" fillId="12" borderId="3" xfId="0" applyNumberFormat="1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13" borderId="4" xfId="0" applyFont="1" applyFill="1" applyBorder="1" applyAlignment="1">
      <alignment horizontal="left" vertical="center"/>
    </xf>
    <xf numFmtId="3" fontId="31" fillId="13" borderId="4" xfId="4" applyNumberFormat="1" applyFont="1" applyFill="1" applyBorder="1" applyAlignment="1">
      <alignment horizontal="center" vertical="center"/>
    </xf>
    <xf numFmtId="166" fontId="31" fillId="13" borderId="4" xfId="4" applyNumberFormat="1" applyFont="1" applyFill="1" applyBorder="1" applyAlignment="1">
      <alignment horizontal="right" vertical="center"/>
    </xf>
    <xf numFmtId="172" fontId="31" fillId="10" borderId="3" xfId="4" applyNumberFormat="1" applyFont="1" applyFill="1" applyBorder="1" applyAlignment="1">
      <alignment horizontal="center" vertical="center"/>
    </xf>
    <xf numFmtId="173" fontId="4" fillId="0" borderId="0" xfId="1" applyNumberFormat="1" applyFont="1"/>
    <xf numFmtId="49" fontId="31" fillId="2" borderId="4" xfId="0" applyNumberFormat="1" applyFont="1" applyFill="1" applyBorder="1" applyAlignment="1">
      <alignment horizontal="left" vertical="center" wrapText="1"/>
    </xf>
    <xf numFmtId="3" fontId="30" fillId="2" borderId="4" xfId="4" applyNumberFormat="1" applyFont="1" applyFill="1" applyBorder="1" applyAlignment="1">
      <alignment horizontal="center" vertical="center"/>
    </xf>
    <xf numFmtId="166" fontId="30" fillId="13" borderId="4" xfId="4" applyNumberFormat="1" applyFont="1" applyFill="1" applyBorder="1" applyAlignment="1">
      <alignment horizontal="right" vertical="center"/>
    </xf>
    <xf numFmtId="0" fontId="30" fillId="0" borderId="3" xfId="0" applyFont="1" applyBorder="1" applyAlignment="1">
      <alignment horizontal="center" vertical="center"/>
    </xf>
    <xf numFmtId="0" fontId="31" fillId="13" borderId="5" xfId="0" applyFont="1" applyFill="1" applyBorder="1" applyAlignment="1">
      <alignment horizontal="left" vertical="center"/>
    </xf>
    <xf numFmtId="0" fontId="31" fillId="13" borderId="1" xfId="0" applyFont="1" applyFill="1" applyBorder="1" applyAlignment="1">
      <alignment horizontal="left" vertical="center"/>
    </xf>
    <xf numFmtId="166" fontId="31" fillId="2" borderId="4" xfId="4" applyNumberFormat="1" applyFont="1" applyFill="1" applyBorder="1" applyAlignment="1">
      <alignment horizontal="right" vertical="center"/>
    </xf>
    <xf numFmtId="0" fontId="30" fillId="13" borderId="1" xfId="0" applyFont="1" applyFill="1" applyBorder="1" applyAlignment="1">
      <alignment horizontal="left" vertical="center"/>
    </xf>
    <xf numFmtId="3" fontId="30" fillId="13" borderId="4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right" vertical="center"/>
    </xf>
    <xf numFmtId="0" fontId="31" fillId="13" borderId="1" xfId="0" applyFont="1" applyFill="1" applyBorder="1" applyAlignment="1">
      <alignment horizontal="left" vertical="center" wrapText="1"/>
    </xf>
    <xf numFmtId="3" fontId="32" fillId="0" borderId="0" xfId="0" applyNumberFormat="1" applyFont="1" applyAlignment="1">
      <alignment horizontal="center"/>
    </xf>
    <xf numFmtId="3" fontId="31" fillId="13" borderId="3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center" vertical="center"/>
    </xf>
    <xf numFmtId="174" fontId="31" fillId="10" borderId="3" xfId="4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20" fillId="2" borderId="5" xfId="21" applyFont="1" applyFill="1" applyBorder="1" applyAlignment="1">
      <alignment horizontal="center" vertical="center" wrapText="1"/>
    </xf>
    <xf numFmtId="0" fontId="0" fillId="0" borderId="36" xfId="0" applyBorder="1"/>
    <xf numFmtId="167" fontId="4" fillId="2" borderId="0" xfId="1" applyNumberFormat="1" applyFont="1" applyFill="1" applyBorder="1" applyAlignment="1">
      <alignment horizontal="right"/>
    </xf>
    <xf numFmtId="166" fontId="4" fillId="2" borderId="0" xfId="4" applyNumberFormat="1" applyFont="1" applyFill="1"/>
    <xf numFmtId="0" fontId="7" fillId="0" borderId="0" xfId="0" applyFont="1" applyAlignment="1">
      <alignment horizontal="center" vertical="center" wrapText="1"/>
    </xf>
    <xf numFmtId="169" fontId="0" fillId="0" borderId="0" xfId="0" applyNumberFormat="1" applyAlignment="1">
      <alignment vertical="center"/>
    </xf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14" fontId="13" fillId="0" borderId="11" xfId="0" applyNumberFormat="1" applyFont="1" applyBorder="1" applyAlignment="1">
      <alignment horizontal="center" vertical="center"/>
    </xf>
    <xf numFmtId="169" fontId="13" fillId="0" borderId="11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3" fontId="12" fillId="0" borderId="11" xfId="0" applyNumberFormat="1" applyFont="1" applyBorder="1" applyAlignment="1">
      <alignment horizontal="center" vertical="center"/>
    </xf>
    <xf numFmtId="14" fontId="12" fillId="0" borderId="11" xfId="0" applyNumberFormat="1" applyFont="1" applyBorder="1" applyAlignment="1">
      <alignment horizontal="center" vertical="center"/>
    </xf>
    <xf numFmtId="169" fontId="12" fillId="0" borderId="11" xfId="0" applyNumberFormat="1" applyFont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0" fontId="29" fillId="11" borderId="0" xfId="5" applyFont="1" applyFill="1" applyAlignment="1">
      <alignment horizontal="left"/>
    </xf>
    <xf numFmtId="0" fontId="38" fillId="11" borderId="0" xfId="5" applyFont="1" applyFill="1" applyAlignment="1">
      <alignment horizontal="center"/>
    </xf>
    <xf numFmtId="0" fontId="2" fillId="11" borderId="0" xfId="5" applyFill="1"/>
    <xf numFmtId="0" fontId="28" fillId="11" borderId="0" xfId="5" applyFont="1" applyFill="1" applyAlignment="1">
      <alignment horizontal="left"/>
    </xf>
    <xf numFmtId="0" fontId="38" fillId="11" borderId="0" xfId="5" applyFont="1" applyFill="1" applyAlignment="1">
      <alignment horizontal="left"/>
    </xf>
    <xf numFmtId="174" fontId="38" fillId="0" borderId="0" xfId="5" applyNumberFormat="1" applyFont="1" applyAlignment="1">
      <alignment horizontal="right"/>
    </xf>
    <xf numFmtId="174" fontId="38" fillId="0" borderId="0" xfId="5" applyNumberFormat="1" applyFont="1" applyAlignment="1">
      <alignment horizontal="center"/>
    </xf>
    <xf numFmtId="174" fontId="38" fillId="0" borderId="0" xfId="5" applyNumberFormat="1" applyFont="1" applyAlignment="1">
      <alignment horizontal="center" vertical="center"/>
    </xf>
    <xf numFmtId="174" fontId="38" fillId="11" borderId="0" xfId="5" applyNumberFormat="1" applyFont="1" applyFill="1" applyAlignment="1">
      <alignment horizontal="right"/>
    </xf>
    <xf numFmtId="174" fontId="38" fillId="11" borderId="0" xfId="5" applyNumberFormat="1" applyFont="1" applyFill="1" applyAlignment="1">
      <alignment horizontal="center"/>
    </xf>
    <xf numFmtId="176" fontId="2" fillId="11" borderId="0" xfId="19" applyNumberFormat="1" applyFont="1" applyFill="1"/>
    <xf numFmtId="174" fontId="38" fillId="11" borderId="0" xfId="5" applyNumberFormat="1" applyFont="1" applyFill="1" applyAlignment="1">
      <alignment horizontal="center" vertical="center"/>
    </xf>
    <xf numFmtId="165" fontId="2" fillId="11" borderId="0" xfId="5" applyNumberFormat="1" applyFill="1"/>
    <xf numFmtId="174" fontId="38" fillId="11" borderId="0" xfId="19" applyNumberFormat="1" applyFont="1" applyFill="1" applyAlignment="1">
      <alignment horizontal="right"/>
    </xf>
    <xf numFmtId="169" fontId="34" fillId="10" borderId="6" xfId="0" applyNumberFormat="1" applyFont="1" applyFill="1" applyBorder="1" applyAlignment="1">
      <alignment horizontal="left" wrapText="1"/>
    </xf>
    <xf numFmtId="169" fontId="34" fillId="10" borderId="6" xfId="0" applyNumberFormat="1" applyFont="1" applyFill="1" applyBorder="1" applyAlignment="1">
      <alignment horizontal="right" vertical="center"/>
    </xf>
    <xf numFmtId="177" fontId="40" fillId="2" borderId="0" xfId="22" applyNumberFormat="1" applyFont="1" applyFill="1" applyAlignment="1">
      <alignment horizontal="right"/>
    </xf>
    <xf numFmtId="176" fontId="2" fillId="15" borderId="0" xfId="19" applyNumberFormat="1" applyFont="1" applyFill="1"/>
    <xf numFmtId="165" fontId="38" fillId="15" borderId="0" xfId="5" applyNumberFormat="1" applyFont="1" applyFill="1" applyAlignment="1">
      <alignment horizontal="center" vertical="center"/>
    </xf>
    <xf numFmtId="178" fontId="2" fillId="11" borderId="0" xfId="5" applyNumberFormat="1" applyFill="1"/>
    <xf numFmtId="179" fontId="38" fillId="11" borderId="0" xfId="19" applyNumberFormat="1" applyFont="1" applyFill="1" applyAlignment="1">
      <alignment horizontal="right"/>
    </xf>
    <xf numFmtId="174" fontId="38" fillId="11" borderId="0" xfId="5" applyNumberFormat="1" applyFont="1" applyFill="1"/>
    <xf numFmtId="180" fontId="38" fillId="11" borderId="0" xfId="5" applyNumberFormat="1" applyFont="1" applyFill="1"/>
    <xf numFmtId="179" fontId="38" fillId="11" borderId="0" xfId="19" applyNumberFormat="1" applyFont="1" applyFill="1"/>
    <xf numFmtId="0" fontId="29" fillId="11" borderId="39" xfId="5" applyFont="1" applyFill="1" applyBorder="1" applyAlignment="1">
      <alignment horizontal="left"/>
    </xf>
    <xf numFmtId="174" fontId="29" fillId="11" borderId="39" xfId="5" applyNumberFormat="1" applyFont="1" applyFill="1" applyBorder="1" applyAlignment="1">
      <alignment horizontal="center" vertical="center"/>
    </xf>
    <xf numFmtId="0" fontId="2" fillId="11" borderId="0" xfId="5" applyFill="1" applyAlignment="1">
      <alignment horizontal="left"/>
    </xf>
    <xf numFmtId="165" fontId="2" fillId="11" borderId="0" xfId="5" applyNumberFormat="1" applyFill="1" applyAlignment="1">
      <alignment horizontal="center"/>
    </xf>
    <xf numFmtId="0" fontId="41" fillId="0" borderId="0" xfId="0" applyFont="1" applyAlignment="1">
      <alignment vertical="center" wrapText="1"/>
    </xf>
    <xf numFmtId="177" fontId="40" fillId="2" borderId="0" xfId="19" applyNumberFormat="1" applyFont="1" applyFill="1" applyAlignment="1">
      <alignment horizontal="right"/>
    </xf>
    <xf numFmtId="43" fontId="2" fillId="2" borderId="0" xfId="19" applyFont="1" applyFill="1" applyAlignment="1">
      <alignment horizontal="center"/>
    </xf>
    <xf numFmtId="0" fontId="2" fillId="15" borderId="0" xfId="5" applyFill="1" applyAlignment="1">
      <alignment horizontal="center"/>
    </xf>
    <xf numFmtId="0" fontId="2" fillId="11" borderId="0" xfId="5" applyFill="1" applyAlignment="1">
      <alignment horizontal="center"/>
    </xf>
    <xf numFmtId="0" fontId="2" fillId="15" borderId="0" xfId="5" applyFill="1" applyAlignment="1">
      <alignment vertical="center"/>
    </xf>
    <xf numFmtId="0" fontId="2" fillId="11" borderId="0" xfId="5" applyFill="1" applyAlignment="1">
      <alignment vertical="center"/>
    </xf>
    <xf numFmtId="0" fontId="2" fillId="2" borderId="0" xfId="5" applyFill="1" applyAlignment="1">
      <alignment horizontal="center"/>
    </xf>
    <xf numFmtId="0" fontId="23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/>
    </xf>
    <xf numFmtId="0" fontId="43" fillId="2" borderId="0" xfId="0" applyFont="1" applyFill="1"/>
    <xf numFmtId="0" fontId="4" fillId="2" borderId="0" xfId="0" applyFont="1" applyFill="1" applyAlignment="1">
      <alignment vertical="center"/>
    </xf>
    <xf numFmtId="0" fontId="25" fillId="9" borderId="0" xfId="0" applyFont="1" applyFill="1" applyAlignment="1">
      <alignment horizontal="center" vertical="center" wrapText="1"/>
    </xf>
    <xf numFmtId="0" fontId="25" fillId="9" borderId="0" xfId="0" applyFont="1" applyFill="1" applyAlignment="1">
      <alignment horizontal="left" vertical="center"/>
    </xf>
    <xf numFmtId="0" fontId="25" fillId="9" borderId="0" xfId="0" applyFont="1" applyFill="1" applyAlignment="1">
      <alignment horizontal="right" vertical="center"/>
    </xf>
    <xf numFmtId="166" fontId="4" fillId="2" borderId="0" xfId="0" applyNumberFormat="1" applyFont="1" applyFill="1"/>
    <xf numFmtId="0" fontId="4" fillId="2" borderId="0" xfId="0" applyFont="1" applyFill="1" applyAlignment="1">
      <alignment horizontal="left" vertical="center"/>
    </xf>
    <xf numFmtId="166" fontId="4" fillId="2" borderId="0" xfId="4" applyNumberFormat="1" applyFont="1" applyFill="1" applyBorder="1" applyAlignment="1">
      <alignment vertical="center" wrapText="1"/>
    </xf>
    <xf numFmtId="1" fontId="4" fillId="2" borderId="0" xfId="0" applyNumberFormat="1" applyFont="1" applyFill="1"/>
    <xf numFmtId="0" fontId="36" fillId="0" borderId="0" xfId="0" applyFont="1" applyAlignment="1">
      <alignment horizontal="left"/>
    </xf>
    <xf numFmtId="166" fontId="4" fillId="2" borderId="0" xfId="4" applyNumberFormat="1" applyFont="1" applyFill="1" applyBorder="1"/>
    <xf numFmtId="176" fontId="4" fillId="2" borderId="0" xfId="19" applyNumberFormat="1" applyFont="1" applyFill="1" applyBorder="1"/>
    <xf numFmtId="176" fontId="4" fillId="2" borderId="0" xfId="19" applyNumberFormat="1" applyFont="1" applyFill="1"/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0" fontId="34" fillId="10" borderId="6" xfId="0" applyFont="1" applyFill="1" applyBorder="1" applyAlignment="1">
      <alignment horizontal="left"/>
    </xf>
    <xf numFmtId="3" fontId="34" fillId="10" borderId="6" xfId="0" applyNumberFormat="1" applyFont="1" applyFill="1" applyBorder="1" applyAlignment="1">
      <alignment vertical="center" wrapText="1"/>
    </xf>
    <xf numFmtId="176" fontId="0" fillId="2" borderId="0" xfId="19" applyNumberFormat="1" applyFont="1" applyFill="1" applyBorder="1"/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67" fontId="0" fillId="2" borderId="0" xfId="1" applyNumberFormat="1" applyFont="1" applyFill="1" applyBorder="1"/>
    <xf numFmtId="0" fontId="34" fillId="2" borderId="0" xfId="0" applyFont="1" applyFill="1" applyAlignment="1">
      <alignment horizontal="left" vertical="center"/>
    </xf>
    <xf numFmtId="17" fontId="4" fillId="2" borderId="0" xfId="0" applyNumberFormat="1" applyFont="1" applyFill="1" applyAlignment="1">
      <alignment horizontal="left" vertical="center"/>
    </xf>
    <xf numFmtId="166" fontId="0" fillId="0" borderId="0" xfId="4" applyNumberFormat="1" applyFont="1"/>
    <xf numFmtId="0" fontId="34" fillId="2" borderId="6" xfId="0" applyFont="1" applyFill="1" applyBorder="1" applyAlignment="1">
      <alignment horizontal="left" vertical="center"/>
    </xf>
    <xf numFmtId="167" fontId="34" fillId="2" borderId="6" xfId="0" applyNumberFormat="1" applyFont="1" applyFill="1" applyBorder="1" applyAlignment="1">
      <alignment horizontal="right" vertical="center" wrapText="1"/>
    </xf>
    <xf numFmtId="176" fontId="4" fillId="2" borderId="0" xfId="0" applyNumberFormat="1" applyFont="1" applyFill="1"/>
    <xf numFmtId="3" fontId="34" fillId="2" borderId="6" xfId="0" applyNumberFormat="1" applyFont="1" applyFill="1" applyBorder="1"/>
    <xf numFmtId="181" fontId="4" fillId="2" borderId="6" xfId="0" applyNumberFormat="1" applyFont="1" applyFill="1" applyBorder="1"/>
    <xf numFmtId="167" fontId="4" fillId="2" borderId="6" xfId="1" applyNumberFormat="1" applyFont="1" applyFill="1" applyBorder="1" applyAlignment="1">
      <alignment horizontal="right"/>
    </xf>
    <xf numFmtId="3" fontId="34" fillId="2" borderId="0" xfId="0" applyNumberFormat="1" applyFont="1" applyFill="1"/>
    <xf numFmtId="181" fontId="4" fillId="2" borderId="0" xfId="0" applyNumberFormat="1" applyFont="1" applyFill="1"/>
    <xf numFmtId="10" fontId="4" fillId="2" borderId="0" xfId="1" applyNumberFormat="1" applyFont="1" applyFill="1" applyBorder="1"/>
    <xf numFmtId="0" fontId="25" fillId="9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34" fillId="2" borderId="0" xfId="19" applyNumberFormat="1" applyFont="1" applyFill="1" applyAlignment="1">
      <alignment horizontal="center" vertical="center"/>
    </xf>
    <xf numFmtId="182" fontId="4" fillId="2" borderId="0" xfId="0" applyNumberFormat="1" applyFont="1" applyFill="1"/>
    <xf numFmtId="0" fontId="23" fillId="2" borderId="6" xfId="0" applyFont="1" applyFill="1" applyBorder="1" applyAlignment="1">
      <alignment horizontal="center" vertical="top" wrapText="1"/>
    </xf>
    <xf numFmtId="1" fontId="23" fillId="2" borderId="6" xfId="19" applyNumberFormat="1" applyFont="1" applyFill="1" applyBorder="1" applyAlignment="1">
      <alignment horizontal="center" vertical="center" wrapText="1"/>
    </xf>
    <xf numFmtId="167" fontId="0" fillId="2" borderId="0" xfId="1" applyNumberFormat="1" applyFont="1" applyFill="1"/>
    <xf numFmtId="167" fontId="0" fillId="0" borderId="0" xfId="1" applyNumberFormat="1" applyFont="1"/>
    <xf numFmtId="183" fontId="38" fillId="11" borderId="0" xfId="5" applyNumberFormat="1" applyFont="1" applyFill="1"/>
    <xf numFmtId="184" fontId="38" fillId="11" borderId="0" xfId="19" applyNumberFormat="1" applyFont="1" applyFill="1" applyAlignment="1">
      <alignment horizontal="right"/>
    </xf>
    <xf numFmtId="0" fontId="34" fillId="0" borderId="0" xfId="0" applyFont="1" applyAlignment="1">
      <alignment horizontal="left"/>
    </xf>
    <xf numFmtId="0" fontId="46" fillId="2" borderId="0" xfId="0" applyFont="1" applyFill="1" applyAlignment="1">
      <alignment horizontal="left"/>
    </xf>
    <xf numFmtId="0" fontId="47" fillId="9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3" fontId="4" fillId="2" borderId="0" xfId="0" applyNumberFormat="1" applyFont="1" applyFill="1"/>
    <xf numFmtId="166" fontId="45" fillId="2" borderId="0" xfId="4" applyNumberFormat="1" applyFont="1" applyFill="1"/>
    <xf numFmtId="0" fontId="34" fillId="10" borderId="0" xfId="0" applyFont="1" applyFill="1" applyAlignment="1">
      <alignment horizontal="left" vertical="center" wrapText="1"/>
    </xf>
    <xf numFmtId="3" fontId="34" fillId="10" borderId="0" xfId="0" applyNumberFormat="1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0" fontId="4" fillId="16" borderId="6" xfId="0" applyFont="1" applyFill="1" applyBorder="1"/>
    <xf numFmtId="3" fontId="4" fillId="2" borderId="0" xfId="0" applyNumberFormat="1" applyFont="1" applyFill="1" applyAlignment="1">
      <alignment horizontal="right"/>
    </xf>
    <xf numFmtId="167" fontId="34" fillId="10" borderId="6" xfId="0" applyNumberFormat="1" applyFont="1" applyFill="1" applyBorder="1"/>
    <xf numFmtId="0" fontId="34" fillId="2" borderId="6" xfId="0" applyFont="1" applyFill="1" applyBorder="1" applyAlignment="1">
      <alignment horizontal="left"/>
    </xf>
    <xf numFmtId="167" fontId="34" fillId="2" borderId="6" xfId="0" applyNumberFormat="1" applyFont="1" applyFill="1" applyBorder="1"/>
    <xf numFmtId="166" fontId="34" fillId="2" borderId="6" xfId="4" applyNumberFormat="1" applyFont="1" applyFill="1" applyBorder="1"/>
    <xf numFmtId="3" fontId="4" fillId="2" borderId="0" xfId="9" applyNumberFormat="1" applyFont="1" applyAlignment="1">
      <alignment horizontal="right" vertical="center"/>
    </xf>
    <xf numFmtId="3" fontId="3" fillId="2" borderId="0" xfId="9" applyNumberFormat="1" applyFont="1" applyAlignment="1">
      <alignment horizontal="right" vertical="center"/>
    </xf>
    <xf numFmtId="0" fontId="4" fillId="2" borderId="6" xfId="0" applyFont="1" applyFill="1" applyBorder="1"/>
    <xf numFmtId="0" fontId="23" fillId="2" borderId="0" xfId="0" applyFont="1" applyFill="1" applyAlignment="1">
      <alignment horizontal="left" vertical="center"/>
    </xf>
    <xf numFmtId="167" fontId="4" fillId="2" borderId="0" xfId="1" applyNumberFormat="1" applyFont="1" applyFill="1" applyAlignment="1">
      <alignment vertical="center"/>
    </xf>
    <xf numFmtId="0" fontId="46" fillId="2" borderId="0" xfId="0" applyFont="1" applyFill="1" applyAlignment="1">
      <alignment horizontal="left" vertical="center"/>
    </xf>
    <xf numFmtId="0" fontId="34" fillId="2" borderId="0" xfId="0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25" fillId="9" borderId="32" xfId="9" applyFont="1" applyFill="1" applyBorder="1" applyAlignment="1">
      <alignment horizontal="left" vertical="center"/>
    </xf>
    <xf numFmtId="0" fontId="25" fillId="9" borderId="32" xfId="4" applyNumberFormat="1" applyFont="1" applyFill="1" applyBorder="1" applyAlignment="1">
      <alignment horizontal="center" vertical="center"/>
    </xf>
    <xf numFmtId="0" fontId="25" fillId="9" borderId="33" xfId="4" applyNumberFormat="1" applyFont="1" applyFill="1" applyBorder="1" applyAlignment="1">
      <alignment horizontal="center" vertical="center"/>
    </xf>
    <xf numFmtId="167" fontId="25" fillId="9" borderId="33" xfId="1" applyNumberFormat="1" applyFont="1" applyFill="1" applyBorder="1" applyAlignment="1">
      <alignment horizontal="center" vertical="center"/>
    </xf>
    <xf numFmtId="167" fontId="25" fillId="9" borderId="34" xfId="1" applyNumberFormat="1" applyFont="1" applyFill="1" applyBorder="1" applyAlignment="1">
      <alignment horizontal="center" vertical="center"/>
    </xf>
    <xf numFmtId="167" fontId="25" fillId="18" borderId="34" xfId="1" applyNumberFormat="1" applyFont="1" applyFill="1" applyBorder="1" applyAlignment="1">
      <alignment horizontal="center" vertical="center"/>
    </xf>
    <xf numFmtId="0" fontId="3" fillId="0" borderId="42" xfId="4" applyNumberFormat="1" applyFont="1" applyFill="1" applyBorder="1" applyAlignment="1">
      <alignment horizontal="left" vertical="center"/>
    </xf>
    <xf numFmtId="166" fontId="3" fillId="2" borderId="42" xfId="4" applyNumberFormat="1" applyFont="1" applyFill="1" applyBorder="1" applyAlignment="1">
      <alignment horizontal="center" vertical="center"/>
    </xf>
    <xf numFmtId="166" fontId="3" fillId="2" borderId="0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36" xfId="1" applyNumberFormat="1" applyFont="1" applyFill="1" applyBorder="1" applyAlignment="1">
      <alignment horizontal="center" vertical="center"/>
    </xf>
    <xf numFmtId="167" fontId="3" fillId="2" borderId="36" xfId="1" applyNumberFormat="1" applyFont="1" applyFill="1" applyBorder="1" applyAlignment="1">
      <alignment horizontal="right" vertical="center"/>
    </xf>
    <xf numFmtId="0" fontId="3" fillId="0" borderId="42" xfId="9" applyFont="1" applyFill="1" applyBorder="1" applyAlignment="1">
      <alignment horizontal="left" vertical="center"/>
    </xf>
    <xf numFmtId="0" fontId="4" fillId="0" borderId="42" xfId="9" applyFont="1" applyFill="1" applyBorder="1" applyAlignment="1">
      <alignment horizontal="left" vertical="center"/>
    </xf>
    <xf numFmtId="166" fontId="4" fillId="2" borderId="0" xfId="4" applyNumberFormat="1" applyFont="1" applyFill="1" applyBorder="1" applyAlignment="1">
      <alignment horizontal="center" vertical="center"/>
    </xf>
    <xf numFmtId="0" fontId="34" fillId="10" borderId="43" xfId="4" applyNumberFormat="1" applyFont="1" applyFill="1" applyBorder="1" applyAlignment="1">
      <alignment vertical="center"/>
    </xf>
    <xf numFmtId="166" fontId="34" fillId="10" borderId="43" xfId="4" applyNumberFormat="1" applyFont="1" applyFill="1" applyBorder="1" applyAlignment="1">
      <alignment horizontal="center" vertical="center"/>
    </xf>
    <xf numFmtId="166" fontId="34" fillId="10" borderId="44" xfId="4" applyNumberFormat="1" applyFont="1" applyFill="1" applyBorder="1" applyAlignment="1">
      <alignment horizontal="center" vertical="center"/>
    </xf>
    <xf numFmtId="167" fontId="34" fillId="10" borderId="44" xfId="1" applyNumberFormat="1" applyFont="1" applyFill="1" applyBorder="1" applyAlignment="1">
      <alignment horizontal="center" vertical="center"/>
    </xf>
    <xf numFmtId="167" fontId="34" fillId="10" borderId="45" xfId="1" applyNumberFormat="1" applyFont="1" applyFill="1" applyBorder="1" applyAlignment="1">
      <alignment horizontal="center" vertical="center"/>
    </xf>
    <xf numFmtId="167" fontId="34" fillId="10" borderId="45" xfId="1" applyNumberFormat="1" applyFont="1" applyFill="1" applyBorder="1" applyAlignment="1">
      <alignment horizontal="right" vertical="center"/>
    </xf>
    <xf numFmtId="166" fontId="4" fillId="2" borderId="0" xfId="4" applyNumberFormat="1" applyFont="1" applyFill="1" applyAlignment="1">
      <alignment vertical="center"/>
    </xf>
    <xf numFmtId="0" fontId="25" fillId="9" borderId="34" xfId="9" applyFont="1" applyFill="1" applyBorder="1" applyAlignment="1">
      <alignment horizontal="left" vertical="center"/>
    </xf>
    <xf numFmtId="176" fontId="4" fillId="2" borderId="42" xfId="19" applyNumberFormat="1" applyFont="1" applyFill="1" applyBorder="1" applyAlignment="1">
      <alignment horizontal="center" vertical="center"/>
    </xf>
    <xf numFmtId="176" fontId="4" fillId="2" borderId="0" xfId="19" applyNumberFormat="1" applyFont="1" applyFill="1" applyAlignment="1">
      <alignment horizontal="right" vertical="center"/>
    </xf>
    <xf numFmtId="167" fontId="4" fillId="2" borderId="36" xfId="1" applyNumberFormat="1" applyFont="1" applyFill="1" applyBorder="1" applyAlignment="1">
      <alignment horizontal="center" vertical="center"/>
    </xf>
    <xf numFmtId="176" fontId="4" fillId="0" borderId="0" xfId="19" applyNumberFormat="1" applyFont="1"/>
    <xf numFmtId="167" fontId="4" fillId="2" borderId="36" xfId="1" applyNumberFormat="1" applyFont="1" applyFill="1" applyBorder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2" borderId="35" xfId="0" applyFont="1" applyFill="1" applyBorder="1" applyAlignment="1">
      <alignment vertical="center" wrapText="1"/>
    </xf>
    <xf numFmtId="176" fontId="4" fillId="2" borderId="0" xfId="19" applyNumberFormat="1" applyFont="1" applyFill="1" applyAlignment="1">
      <alignment horizontal="center" vertical="center"/>
    </xf>
    <xf numFmtId="0" fontId="23" fillId="19" borderId="44" xfId="0" applyFont="1" applyFill="1" applyBorder="1" applyAlignment="1">
      <alignment vertical="center" wrapText="1"/>
    </xf>
    <xf numFmtId="176" fontId="34" fillId="19" borderId="43" xfId="19" applyNumberFormat="1" applyFont="1" applyFill="1" applyBorder="1" applyAlignment="1">
      <alignment horizontal="center" vertical="center"/>
    </xf>
    <xf numFmtId="176" fontId="34" fillId="19" borderId="44" xfId="19" applyNumberFormat="1" applyFont="1" applyFill="1" applyBorder="1" applyAlignment="1">
      <alignment horizontal="center" vertical="center"/>
    </xf>
    <xf numFmtId="167" fontId="34" fillId="19" borderId="44" xfId="1" applyNumberFormat="1" applyFont="1" applyFill="1" applyBorder="1" applyAlignment="1">
      <alignment horizontal="center" vertical="center"/>
    </xf>
    <xf numFmtId="167" fontId="34" fillId="19" borderId="45" xfId="1" applyNumberFormat="1" applyFont="1" applyFill="1" applyBorder="1" applyAlignment="1">
      <alignment horizontal="center" vertical="center"/>
    </xf>
    <xf numFmtId="167" fontId="34" fillId="19" borderId="46" xfId="1" applyNumberFormat="1" applyFont="1" applyFill="1" applyBorder="1" applyAlignment="1">
      <alignment horizontal="right" vertical="center"/>
    </xf>
    <xf numFmtId="166" fontId="4" fillId="2" borderId="0" xfId="0" applyNumberFormat="1" applyFont="1" applyFill="1" applyAlignment="1">
      <alignment vertical="center"/>
    </xf>
    <xf numFmtId="176" fontId="0" fillId="0" borderId="0" xfId="0" applyNumberFormat="1"/>
    <xf numFmtId="0" fontId="23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7" fontId="0" fillId="2" borderId="0" xfId="1" applyNumberFormat="1" applyFont="1" applyFill="1" applyAlignment="1">
      <alignment horizontal="right"/>
    </xf>
    <xf numFmtId="166" fontId="0" fillId="2" borderId="0" xfId="0" applyNumberFormat="1" applyFill="1" applyAlignment="1">
      <alignment horizontal="right"/>
    </xf>
    <xf numFmtId="168" fontId="0" fillId="2" borderId="0" xfId="0" applyNumberFormat="1" applyFill="1" applyAlignment="1">
      <alignment horizontal="right"/>
    </xf>
    <xf numFmtId="0" fontId="44" fillId="2" borderId="0" xfId="0" applyFont="1" applyFill="1"/>
    <xf numFmtId="0" fontId="25" fillId="9" borderId="47" xfId="9" applyFont="1" applyFill="1" applyBorder="1">
      <alignment horizontal="left"/>
    </xf>
    <xf numFmtId="166" fontId="34" fillId="10" borderId="48" xfId="4" applyNumberFormat="1" applyFont="1" applyFill="1" applyBorder="1" applyAlignment="1">
      <alignment horizontal="left"/>
    </xf>
    <xf numFmtId="166" fontId="34" fillId="10" borderId="49" xfId="4" applyNumberFormat="1" applyFont="1" applyFill="1" applyBorder="1" applyAlignment="1">
      <alignment horizontal="right"/>
    </xf>
    <xf numFmtId="166" fontId="34" fillId="10" borderId="6" xfId="4" applyNumberFormat="1" applyFont="1" applyFill="1" applyBorder="1" applyAlignment="1">
      <alignment horizontal="right"/>
    </xf>
    <xf numFmtId="167" fontId="34" fillId="10" borderId="50" xfId="1" applyNumberFormat="1" applyFont="1" applyFill="1" applyBorder="1" applyAlignment="1">
      <alignment horizontal="right" vertical="center"/>
    </xf>
    <xf numFmtId="9" fontId="34" fillId="10" borderId="51" xfId="1" applyFont="1" applyFill="1" applyBorder="1" applyAlignment="1">
      <alignment horizontal="right" vertical="center"/>
    </xf>
    <xf numFmtId="0" fontId="4" fillId="2" borderId="42" xfId="9" applyFont="1" applyBorder="1" applyAlignment="1">
      <alignment horizontal="left" indent="1"/>
    </xf>
    <xf numFmtId="166" fontId="4" fillId="2" borderId="42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4" fillId="2" borderId="42" xfId="4" applyNumberFormat="1" applyFont="1" applyFill="1" applyBorder="1" applyAlignment="1">
      <alignment horizontal="center" vertical="center"/>
    </xf>
    <xf numFmtId="0" fontId="3" fillId="0" borderId="42" xfId="9" applyFont="1" applyFill="1" applyBorder="1" applyAlignment="1">
      <alignment horizontal="left" indent="1"/>
    </xf>
    <xf numFmtId="166" fontId="34" fillId="10" borderId="49" xfId="4" applyNumberFormat="1" applyFont="1" applyFill="1" applyBorder="1" applyAlignment="1">
      <alignment horizontal="left"/>
    </xf>
    <xf numFmtId="9" fontId="34" fillId="10" borderId="50" xfId="1" applyFont="1" applyFill="1" applyBorder="1" applyAlignment="1">
      <alignment horizontal="right" vertical="center"/>
    </xf>
    <xf numFmtId="0" fontId="4" fillId="0" borderId="42" xfId="9" applyFont="1" applyFill="1" applyBorder="1" applyAlignment="1">
      <alignment horizontal="left" indent="1"/>
    </xf>
    <xf numFmtId="166" fontId="4" fillId="0" borderId="42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36" xfId="1" applyNumberFormat="1" applyFont="1" applyFill="1" applyBorder="1" applyAlignment="1">
      <alignment horizontal="right" vertical="center"/>
    </xf>
    <xf numFmtId="166" fontId="0" fillId="0" borderId="0" xfId="0" applyNumberFormat="1"/>
    <xf numFmtId="166" fontId="34" fillId="10" borderId="43" xfId="4" applyNumberFormat="1" applyFont="1" applyFill="1" applyBorder="1" applyAlignment="1">
      <alignment horizontal="left"/>
    </xf>
    <xf numFmtId="166" fontId="34" fillId="10" borderId="43" xfId="4" applyNumberFormat="1" applyFont="1" applyFill="1" applyBorder="1" applyAlignment="1">
      <alignment horizontal="right"/>
    </xf>
    <xf numFmtId="166" fontId="34" fillId="10" borderId="44" xfId="4" applyNumberFormat="1" applyFont="1" applyFill="1" applyBorder="1" applyAlignment="1">
      <alignment horizontal="right"/>
    </xf>
    <xf numFmtId="166" fontId="0" fillId="2" borderId="0" xfId="0" applyNumberFormat="1" applyFill="1"/>
    <xf numFmtId="3" fontId="6" fillId="2" borderId="0" xfId="9" applyNumberFormat="1">
      <alignment horizontal="left"/>
    </xf>
    <xf numFmtId="0" fontId="6" fillId="2" borderId="6" xfId="9" applyBorder="1">
      <alignment horizontal="left"/>
    </xf>
    <xf numFmtId="0" fontId="29" fillId="11" borderId="0" xfId="7" applyFont="1" applyFill="1"/>
    <xf numFmtId="0" fontId="38" fillId="11" borderId="0" xfId="7" applyFont="1" applyFill="1" applyAlignment="1">
      <alignment horizontal="center"/>
    </xf>
    <xf numFmtId="0" fontId="38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51" fillId="14" borderId="40" xfId="7" applyFont="1" applyFill="1" applyBorder="1" applyAlignment="1">
      <alignment horizontal="center"/>
    </xf>
    <xf numFmtId="0" fontId="51" fillId="14" borderId="41" xfId="7" applyFont="1" applyFill="1" applyBorder="1" applyAlignment="1">
      <alignment horizontal="center"/>
    </xf>
    <xf numFmtId="0" fontId="51" fillId="14" borderId="8" xfId="7" applyFont="1" applyFill="1" applyBorder="1" applyAlignment="1">
      <alignment horizontal="center"/>
    </xf>
    <xf numFmtId="0" fontId="38" fillId="11" borderId="53" xfId="7" applyFont="1" applyFill="1" applyBorder="1" applyAlignment="1">
      <alignment horizontal="center"/>
    </xf>
    <xf numFmtId="0" fontId="38" fillId="11" borderId="55" xfId="7" applyFont="1" applyFill="1" applyBorder="1" applyAlignment="1">
      <alignment horizontal="center"/>
    </xf>
    <xf numFmtId="0" fontId="38" fillId="11" borderId="54" xfId="7" applyFont="1" applyFill="1" applyBorder="1" applyAlignment="1">
      <alignment horizontal="center"/>
    </xf>
    <xf numFmtId="0" fontId="38" fillId="11" borderId="40" xfId="7" applyFont="1" applyFill="1" applyBorder="1" applyAlignment="1">
      <alignment horizontal="left"/>
    </xf>
    <xf numFmtId="3" fontId="38" fillId="11" borderId="41" xfId="7" applyNumberFormat="1" applyFont="1" applyFill="1" applyBorder="1" applyAlignment="1">
      <alignment horizontal="center" vertical="center"/>
    </xf>
    <xf numFmtId="3" fontId="38" fillId="11" borderId="8" xfId="7" applyNumberFormat="1" applyFont="1" applyFill="1" applyBorder="1" applyAlignment="1">
      <alignment horizontal="center" vertical="center"/>
    </xf>
    <xf numFmtId="0" fontId="38" fillId="11" borderId="42" xfId="7" applyFont="1" applyFill="1" applyBorder="1" applyAlignment="1">
      <alignment horizontal="left"/>
    </xf>
    <xf numFmtId="3" fontId="38" fillId="11" borderId="0" xfId="7" applyNumberFormat="1" applyFont="1" applyFill="1" applyAlignment="1">
      <alignment horizontal="center" vertical="center"/>
    </xf>
    <xf numFmtId="3" fontId="38" fillId="11" borderId="36" xfId="7" applyNumberFormat="1" applyFont="1" applyFill="1" applyBorder="1" applyAlignment="1">
      <alignment horizontal="center" vertical="center"/>
    </xf>
    <xf numFmtId="0" fontId="29" fillId="20" borderId="56" xfId="7" applyFont="1" applyFill="1" applyBorder="1" applyAlignment="1">
      <alignment horizontal="left" wrapText="1"/>
    </xf>
    <xf numFmtId="3" fontId="29" fillId="20" borderId="39" xfId="7" applyNumberFormat="1" applyFont="1" applyFill="1" applyBorder="1" applyAlignment="1">
      <alignment horizontal="center" vertical="center"/>
    </xf>
    <xf numFmtId="2" fontId="38" fillId="11" borderId="57" xfId="7" applyNumberFormat="1" applyFont="1" applyFill="1" applyBorder="1" applyAlignment="1">
      <alignment horizontal="left"/>
    </xf>
    <xf numFmtId="2" fontId="38" fillId="11" borderId="42" xfId="7" applyNumberFormat="1" applyFont="1" applyFill="1" applyBorder="1" applyAlignment="1">
      <alignment horizontal="left"/>
    </xf>
    <xf numFmtId="0" fontId="29" fillId="11" borderId="42" xfId="7" applyFont="1" applyFill="1" applyBorder="1" applyAlignment="1">
      <alignment horizontal="left"/>
    </xf>
    <xf numFmtId="3" fontId="38" fillId="11" borderId="0" xfId="7" applyNumberFormat="1" applyFont="1" applyFill="1" applyAlignment="1">
      <alignment horizontal="center"/>
    </xf>
    <xf numFmtId="0" fontId="38" fillId="11" borderId="36" xfId="7" applyFont="1" applyFill="1" applyBorder="1" applyAlignment="1">
      <alignment horizontal="center"/>
    </xf>
    <xf numFmtId="0" fontId="38" fillId="11" borderId="42" xfId="7" applyFont="1" applyFill="1" applyBorder="1" applyAlignment="1">
      <alignment horizontal="left" vertical="center"/>
    </xf>
    <xf numFmtId="3" fontId="52" fillId="11" borderId="0" xfId="7" applyNumberFormat="1" applyFont="1" applyFill="1" applyAlignment="1">
      <alignment horizontal="center" vertical="center"/>
    </xf>
    <xf numFmtId="3" fontId="52" fillId="11" borderId="36" xfId="7" applyNumberFormat="1" applyFont="1" applyFill="1" applyBorder="1" applyAlignment="1">
      <alignment horizontal="center" vertical="center"/>
    </xf>
    <xf numFmtId="0" fontId="38" fillId="11" borderId="53" xfId="7" applyFont="1" applyFill="1" applyBorder="1" applyAlignment="1">
      <alignment horizontal="left" vertical="center"/>
    </xf>
    <xf numFmtId="3" fontId="38" fillId="11" borderId="55" xfId="7" applyNumberFormat="1" applyFont="1" applyFill="1" applyBorder="1" applyAlignment="1">
      <alignment horizontal="center" vertical="center"/>
    </xf>
    <xf numFmtId="3" fontId="38" fillId="11" borderId="54" xfId="7" applyNumberFormat="1" applyFont="1" applyFill="1" applyBorder="1" applyAlignment="1">
      <alignment horizontal="center" vertical="center"/>
    </xf>
    <xf numFmtId="0" fontId="29" fillId="11" borderId="42" xfId="7" applyFont="1" applyFill="1" applyBorder="1" applyAlignment="1">
      <alignment horizontal="left" vertical="center"/>
    </xf>
    <xf numFmtId="167" fontId="29" fillId="11" borderId="0" xfId="7" applyNumberFormat="1" applyFont="1" applyFill="1" applyAlignment="1">
      <alignment horizontal="center" vertical="center"/>
    </xf>
    <xf numFmtId="167" fontId="27" fillId="11" borderId="0" xfId="7" applyNumberFormat="1" applyFont="1" applyFill="1" applyAlignment="1">
      <alignment horizontal="center" vertical="center"/>
    </xf>
    <xf numFmtId="0" fontId="29" fillId="11" borderId="40" xfId="7" applyFont="1" applyFill="1" applyBorder="1" applyAlignment="1">
      <alignment horizontal="left" vertical="center"/>
    </xf>
    <xf numFmtId="167" fontId="29" fillId="11" borderId="41" xfId="7" applyNumberFormat="1" applyFont="1" applyFill="1" applyBorder="1" applyAlignment="1">
      <alignment horizontal="center" vertical="center"/>
    </xf>
    <xf numFmtId="167" fontId="27" fillId="11" borderId="41" xfId="7" applyNumberFormat="1" applyFont="1" applyFill="1" applyBorder="1" applyAlignment="1">
      <alignment horizontal="center" vertical="center"/>
    </xf>
    <xf numFmtId="167" fontId="29" fillId="11" borderId="8" xfId="7" applyNumberFormat="1" applyFont="1" applyFill="1" applyBorder="1" applyAlignment="1">
      <alignment horizontal="center" vertical="center"/>
    </xf>
    <xf numFmtId="0" fontId="34" fillId="2" borderId="42" xfId="9" applyFont="1" applyBorder="1">
      <alignment horizontal="left"/>
    </xf>
    <xf numFmtId="0" fontId="34" fillId="2" borderId="0" xfId="9" applyFont="1" applyAlignment="1">
      <alignment horizontal="left" vertical="center"/>
    </xf>
    <xf numFmtId="0" fontId="34" fillId="2" borderId="36" xfId="9" applyFont="1" applyBorder="1" applyAlignment="1">
      <alignment horizontal="left" vertical="center"/>
    </xf>
    <xf numFmtId="0" fontId="4" fillId="2" borderId="42" xfId="9" applyFont="1" applyBorder="1">
      <alignment horizontal="left"/>
    </xf>
    <xf numFmtId="3" fontId="3" fillId="2" borderId="0" xfId="9" applyNumberFormat="1" applyFont="1" applyAlignment="1">
      <alignment horizontal="center" vertical="center"/>
    </xf>
    <xf numFmtId="3" fontId="3" fillId="2" borderId="36" xfId="9" applyNumberFormat="1" applyFont="1" applyBorder="1" applyAlignment="1">
      <alignment horizontal="center" vertical="center"/>
    </xf>
    <xf numFmtId="0" fontId="34" fillId="2" borderId="43" xfId="9" applyFont="1" applyBorder="1" applyAlignment="1"/>
    <xf numFmtId="167" fontId="34" fillId="2" borderId="44" xfId="1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/>
    </xf>
    <xf numFmtId="0" fontId="29" fillId="11" borderId="36" xfId="7" applyFont="1" applyFill="1" applyBorder="1" applyAlignment="1">
      <alignment horizontal="left"/>
    </xf>
    <xf numFmtId="0" fontId="4" fillId="0" borderId="42" xfId="0" applyFont="1" applyBorder="1"/>
    <xf numFmtId="0" fontId="29" fillId="11" borderId="53" xfId="7" applyFont="1" applyFill="1" applyBorder="1"/>
    <xf numFmtId="167" fontId="29" fillId="11" borderId="58" xfId="7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 vertical="center"/>
    </xf>
    <xf numFmtId="10" fontId="29" fillId="11" borderId="0" xfId="7" applyNumberFormat="1" applyFont="1" applyFill="1" applyAlignment="1">
      <alignment horizontal="center" vertical="center"/>
    </xf>
    <xf numFmtId="0" fontId="4" fillId="2" borderId="35" xfId="0" applyFont="1" applyFill="1" applyBorder="1"/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54" fillId="2" borderId="0" xfId="9" applyFont="1">
      <alignment horizontal="left"/>
    </xf>
    <xf numFmtId="166" fontId="54" fillId="2" borderId="0" xfId="4" applyNumberFormat="1" applyFont="1" applyFill="1" applyAlignment="1">
      <alignment horizontal="center" vertical="center"/>
    </xf>
    <xf numFmtId="10" fontId="54" fillId="2" borderId="0" xfId="1" applyNumberFormat="1" applyFont="1" applyFill="1" applyAlignment="1">
      <alignment horizontal="center" vertical="center"/>
    </xf>
    <xf numFmtId="10" fontId="54" fillId="2" borderId="0" xfId="1" applyNumberFormat="1" applyFont="1" applyFill="1" applyAlignment="1">
      <alignment horizontal="right" vertical="center"/>
    </xf>
    <xf numFmtId="176" fontId="0" fillId="0" borderId="0" xfId="19" applyNumberFormat="1" applyFont="1"/>
    <xf numFmtId="0" fontId="4" fillId="2" borderId="0" xfId="9" applyFont="1" applyAlignment="1">
      <alignment horizontal="left" vertical="center"/>
    </xf>
    <xf numFmtId="0" fontId="25" fillId="9" borderId="59" xfId="9" applyFont="1" applyFill="1" applyBorder="1" applyAlignment="1">
      <alignment horizontal="left" vertical="center"/>
    </xf>
    <xf numFmtId="0" fontId="25" fillId="9" borderId="40" xfId="4" applyNumberFormat="1" applyFont="1" applyFill="1" applyBorder="1" applyAlignment="1">
      <alignment horizontal="center" vertical="center"/>
    </xf>
    <xf numFmtId="0" fontId="25" fillId="9" borderId="41" xfId="4" applyNumberFormat="1" applyFont="1" applyFill="1" applyBorder="1" applyAlignment="1">
      <alignment horizontal="center" vertical="center"/>
    </xf>
    <xf numFmtId="10" fontId="25" fillId="9" borderId="8" xfId="1" applyNumberFormat="1" applyFont="1" applyFill="1" applyBorder="1" applyAlignment="1">
      <alignment horizontal="center" vertical="center"/>
    </xf>
    <xf numFmtId="10" fontId="25" fillId="18" borderId="36" xfId="1" applyNumberFormat="1" applyFont="1" applyFill="1" applyBorder="1" applyAlignment="1">
      <alignment horizontal="right" vertical="center"/>
    </xf>
    <xf numFmtId="166" fontId="34" fillId="10" borderId="49" xfId="4" applyNumberFormat="1" applyFont="1" applyFill="1" applyBorder="1" applyAlignment="1">
      <alignment horizontal="left" vertical="center"/>
    </xf>
    <xf numFmtId="166" fontId="34" fillId="10" borderId="49" xfId="4" applyNumberFormat="1" applyFont="1" applyFill="1" applyBorder="1" applyAlignment="1">
      <alignment horizontal="center" vertical="center"/>
    </xf>
    <xf numFmtId="166" fontId="34" fillId="10" borderId="6" xfId="4" applyNumberFormat="1" applyFont="1" applyFill="1" applyBorder="1" applyAlignment="1">
      <alignment horizontal="center" vertical="center"/>
    </xf>
    <xf numFmtId="167" fontId="34" fillId="10" borderId="50" xfId="1" applyNumberFormat="1" applyFont="1" applyFill="1" applyBorder="1" applyAlignment="1">
      <alignment horizontal="center" vertical="center"/>
    </xf>
    <xf numFmtId="0" fontId="4" fillId="2" borderId="42" xfId="9" applyFont="1" applyBorder="1" applyAlignment="1">
      <alignment horizontal="left" vertical="center" indent="1"/>
    </xf>
    <xf numFmtId="166" fontId="4" fillId="2" borderId="48" xfId="4" applyNumberFormat="1" applyFont="1" applyFill="1" applyBorder="1" applyAlignment="1">
      <alignment horizontal="center" vertical="center"/>
    </xf>
    <xf numFmtId="43" fontId="0" fillId="0" borderId="0" xfId="0" applyNumberFormat="1"/>
    <xf numFmtId="0" fontId="34" fillId="10" borderId="49" xfId="9" applyFont="1" applyFill="1" applyBorder="1" applyAlignment="1">
      <alignment horizontal="left" vertical="center"/>
    </xf>
    <xf numFmtId="0" fontId="4" fillId="0" borderId="42" xfId="9" applyFont="1" applyFill="1" applyBorder="1" applyAlignment="1">
      <alignment horizontal="left" vertical="center" indent="1"/>
    </xf>
    <xf numFmtId="166" fontId="4" fillId="0" borderId="42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49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0" fontId="3" fillId="2" borderId="0" xfId="9" applyFont="1" applyAlignment="1">
      <alignment horizontal="center" vertical="center"/>
    </xf>
    <xf numFmtId="0" fontId="24" fillId="2" borderId="0" xfId="0" applyFont="1" applyFill="1" applyAlignment="1">
      <alignment horizontal="left"/>
    </xf>
    <xf numFmtId="0" fontId="3" fillId="2" borderId="0" xfId="9" applyFont="1">
      <alignment horizontal="left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47" fillId="2" borderId="0" xfId="9" applyFont="1">
      <alignment horizontal="left"/>
    </xf>
    <xf numFmtId="0" fontId="25" fillId="9" borderId="40" xfId="9" applyFont="1" applyFill="1" applyBorder="1">
      <alignment horizontal="left"/>
    </xf>
    <xf numFmtId="0" fontId="25" fillId="9" borderId="40" xfId="4" applyNumberFormat="1" applyFont="1" applyFill="1" applyBorder="1" applyAlignment="1">
      <alignment horizontal="right" vertical="center"/>
    </xf>
    <xf numFmtId="0" fontId="25" fillId="9" borderId="41" xfId="4" applyNumberFormat="1" applyFont="1" applyFill="1" applyBorder="1" applyAlignment="1">
      <alignment horizontal="right" vertical="center"/>
    </xf>
    <xf numFmtId="167" fontId="25" fillId="9" borderId="8" xfId="1" applyNumberFormat="1" applyFont="1" applyFill="1" applyBorder="1" applyAlignment="1">
      <alignment horizontal="center" vertical="center"/>
    </xf>
    <xf numFmtId="10" fontId="25" fillId="18" borderId="60" xfId="1" applyNumberFormat="1" applyFont="1" applyFill="1" applyBorder="1" applyAlignment="1">
      <alignment horizontal="right" vertical="center"/>
    </xf>
    <xf numFmtId="166" fontId="23" fillId="10" borderId="47" xfId="4" applyNumberFormat="1" applyFont="1" applyFill="1" applyBorder="1" applyAlignment="1">
      <alignment horizontal="center" vertical="center"/>
    </xf>
    <xf numFmtId="166" fontId="23" fillId="10" borderId="61" xfId="4" applyNumberFormat="1" applyFont="1" applyFill="1" applyBorder="1" applyAlignment="1">
      <alignment horizontal="center" vertical="center"/>
    </xf>
    <xf numFmtId="167" fontId="23" fillId="10" borderId="62" xfId="1" applyNumberFormat="1" applyFont="1" applyFill="1" applyBorder="1" applyAlignment="1">
      <alignment horizontal="center" vertical="center"/>
    </xf>
    <xf numFmtId="167" fontId="23" fillId="10" borderId="9" xfId="1" applyNumberFormat="1" applyFont="1" applyFill="1" applyBorder="1" applyAlignment="1">
      <alignment horizontal="right" vertical="center"/>
    </xf>
    <xf numFmtId="0" fontId="3" fillId="2" borderId="42" xfId="9" applyFont="1" applyBorder="1" applyAlignment="1">
      <alignment horizontal="left" indent="1"/>
    </xf>
    <xf numFmtId="167" fontId="3" fillId="2" borderId="63" xfId="1" applyNumberFormat="1" applyFont="1" applyFill="1" applyBorder="1" applyAlignment="1">
      <alignment horizontal="right" vertical="center"/>
    </xf>
    <xf numFmtId="0" fontId="3" fillId="2" borderId="42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74" fontId="3" fillId="2" borderId="42" xfId="4" applyNumberFormat="1" applyFont="1" applyFill="1" applyBorder="1" applyAlignment="1">
      <alignment horizontal="center" vertical="center"/>
    </xf>
    <xf numFmtId="174" fontId="3" fillId="2" borderId="0" xfId="4" applyNumberFormat="1" applyFont="1" applyFill="1" applyAlignment="1">
      <alignment horizontal="left" vertical="center"/>
    </xf>
    <xf numFmtId="166" fontId="23" fillId="10" borderId="47" xfId="4" applyNumberFormat="1" applyFont="1" applyFill="1" applyBorder="1" applyAlignment="1">
      <alignment horizontal="left" vertical="center"/>
    </xf>
    <xf numFmtId="166" fontId="23" fillId="10" borderId="61" xfId="4" applyNumberFormat="1" applyFont="1" applyFill="1" applyBorder="1" applyAlignment="1">
      <alignment horizontal="left" vertical="center"/>
    </xf>
    <xf numFmtId="166" fontId="3" fillId="2" borderId="42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6" fontId="3" fillId="2" borderId="42" xfId="4" applyNumberFormat="1" applyFont="1" applyFill="1" applyBorder="1" applyAlignment="1">
      <alignment horizontal="right" vertical="center"/>
    </xf>
    <xf numFmtId="0" fontId="23" fillId="10" borderId="47" xfId="9" applyFont="1" applyFill="1" applyBorder="1">
      <alignment horizontal="left"/>
    </xf>
    <xf numFmtId="174" fontId="3" fillId="2" borderId="42" xfId="4" applyNumberFormat="1" applyFont="1" applyFill="1" applyBorder="1" applyAlignment="1">
      <alignment horizontal="left" vertical="center"/>
    </xf>
    <xf numFmtId="166" fontId="3" fillId="2" borderId="0" xfId="4" applyNumberFormat="1" applyFont="1" applyFill="1" applyAlignment="1">
      <alignment horizontal="right" vertical="center"/>
    </xf>
    <xf numFmtId="0" fontId="3" fillId="2" borderId="53" xfId="9" applyFont="1" applyBorder="1" applyAlignment="1">
      <alignment horizontal="left" indent="1"/>
    </xf>
    <xf numFmtId="166" fontId="3" fillId="2" borderId="53" xfId="4" applyNumberFormat="1" applyFont="1" applyFill="1" applyBorder="1" applyAlignment="1">
      <alignment horizontal="left" vertical="center"/>
    </xf>
    <xf numFmtId="166" fontId="3" fillId="2" borderId="55" xfId="4" applyNumberFormat="1" applyFont="1" applyFill="1" applyBorder="1" applyAlignment="1">
      <alignment horizontal="left" vertical="center"/>
    </xf>
    <xf numFmtId="0" fontId="23" fillId="2" borderId="0" xfId="8" applyFont="1" applyFill="1"/>
    <xf numFmtId="0" fontId="23" fillId="2" borderId="0" xfId="8" applyFont="1" applyFill="1" applyAlignment="1">
      <alignment horizontal="right"/>
    </xf>
    <xf numFmtId="0" fontId="23" fillId="2" borderId="0" xfId="8" applyFont="1" applyFill="1" applyAlignment="1">
      <alignment horizontal="center" vertical="center"/>
    </xf>
    <xf numFmtId="0" fontId="23" fillId="2" borderId="0" xfId="8" applyFont="1" applyFill="1" applyAlignment="1">
      <alignment horizontal="center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23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/>
    </xf>
    <xf numFmtId="3" fontId="23" fillId="0" borderId="0" xfId="9" applyNumberFormat="1" applyFont="1" applyFill="1" applyAlignment="1">
      <alignment horizontal="center" vertical="center"/>
    </xf>
    <xf numFmtId="0" fontId="25" fillId="9" borderId="0" xfId="9" applyFont="1" applyFill="1">
      <alignment horizontal="left"/>
    </xf>
    <xf numFmtId="0" fontId="25" fillId="9" borderId="64" xfId="10" applyNumberFormat="1" applyFont="1" applyFill="1" applyBorder="1" applyAlignment="1">
      <alignment horizontal="center"/>
    </xf>
    <xf numFmtId="0" fontId="25" fillId="9" borderId="0" xfId="10" applyNumberFormat="1" applyFont="1" applyFill="1" applyBorder="1" applyAlignment="1">
      <alignment horizontal="center" vertical="center"/>
    </xf>
    <xf numFmtId="10" fontId="25" fillId="9" borderId="65" xfId="11" applyNumberFormat="1" applyFont="1" applyFill="1" applyBorder="1" applyAlignment="1">
      <alignment horizontal="center"/>
    </xf>
    <xf numFmtId="10" fontId="25" fillId="9" borderId="0" xfId="11" applyNumberFormat="1" applyFont="1" applyFill="1" applyAlignment="1">
      <alignment horizontal="center"/>
    </xf>
    <xf numFmtId="0" fontId="25" fillId="9" borderId="0" xfId="10" applyNumberFormat="1" applyFont="1" applyFill="1" applyBorder="1" applyAlignment="1">
      <alignment horizontal="center"/>
    </xf>
    <xf numFmtId="10" fontId="25" fillId="9" borderId="0" xfId="11" applyNumberFormat="1" applyFont="1" applyFill="1" applyBorder="1" applyAlignment="1">
      <alignment horizontal="center"/>
    </xf>
    <xf numFmtId="0" fontId="23" fillId="10" borderId="0" xfId="10" applyNumberFormat="1" applyFont="1" applyFill="1"/>
    <xf numFmtId="166" fontId="23" fillId="10" borderId="64" xfId="10" applyNumberFormat="1" applyFont="1" applyFill="1" applyBorder="1" applyAlignment="1">
      <alignment horizontal="right"/>
    </xf>
    <xf numFmtId="166" fontId="23" fillId="10" borderId="0" xfId="10" applyNumberFormat="1" applyFont="1" applyFill="1" applyBorder="1" applyAlignment="1">
      <alignment horizontal="center" vertical="center"/>
    </xf>
    <xf numFmtId="167" fontId="23" fillId="10" borderId="65" xfId="11" applyNumberFormat="1" applyFont="1" applyFill="1" applyBorder="1" applyAlignment="1">
      <alignment horizontal="center"/>
    </xf>
    <xf numFmtId="10" fontId="23" fillId="10" borderId="0" xfId="11" applyNumberFormat="1" applyFont="1" applyFill="1" applyAlignment="1">
      <alignment horizontal="right"/>
    </xf>
    <xf numFmtId="166" fontId="23" fillId="10" borderId="0" xfId="10" applyNumberFormat="1" applyFont="1" applyFill="1" applyBorder="1" applyAlignment="1">
      <alignment horizontal="right"/>
    </xf>
    <xf numFmtId="167" fontId="23" fillId="10" borderId="0" xfId="11" applyNumberFormat="1" applyFont="1" applyFill="1" applyBorder="1" applyAlignment="1">
      <alignment horizontal="center"/>
    </xf>
    <xf numFmtId="9" fontId="23" fillId="10" borderId="65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64" xfId="10" applyNumberFormat="1" applyFont="1" applyFill="1" applyBorder="1" applyAlignment="1">
      <alignment horizontal="right"/>
    </xf>
    <xf numFmtId="166" fontId="3" fillId="0" borderId="0" xfId="10" applyNumberFormat="1" applyFont="1" applyFill="1" applyBorder="1" applyAlignment="1">
      <alignment horizontal="center" vertical="center"/>
    </xf>
    <xf numFmtId="167" fontId="3" fillId="0" borderId="65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Border="1" applyAlignment="1">
      <alignment horizontal="right"/>
    </xf>
    <xf numFmtId="167" fontId="3" fillId="0" borderId="0" xfId="11" applyNumberFormat="1" applyFont="1" applyFill="1" applyBorder="1" applyAlignment="1">
      <alignment horizontal="center"/>
    </xf>
    <xf numFmtId="166" fontId="3" fillId="0" borderId="0" xfId="8" applyNumberFormat="1" applyFont="1"/>
    <xf numFmtId="0" fontId="3" fillId="0" borderId="0" xfId="10" applyNumberFormat="1" applyFont="1" applyFill="1" applyAlignment="1">
      <alignment horizontal="left" indent="1"/>
    </xf>
    <xf numFmtId="173" fontId="3" fillId="0" borderId="65" xfId="11" applyNumberFormat="1" applyFont="1" applyFill="1" applyBorder="1" applyAlignment="1">
      <alignment horizontal="center"/>
    </xf>
    <xf numFmtId="0" fontId="3" fillId="0" borderId="65" xfId="9" applyFont="1" applyFill="1" applyBorder="1" applyAlignment="1">
      <alignment horizontal="left" indent="1"/>
    </xf>
    <xf numFmtId="185" fontId="3" fillId="0" borderId="65" xfId="11" applyNumberFormat="1" applyFont="1" applyFill="1" applyBorder="1" applyAlignment="1">
      <alignment horizontal="center"/>
    </xf>
    <xf numFmtId="166" fontId="3" fillId="0" borderId="64" xfId="10" applyNumberFormat="1" applyFont="1" applyBorder="1" applyAlignment="1">
      <alignment horizontal="right"/>
    </xf>
    <xf numFmtId="166" fontId="3" fillId="2" borderId="0" xfId="10" applyNumberFormat="1" applyFont="1" applyFill="1" applyBorder="1" applyAlignment="1">
      <alignment horizontal="center" vertical="center"/>
    </xf>
    <xf numFmtId="10" fontId="3" fillId="0" borderId="0" xfId="11" applyNumberFormat="1" applyFont="1" applyAlignment="1">
      <alignment horizontal="right"/>
    </xf>
    <xf numFmtId="166" fontId="3" fillId="2" borderId="0" xfId="10" applyNumberFormat="1" applyFont="1" applyFill="1" applyBorder="1" applyAlignment="1">
      <alignment horizontal="right"/>
    </xf>
    <xf numFmtId="166" fontId="23" fillId="10" borderId="64" xfId="10" applyNumberFormat="1" applyFont="1" applyFill="1" applyBorder="1" applyAlignment="1">
      <alignment horizontal="center"/>
    </xf>
    <xf numFmtId="10" fontId="23" fillId="10" borderId="0" xfId="11" applyNumberFormat="1" applyFont="1" applyFill="1" applyAlignment="1">
      <alignment horizontal="center"/>
    </xf>
    <xf numFmtId="166" fontId="23" fillId="10" borderId="0" xfId="10" applyNumberFormat="1" applyFont="1" applyFill="1" applyBorder="1" applyAlignment="1">
      <alignment horizontal="center"/>
    </xf>
    <xf numFmtId="166" fontId="3" fillId="0" borderId="64" xfId="10" applyNumberFormat="1" applyFont="1" applyFill="1" applyBorder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66" fontId="3" fillId="0" borderId="0" xfId="10" applyNumberFormat="1" applyFont="1" applyFill="1" applyBorder="1" applyAlignment="1">
      <alignment horizontal="center"/>
    </xf>
    <xf numFmtId="174" fontId="3" fillId="0" borderId="66" xfId="10" applyNumberFormat="1" applyFont="1" applyFill="1" applyBorder="1" applyAlignment="1">
      <alignment horizontal="center"/>
    </xf>
    <xf numFmtId="176" fontId="4" fillId="0" borderId="35" xfId="0" applyNumberFormat="1" applyFont="1" applyBorder="1" applyAlignment="1">
      <alignment horizontal="center" vertical="center"/>
    </xf>
    <xf numFmtId="167" fontId="3" fillId="0" borderId="67" xfId="11" applyNumberFormat="1" applyFont="1" applyFill="1" applyBorder="1" applyAlignment="1">
      <alignment horizontal="center"/>
    </xf>
    <xf numFmtId="166" fontId="3" fillId="0" borderId="35" xfId="10" applyNumberFormat="1" applyFont="1" applyFill="1" applyBorder="1" applyAlignment="1">
      <alignment horizontal="center"/>
    </xf>
    <xf numFmtId="167" fontId="3" fillId="0" borderId="35" xfId="11" applyNumberFormat="1" applyFont="1" applyFill="1" applyBorder="1" applyAlignment="1">
      <alignment horizontal="center"/>
    </xf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1" xfId="9" applyNumberFormat="1" applyFont="1" applyBorder="1" applyAlignment="1">
      <alignment horizontal="right"/>
    </xf>
    <xf numFmtId="3" fontId="3" fillId="2" borderId="1" xfId="9" applyNumberFormat="1" applyFont="1" applyBorder="1" applyAlignment="1">
      <alignment horizontal="center"/>
    </xf>
    <xf numFmtId="0" fontId="3" fillId="0" borderId="35" xfId="9" applyFont="1" applyFill="1" applyBorder="1" applyAlignment="1">
      <alignment horizontal="left" vertical="center" wrapText="1"/>
    </xf>
    <xf numFmtId="0" fontId="3" fillId="0" borderId="35" xfId="9" applyFont="1" applyFill="1" applyBorder="1" applyAlignment="1">
      <alignment horizontal="right"/>
    </xf>
    <xf numFmtId="0" fontId="3" fillId="0" borderId="35" xfId="9" applyFont="1" applyFill="1" applyBorder="1" applyAlignment="1">
      <alignment horizontal="center" vertical="center"/>
    </xf>
    <xf numFmtId="0" fontId="3" fillId="0" borderId="35" xfId="9" applyFont="1" applyFill="1" applyBorder="1" applyAlignment="1">
      <alignment horizontal="center"/>
    </xf>
    <xf numFmtId="3" fontId="3" fillId="0" borderId="35" xfId="9" applyNumberFormat="1" applyFont="1" applyFill="1" applyBorder="1" applyAlignment="1">
      <alignment horizontal="right"/>
    </xf>
    <xf numFmtId="3" fontId="3" fillId="2" borderId="35" xfId="9" applyNumberFormat="1" applyFont="1" applyBorder="1" applyAlignment="1">
      <alignment horizontal="right"/>
    </xf>
    <xf numFmtId="3" fontId="3" fillId="2" borderId="35" xfId="9" applyNumberFormat="1" applyFont="1" applyBorder="1" applyAlignment="1">
      <alignment horizontal="center"/>
    </xf>
    <xf numFmtId="0" fontId="23" fillId="2" borderId="0" xfId="12" applyFont="1" applyFill="1"/>
    <xf numFmtId="0" fontId="23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23" fillId="0" borderId="0" xfId="12" applyFont="1" applyAlignment="1">
      <alignment horizontal="center"/>
    </xf>
    <xf numFmtId="0" fontId="25" fillId="21" borderId="0" xfId="12" applyFont="1" applyFill="1" applyAlignment="1">
      <alignment horizontal="left"/>
    </xf>
    <xf numFmtId="0" fontId="25" fillId="21" borderId="64" xfId="12" applyFont="1" applyFill="1" applyBorder="1" applyAlignment="1">
      <alignment horizontal="center" vertical="center" wrapText="1"/>
    </xf>
    <xf numFmtId="0" fontId="25" fillId="21" borderId="0" xfId="12" applyFont="1" applyFill="1" applyAlignment="1">
      <alignment horizontal="center" vertical="center" wrapText="1"/>
    </xf>
    <xf numFmtId="0" fontId="25" fillId="21" borderId="65" xfId="12" applyFont="1" applyFill="1" applyBorder="1" applyAlignment="1">
      <alignment horizontal="center" vertical="center" wrapText="1"/>
    </xf>
    <xf numFmtId="0" fontId="34" fillId="19" borderId="0" xfId="12" applyFont="1" applyFill="1" applyAlignment="1">
      <alignment horizontal="left"/>
    </xf>
    <xf numFmtId="166" fontId="34" fillId="19" borderId="64" xfId="12" applyNumberFormat="1" applyFont="1" applyFill="1" applyBorder="1" applyAlignment="1">
      <alignment horizontal="center" vertical="center" wrapText="1"/>
    </xf>
    <xf numFmtId="166" fontId="34" fillId="19" borderId="0" xfId="12" applyNumberFormat="1" applyFont="1" applyFill="1" applyAlignment="1">
      <alignment horizontal="center" vertical="center" wrapText="1"/>
    </xf>
    <xf numFmtId="167" fontId="34" fillId="19" borderId="65" xfId="11" applyNumberFormat="1" applyFont="1" applyFill="1" applyBorder="1" applyAlignment="1">
      <alignment horizontal="center" vertical="center" wrapText="1"/>
    </xf>
    <xf numFmtId="10" fontId="34" fillId="19" borderId="0" xfId="11" applyNumberFormat="1" applyFont="1" applyFill="1" applyAlignment="1">
      <alignment horizontal="center" vertical="center" wrapText="1"/>
    </xf>
    <xf numFmtId="167" fontId="34" fillId="19" borderId="0" xfId="11" applyNumberFormat="1" applyFont="1" applyFill="1" applyAlignment="1">
      <alignment horizontal="center" vertical="center" wrapText="1"/>
    </xf>
    <xf numFmtId="166" fontId="4" fillId="0" borderId="64" xfId="12" applyNumberFormat="1" applyFont="1" applyBorder="1" applyAlignment="1">
      <alignment horizontal="center" vertical="center" wrapText="1"/>
    </xf>
    <xf numFmtId="166" fontId="4" fillId="0" borderId="0" xfId="12" applyNumberFormat="1" applyFont="1" applyAlignment="1">
      <alignment horizontal="center" vertical="center" wrapText="1"/>
    </xf>
    <xf numFmtId="167" fontId="4" fillId="0" borderId="65" xfId="11" applyNumberFormat="1" applyFont="1" applyBorder="1" applyAlignment="1">
      <alignment horizontal="center" vertical="center" wrapText="1"/>
    </xf>
    <xf numFmtId="166" fontId="4" fillId="0" borderId="0" xfId="11" applyNumberFormat="1" applyFont="1" applyAlignment="1">
      <alignment horizontal="center" vertical="center" wrapText="1"/>
    </xf>
    <xf numFmtId="176" fontId="3" fillId="0" borderId="64" xfId="0" applyNumberFormat="1" applyFont="1" applyBorder="1"/>
    <xf numFmtId="167" fontId="4" fillId="0" borderId="0" xfId="11" applyNumberFormat="1" applyFont="1" applyAlignment="1">
      <alignment horizontal="center" vertical="center" wrapText="1"/>
    </xf>
    <xf numFmtId="166" fontId="4" fillId="0" borderId="0" xfId="0" applyNumberFormat="1" applyFont="1"/>
    <xf numFmtId="166" fontId="4" fillId="2" borderId="64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65" xfId="11" applyNumberFormat="1" applyFont="1" applyFill="1" applyBorder="1" applyAlignment="1">
      <alignment horizontal="center" vertical="center" wrapText="1"/>
    </xf>
    <xf numFmtId="10" fontId="4" fillId="2" borderId="0" xfId="11" applyNumberFormat="1" applyFont="1" applyFill="1" applyAlignment="1">
      <alignment horizontal="center" vertical="center" wrapText="1"/>
    </xf>
    <xf numFmtId="176" fontId="4" fillId="0" borderId="64" xfId="12" applyNumberFormat="1" applyFont="1" applyBorder="1"/>
    <xf numFmtId="10" fontId="4" fillId="0" borderId="0" xfId="11" applyNumberFormat="1" applyFont="1" applyAlignment="1">
      <alignment horizontal="center" vertical="center" wrapText="1"/>
    </xf>
    <xf numFmtId="166" fontId="4" fillId="0" borderId="64" xfId="12" applyNumberFormat="1" applyFont="1" applyBorder="1" applyAlignment="1">
      <alignment vertical="center" wrapText="1"/>
    </xf>
    <xf numFmtId="176" fontId="4" fillId="0" borderId="64" xfId="12" applyNumberFormat="1" applyFont="1" applyBorder="1" applyAlignment="1">
      <alignment horizontal="center" vertical="center" wrapText="1"/>
    </xf>
    <xf numFmtId="176" fontId="4" fillId="0" borderId="0" xfId="12" applyNumberFormat="1" applyFont="1" applyAlignment="1">
      <alignment horizontal="center" vertical="center" wrapText="1"/>
    </xf>
    <xf numFmtId="0" fontId="4" fillId="0" borderId="65" xfId="12" applyFont="1" applyBorder="1"/>
    <xf numFmtId="10" fontId="4" fillId="0" borderId="65" xfId="11" applyNumberFormat="1" applyFont="1" applyBorder="1" applyAlignment="1">
      <alignment horizontal="center" vertical="center" wrapText="1"/>
    </xf>
    <xf numFmtId="0" fontId="3" fillId="0" borderId="0" xfId="12" applyFont="1"/>
    <xf numFmtId="0" fontId="23" fillId="19" borderId="0" xfId="12" applyFont="1" applyFill="1" applyAlignment="1">
      <alignment horizontal="left"/>
    </xf>
    <xf numFmtId="167" fontId="23" fillId="19" borderId="65" xfId="11" applyNumberFormat="1" applyFont="1" applyFill="1" applyBorder="1" applyAlignment="1">
      <alignment horizontal="center" vertical="center" wrapText="1"/>
    </xf>
    <xf numFmtId="10" fontId="23" fillId="19" borderId="0" xfId="11" applyNumberFormat="1" applyFont="1" applyFill="1" applyAlignment="1">
      <alignment horizontal="center" vertical="center" wrapText="1"/>
    </xf>
    <xf numFmtId="167" fontId="23" fillId="19" borderId="0" xfId="11" applyNumberFormat="1" applyFont="1" applyFill="1" applyAlignment="1">
      <alignment horizontal="center" vertical="center" wrapText="1"/>
    </xf>
    <xf numFmtId="166" fontId="3" fillId="0" borderId="64" xfId="12" applyNumberFormat="1" applyFont="1" applyBorder="1" applyAlignment="1">
      <alignment horizontal="center" vertical="center" wrapText="1"/>
    </xf>
    <xf numFmtId="166" fontId="3" fillId="0" borderId="0" xfId="12" applyNumberFormat="1" applyFont="1" applyAlignment="1">
      <alignment horizontal="center" vertical="center" wrapText="1"/>
    </xf>
    <xf numFmtId="167" fontId="3" fillId="0" borderId="65" xfId="11" applyNumberFormat="1" applyFont="1" applyBorder="1" applyAlignment="1">
      <alignment horizontal="center" vertical="center" wrapText="1"/>
    </xf>
    <xf numFmtId="10" fontId="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166" fontId="3" fillId="0" borderId="64" xfId="12" applyNumberFormat="1" applyFont="1" applyBorder="1" applyAlignment="1">
      <alignment horizontal="right" vertical="center" wrapText="1"/>
    </xf>
    <xf numFmtId="166" fontId="3" fillId="0" borderId="0" xfId="12" applyNumberFormat="1" applyFont="1" applyAlignment="1">
      <alignment horizontal="right" vertical="center" wrapText="1"/>
    </xf>
    <xf numFmtId="0" fontId="34" fillId="19" borderId="65" xfId="12" applyFont="1" applyFill="1" applyBorder="1" applyAlignment="1">
      <alignment horizontal="left"/>
    </xf>
    <xf numFmtId="10" fontId="4" fillId="0" borderId="0" xfId="11" applyNumberFormat="1" applyFont="1" applyBorder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vertical="center"/>
    </xf>
    <xf numFmtId="166" fontId="23" fillId="19" borderId="64" xfId="12" applyNumberFormat="1" applyFont="1" applyFill="1" applyBorder="1" applyAlignment="1">
      <alignment horizontal="center" vertical="center" wrapText="1"/>
    </xf>
    <xf numFmtId="166" fontId="23" fillId="19" borderId="0" xfId="12" applyNumberFormat="1" applyFont="1" applyFill="1" applyAlignment="1">
      <alignment horizontal="center" vertical="center" wrapText="1"/>
    </xf>
    <xf numFmtId="0" fontId="24" fillId="2" borderId="0" xfId="12" applyFont="1" applyFill="1" applyAlignment="1">
      <alignment horizontal="left"/>
    </xf>
    <xf numFmtId="0" fontId="55" fillId="0" borderId="0" xfId="12" applyFont="1" applyAlignment="1">
      <alignment vertical="center"/>
    </xf>
    <xf numFmtId="0" fontId="36" fillId="0" borderId="0" xfId="0" applyFont="1"/>
    <xf numFmtId="0" fontId="34" fillId="0" borderId="0" xfId="12" applyFont="1" applyAlignment="1">
      <alignment horizontal="center"/>
    </xf>
    <xf numFmtId="0" fontId="25" fillId="9" borderId="0" xfId="12" applyFont="1" applyFill="1" applyAlignment="1">
      <alignment horizontal="left" vertical="center" wrapText="1"/>
    </xf>
    <xf numFmtId="0" fontId="25" fillId="9" borderId="64" xfId="12" applyFont="1" applyFill="1" applyBorder="1" applyAlignment="1">
      <alignment horizontal="center" vertical="center" wrapText="1"/>
    </xf>
    <xf numFmtId="0" fontId="25" fillId="9" borderId="0" xfId="12" applyFont="1" applyFill="1" applyAlignment="1">
      <alignment horizontal="center" vertical="center" wrapText="1"/>
    </xf>
    <xf numFmtId="0" fontId="25" fillId="9" borderId="65" xfId="12" applyFont="1" applyFill="1" applyBorder="1" applyAlignment="1">
      <alignment horizontal="center" vertical="center" wrapText="1"/>
    </xf>
    <xf numFmtId="0" fontId="23" fillId="19" borderId="0" xfId="12" applyFont="1" applyFill="1" applyAlignment="1">
      <alignment horizontal="left" vertical="center" wrapText="1"/>
    </xf>
    <xf numFmtId="166" fontId="23" fillId="19" borderId="64" xfId="13" applyNumberFormat="1" applyFont="1" applyFill="1" applyBorder="1" applyAlignment="1">
      <alignment horizontal="center" vertical="center" wrapText="1"/>
    </xf>
    <xf numFmtId="166" fontId="23" fillId="19" borderId="0" xfId="13" applyNumberFormat="1" applyFont="1" applyFill="1" applyBorder="1" applyAlignment="1">
      <alignment horizontal="center" vertical="center" wrapText="1"/>
    </xf>
    <xf numFmtId="167" fontId="23" fillId="19" borderId="0" xfId="11" applyNumberFormat="1" applyFont="1" applyFill="1" applyBorder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64" xfId="13" applyNumberFormat="1" applyFont="1" applyBorder="1" applyAlignment="1">
      <alignment horizontal="center" vertical="center" wrapText="1"/>
    </xf>
    <xf numFmtId="166" fontId="3" fillId="0" borderId="0" xfId="13" applyNumberFormat="1" applyFont="1" applyBorder="1" applyAlignment="1">
      <alignment horizontal="center" vertical="center" wrapText="1"/>
    </xf>
    <xf numFmtId="10" fontId="2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166" fontId="3" fillId="0" borderId="66" xfId="13" applyNumberFormat="1" applyFont="1" applyBorder="1" applyAlignment="1">
      <alignment horizontal="center" vertical="center" wrapText="1"/>
    </xf>
    <xf numFmtId="166" fontId="3" fillId="0" borderId="35" xfId="13" applyNumberFormat="1" applyFont="1" applyBorder="1" applyAlignment="1">
      <alignment horizontal="center" vertical="center" wrapText="1"/>
    </xf>
    <xf numFmtId="167" fontId="3" fillId="0" borderId="67" xfId="11" applyNumberFormat="1" applyFont="1" applyBorder="1" applyAlignment="1">
      <alignment horizontal="center" vertical="center" wrapText="1"/>
    </xf>
    <xf numFmtId="167" fontId="3" fillId="0" borderId="35" xfId="11" applyNumberFormat="1" applyFont="1" applyBorder="1" applyAlignment="1">
      <alignment horizontal="center" vertical="center" wrapText="1"/>
    </xf>
    <xf numFmtId="0" fontId="34" fillId="19" borderId="0" xfId="12" applyFont="1" applyFill="1" applyAlignment="1">
      <alignment horizontal="left" vertical="center" wrapText="1"/>
    </xf>
    <xf numFmtId="166" fontId="34" fillId="19" borderId="64" xfId="13" applyNumberFormat="1" applyFont="1" applyFill="1" applyBorder="1" applyAlignment="1">
      <alignment horizontal="center" vertical="center" wrapText="1"/>
    </xf>
    <xf numFmtId="166" fontId="34" fillId="19" borderId="0" xfId="13" applyNumberFormat="1" applyFont="1" applyFill="1" applyBorder="1" applyAlignment="1">
      <alignment horizontal="center" vertical="center" wrapText="1"/>
    </xf>
    <xf numFmtId="167" fontId="34" fillId="19" borderId="0" xfId="11" applyNumberFormat="1" applyFont="1" applyFill="1" applyBorder="1" applyAlignment="1">
      <alignment horizontal="center" vertical="center" wrapText="1"/>
    </xf>
    <xf numFmtId="166" fontId="4" fillId="0" borderId="64" xfId="13" applyNumberFormat="1" applyFont="1" applyBorder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6" fontId="4" fillId="0" borderId="66" xfId="13" applyNumberFormat="1" applyFont="1" applyBorder="1" applyAlignment="1">
      <alignment horizontal="center" vertical="center" wrapText="1"/>
    </xf>
    <xf numFmtId="166" fontId="4" fillId="0" borderId="35" xfId="13" applyNumberFormat="1" applyFont="1" applyBorder="1" applyAlignment="1">
      <alignment horizontal="center" vertical="center" wrapText="1"/>
    </xf>
    <xf numFmtId="167" fontId="4" fillId="0" borderId="35" xfId="11" applyNumberFormat="1" applyFont="1" applyBorder="1" applyAlignment="1">
      <alignment horizontal="center" vertical="center" wrapText="1"/>
    </xf>
    <xf numFmtId="167" fontId="4" fillId="0" borderId="67" xfId="11" applyNumberFormat="1" applyFont="1" applyBorder="1" applyAlignment="1">
      <alignment horizontal="center" vertical="center" wrapText="1"/>
    </xf>
    <xf numFmtId="174" fontId="34" fillId="19" borderId="64" xfId="13" applyNumberFormat="1" applyFont="1" applyFill="1" applyBorder="1" applyAlignment="1">
      <alignment horizontal="center" vertical="center" wrapText="1"/>
    </xf>
    <xf numFmtId="174" fontId="4" fillId="0" borderId="66" xfId="13" applyNumberFormat="1" applyFont="1" applyBorder="1" applyAlignment="1">
      <alignment horizontal="center" vertical="center" wrapText="1"/>
    </xf>
    <xf numFmtId="0" fontId="2" fillId="0" borderId="0" xfId="12" applyAlignment="1">
      <alignment vertical="center"/>
    </xf>
    <xf numFmtId="0" fontId="36" fillId="0" borderId="0" xfId="0" applyFont="1" applyAlignment="1">
      <alignment vertical="center"/>
    </xf>
    <xf numFmtId="0" fontId="3" fillId="2" borderId="35" xfId="9" applyFont="1" applyBorder="1" applyAlignment="1">
      <alignment horizontal="left" vertical="top"/>
    </xf>
    <xf numFmtId="3" fontId="3" fillId="2" borderId="35" xfId="9" applyNumberFormat="1" applyFont="1" applyBorder="1" applyAlignment="1">
      <alignment horizontal="left" vertical="top"/>
    </xf>
    <xf numFmtId="0" fontId="2" fillId="0" borderId="35" xfId="12" applyBorder="1"/>
    <xf numFmtId="0" fontId="59" fillId="2" borderId="0" xfId="0" applyFont="1" applyFill="1"/>
    <xf numFmtId="0" fontId="60" fillId="2" borderId="0" xfId="26" quotePrefix="1" applyFont="1" applyFill="1"/>
    <xf numFmtId="49" fontId="61" fillId="2" borderId="0" xfId="25" applyNumberFormat="1" applyFont="1" applyFill="1" applyAlignment="1">
      <alignment horizontal="left" vertical="center"/>
    </xf>
    <xf numFmtId="49" fontId="56" fillId="2" borderId="0" xfId="25" applyNumberFormat="1" applyFont="1" applyFill="1" applyAlignment="1">
      <alignment vertical="center"/>
    </xf>
    <xf numFmtId="49" fontId="57" fillId="2" borderId="0" xfId="25" applyNumberFormat="1" applyFont="1" applyFill="1" applyAlignment="1">
      <alignment vertical="center"/>
    </xf>
    <xf numFmtId="0" fontId="27" fillId="11" borderId="0" xfId="2" applyFont="1" applyFill="1"/>
    <xf numFmtId="0" fontId="52" fillId="11" borderId="0" xfId="2" applyFont="1" applyFill="1" applyAlignment="1">
      <alignment horizontal="right"/>
    </xf>
    <xf numFmtId="0" fontId="38" fillId="15" borderId="0" xfId="2" applyFont="1" applyFill="1"/>
    <xf numFmtId="0" fontId="28" fillId="11" borderId="0" xfId="2" applyFont="1" applyFill="1" applyAlignment="1">
      <alignment horizontal="left"/>
    </xf>
    <xf numFmtId="0" fontId="63" fillId="11" borderId="0" xfId="2" applyFont="1" applyFill="1"/>
    <xf numFmtId="3" fontId="38" fillId="11" borderId="0" xfId="2" applyNumberFormat="1" applyFont="1" applyFill="1"/>
    <xf numFmtId="0" fontId="51" fillId="14" borderId="0" xfId="2" applyFont="1" applyFill="1" applyAlignment="1">
      <alignment horizontal="center" wrapText="1"/>
    </xf>
    <xf numFmtId="3" fontId="51" fillId="14" borderId="0" xfId="2" applyNumberFormat="1" applyFont="1" applyFill="1" applyAlignment="1">
      <alignment horizontal="center" wrapText="1"/>
    </xf>
    <xf numFmtId="0" fontId="29" fillId="22" borderId="0" xfId="2" applyFont="1" applyFill="1" applyAlignment="1">
      <alignment horizontal="center" wrapText="1"/>
    </xf>
    <xf numFmtId="3" fontId="29" fillId="22" borderId="0" xfId="2" applyNumberFormat="1" applyFont="1" applyFill="1" applyAlignment="1">
      <alignment horizontal="center" wrapText="1"/>
    </xf>
    <xf numFmtId="10" fontId="29" fillId="22" borderId="0" xfId="2" applyNumberFormat="1" applyFont="1" applyFill="1" applyAlignment="1">
      <alignment horizontal="center" wrapText="1"/>
    </xf>
    <xf numFmtId="0" fontId="64" fillId="0" borderId="0" xfId="0" applyFont="1"/>
    <xf numFmtId="0" fontId="2" fillId="2" borderId="0" xfId="2" applyFill="1" applyAlignment="1">
      <alignment horizontal="left"/>
    </xf>
    <xf numFmtId="166" fontId="2" fillId="2" borderId="0" xfId="2" applyNumberFormat="1" applyFill="1"/>
    <xf numFmtId="3" fontId="38" fillId="2" borderId="0" xfId="2" applyNumberFormat="1" applyFont="1" applyFill="1" applyAlignment="1">
      <alignment horizontal="center" wrapText="1"/>
    </xf>
    <xf numFmtId="0" fontId="36" fillId="0" borderId="0" xfId="24"/>
    <xf numFmtId="0" fontId="38" fillId="2" borderId="0" xfId="2" applyFont="1" applyFill="1" applyAlignment="1">
      <alignment horizontal="center" wrapText="1"/>
    </xf>
    <xf numFmtId="10" fontId="38" fillId="2" borderId="0" xfId="2" applyNumberFormat="1" applyFont="1" applyFill="1" applyAlignment="1">
      <alignment horizontal="center" wrapText="1"/>
    </xf>
    <xf numFmtId="3" fontId="29" fillId="11" borderId="39" xfId="2" applyNumberFormat="1" applyFont="1" applyFill="1" applyBorder="1" applyAlignment="1">
      <alignment horizontal="center" wrapText="1"/>
    </xf>
    <xf numFmtId="0" fontId="29" fillId="11" borderId="39" xfId="2" applyFont="1" applyFill="1" applyBorder="1" applyAlignment="1">
      <alignment horizontal="center" wrapText="1"/>
    </xf>
    <xf numFmtId="10" fontId="29" fillId="11" borderId="39" xfId="2" applyNumberFormat="1" applyFont="1" applyFill="1" applyBorder="1" applyAlignment="1">
      <alignment horizontal="center" wrapText="1"/>
    </xf>
    <xf numFmtId="0" fontId="38" fillId="11" borderId="0" xfId="2" applyFont="1" applyFill="1" applyAlignment="1">
      <alignment horizontal="center"/>
    </xf>
    <xf numFmtId="0" fontId="38" fillId="11" borderId="0" xfId="2" applyFont="1" applyFill="1"/>
    <xf numFmtId="0" fontId="29" fillId="11" borderId="0" xfId="2" applyFont="1" applyFill="1" applyAlignment="1">
      <alignment horizontal="center"/>
    </xf>
    <xf numFmtId="0" fontId="29" fillId="11" borderId="0" xfId="2" applyFont="1" applyFill="1"/>
    <xf numFmtId="3" fontId="29" fillId="11" borderId="0" xfId="2" applyNumberFormat="1" applyFont="1" applyFill="1"/>
    <xf numFmtId="0" fontId="42" fillId="0" borderId="0" xfId="2" applyFont="1" applyAlignment="1">
      <alignment horizontal="left"/>
    </xf>
    <xf numFmtId="0" fontId="4" fillId="2" borderId="0" xfId="9" applyFont="1" applyAlignment="1">
      <alignment horizontal="right"/>
    </xf>
    <xf numFmtId="0" fontId="46" fillId="2" borderId="0" xfId="0" applyFont="1" applyFill="1" applyAlignment="1">
      <alignment horizontal="left" wrapText="1"/>
    </xf>
    <xf numFmtId="0" fontId="25" fillId="9" borderId="0" xfId="9" applyFont="1" applyFill="1" applyAlignment="1"/>
    <xf numFmtId="0" fontId="25" fillId="9" borderId="0" xfId="9" applyFont="1" applyFill="1" applyAlignment="1">
      <alignment horizontal="right"/>
    </xf>
    <xf numFmtId="0" fontId="25" fillId="9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167" fontId="6" fillId="2" borderId="0" xfId="1" applyNumberFormat="1" applyFont="1" applyFill="1" applyAlignment="1">
      <alignment horizontal="center"/>
    </xf>
    <xf numFmtId="0" fontId="4" fillId="2" borderId="35" xfId="9" applyFont="1" applyBorder="1">
      <alignment horizontal="left"/>
    </xf>
    <xf numFmtId="0" fontId="34" fillId="0" borderId="0" xfId="9" applyFont="1" applyFill="1" applyAlignment="1"/>
    <xf numFmtId="3" fontId="34" fillId="2" borderId="0" xfId="9" applyNumberFormat="1" applyFont="1" applyAlignment="1">
      <alignment horizontal="right"/>
    </xf>
    <xf numFmtId="0" fontId="4" fillId="2" borderId="10" xfId="9" applyFont="1" applyBorder="1">
      <alignment horizontal="left"/>
    </xf>
    <xf numFmtId="1" fontId="4" fillId="2" borderId="6" xfId="9" applyNumberFormat="1" applyFont="1" applyBorder="1">
      <alignment horizontal="left"/>
    </xf>
    <xf numFmtId="0" fontId="6" fillId="2" borderId="5" xfId="9" applyBorder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4" fontId="66" fillId="0" borderId="0" xfId="0" applyNumberFormat="1" applyFont="1"/>
    <xf numFmtId="0" fontId="4" fillId="2" borderId="0" xfId="9" applyFont="1">
      <alignment horizontal="left"/>
    </xf>
    <xf numFmtId="166" fontId="6" fillId="2" borderId="0" xfId="4" applyNumberFormat="1" applyFont="1" applyFill="1" applyAlignment="1">
      <alignment horizontal="left"/>
    </xf>
    <xf numFmtId="0" fontId="67" fillId="2" borderId="0" xfId="9" applyFont="1">
      <alignment horizontal="left"/>
    </xf>
    <xf numFmtId="3" fontId="67" fillId="2" borderId="0" xfId="9" applyNumberFormat="1" applyFont="1">
      <alignment horizontal="left"/>
    </xf>
    <xf numFmtId="4" fontId="35" fillId="0" borderId="0" xfId="0" applyNumberFormat="1" applyFont="1"/>
    <xf numFmtId="0" fontId="34" fillId="10" borderId="32" xfId="9" applyFont="1" applyFill="1" applyBorder="1" applyAlignment="1"/>
    <xf numFmtId="3" fontId="34" fillId="10" borderId="33" xfId="9" applyNumberFormat="1" applyFont="1" applyFill="1" applyBorder="1" applyAlignment="1">
      <alignment horizontal="right"/>
    </xf>
    <xf numFmtId="3" fontId="3" fillId="0" borderId="0" xfId="9" applyNumberFormat="1" applyFont="1" applyFill="1" applyAlignment="1">
      <alignment horizontal="right"/>
    </xf>
    <xf numFmtId="0" fontId="34" fillId="10" borderId="32" xfId="9" applyFont="1" applyFill="1" applyBorder="1">
      <alignment horizontal="left"/>
    </xf>
    <xf numFmtId="1" fontId="67" fillId="2" borderId="0" xfId="9" applyNumberFormat="1" applyFont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4" fontId="68" fillId="0" borderId="0" xfId="0" applyNumberFormat="1" applyFont="1" applyAlignment="1">
      <alignment horizontal="left"/>
    </xf>
    <xf numFmtId="4" fontId="0" fillId="0" borderId="0" xfId="0" applyNumberFormat="1" applyAlignment="1">
      <alignment horizontal="left"/>
    </xf>
    <xf numFmtId="4" fontId="6" fillId="2" borderId="0" xfId="9" applyNumberFormat="1">
      <alignment horizontal="left"/>
    </xf>
    <xf numFmtId="4" fontId="67" fillId="2" borderId="0" xfId="9" applyNumberFormat="1" applyFont="1">
      <alignment horizontal="lef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34" fillId="10" borderId="32" xfId="9" applyFont="1" applyFill="1" applyBorder="1" applyAlignment="1">
      <alignment horizontal="left" wrapText="1"/>
    </xf>
    <xf numFmtId="3" fontId="34" fillId="10" borderId="33" xfId="9" applyNumberFormat="1" applyFont="1" applyFill="1" applyBorder="1" applyAlignment="1">
      <alignment horizontal="right" vertical="center"/>
    </xf>
    <xf numFmtId="0" fontId="68" fillId="0" borderId="0" xfId="0" applyFont="1"/>
    <xf numFmtId="43" fontId="68" fillId="0" borderId="0" xfId="19" applyFont="1"/>
    <xf numFmtId="3" fontId="68" fillId="0" borderId="0" xfId="0" applyNumberFormat="1" applyFont="1"/>
    <xf numFmtId="0" fontId="49" fillId="2" borderId="35" xfId="9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right"/>
    </xf>
    <xf numFmtId="9" fontId="6" fillId="2" borderId="35" xfId="1" applyFont="1" applyFill="1" applyBorder="1" applyAlignment="1">
      <alignment horizontal="left"/>
    </xf>
    <xf numFmtId="0" fontId="6" fillId="2" borderId="35" xfId="9" applyBorder="1">
      <alignment horizontal="left"/>
    </xf>
    <xf numFmtId="0" fontId="23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34" fillId="2" borderId="0" xfId="0" applyFont="1" applyFill="1" applyAlignment="1">
      <alignment horizontal="left"/>
    </xf>
    <xf numFmtId="0" fontId="25" fillId="9" borderId="0" xfId="0" applyFont="1" applyFill="1" applyAlignment="1">
      <alignment horizontal="center"/>
    </xf>
    <xf numFmtId="0" fontId="54" fillId="2" borderId="55" xfId="0" applyFont="1" applyFill="1" applyBorder="1" applyAlignment="1">
      <alignment horizontal="left"/>
    </xf>
    <xf numFmtId="0" fontId="54" fillId="2" borderId="55" xfId="0" applyFont="1" applyFill="1" applyBorder="1" applyAlignment="1">
      <alignment horizontal="center"/>
    </xf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left" indent="1"/>
    </xf>
    <xf numFmtId="10" fontId="4" fillId="0" borderId="0" xfId="0" applyNumberFormat="1" applyFont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43" fillId="2" borderId="0" xfId="0" applyFont="1" applyFill="1" applyAlignment="1">
      <alignment horizontal="left"/>
    </xf>
    <xf numFmtId="3" fontId="43" fillId="2" borderId="0" xfId="0" applyNumberFormat="1" applyFont="1" applyFill="1" applyAlignment="1">
      <alignment horizontal="center"/>
    </xf>
    <xf numFmtId="10" fontId="43" fillId="2" borderId="0" xfId="0" applyNumberFormat="1" applyFont="1" applyFill="1" applyAlignment="1">
      <alignment horizontal="center"/>
    </xf>
    <xf numFmtId="3" fontId="43" fillId="2" borderId="0" xfId="1" applyNumberFormat="1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169" fontId="4" fillId="2" borderId="0" xfId="9" applyNumberFormat="1" applyFont="1" applyAlignment="1">
      <alignment horizontal="center"/>
    </xf>
    <xf numFmtId="0" fontId="34" fillId="16" borderId="6" xfId="9" applyFont="1" applyFill="1" applyBorder="1">
      <alignment horizontal="left"/>
    </xf>
    <xf numFmtId="169" fontId="34" fillId="16" borderId="6" xfId="9" applyNumberFormat="1" applyFont="1" applyFill="1" applyBorder="1" applyAlignment="1">
      <alignment horizontal="center"/>
    </xf>
    <xf numFmtId="3" fontId="33" fillId="0" borderId="0" xfId="0" applyNumberFormat="1" applyFont="1" applyAlignment="1">
      <alignment horizontal="center"/>
    </xf>
    <xf numFmtId="0" fontId="34" fillId="16" borderId="6" xfId="0" applyFont="1" applyFill="1" applyBorder="1" applyAlignment="1">
      <alignment horizontal="left"/>
    </xf>
    <xf numFmtId="166" fontId="34" fillId="19" borderId="4" xfId="13" applyNumberFormat="1" applyFont="1" applyFill="1" applyBorder="1" applyAlignment="1">
      <alignment horizontal="center" vertical="center" wrapText="1"/>
    </xf>
    <xf numFmtId="166" fontId="34" fillId="19" borderId="1" xfId="13" applyNumberFormat="1" applyFont="1" applyFill="1" applyBorder="1" applyAlignment="1">
      <alignment horizontal="center" vertical="center" wrapText="1"/>
    </xf>
    <xf numFmtId="0" fontId="47" fillId="2" borderId="0" xfId="0" applyFont="1" applyFill="1"/>
    <xf numFmtId="3" fontId="69" fillId="0" borderId="0" xfId="7" applyNumberFormat="1" applyFont="1" applyAlignment="1">
      <alignment horizontal="center" vertical="center"/>
    </xf>
    <xf numFmtId="3" fontId="38" fillId="11" borderId="70" xfId="7" applyNumberFormat="1" applyFont="1" applyFill="1" applyBorder="1" applyAlignment="1">
      <alignment horizontal="center" vertical="center"/>
    </xf>
    <xf numFmtId="3" fontId="38" fillId="11" borderId="71" xfId="7" applyNumberFormat="1" applyFont="1" applyFill="1" applyBorder="1" applyAlignment="1">
      <alignment horizontal="center" vertical="center"/>
    </xf>
    <xf numFmtId="3" fontId="3" fillId="2" borderId="51" xfId="9" applyNumberFormat="1" applyFont="1" applyBorder="1" applyAlignment="1">
      <alignment horizontal="center" vertical="center"/>
    </xf>
    <xf numFmtId="0" fontId="44" fillId="0" borderId="0" xfId="0" applyFont="1"/>
    <xf numFmtId="0" fontId="4" fillId="0" borderId="52" xfId="9" applyFont="1" applyFill="1" applyBorder="1" applyAlignment="1">
      <alignment horizontal="left" vertical="center" indent="1"/>
    </xf>
    <xf numFmtId="0" fontId="4" fillId="2" borderId="52" xfId="9" applyFont="1" applyBorder="1" applyAlignment="1">
      <alignment horizontal="left" vertical="center" indent="1"/>
    </xf>
    <xf numFmtId="0" fontId="4" fillId="2" borderId="72" xfId="9" applyFont="1" applyBorder="1" applyAlignment="1">
      <alignment horizontal="left" vertical="center" indent="1"/>
    </xf>
    <xf numFmtId="166" fontId="4" fillId="2" borderId="35" xfId="4" applyNumberFormat="1" applyFont="1" applyFill="1" applyBorder="1" applyAlignment="1">
      <alignment horizontal="center" vertical="center"/>
    </xf>
    <xf numFmtId="167" fontId="4" fillId="2" borderId="51" xfId="1" applyNumberFormat="1" applyFont="1" applyFill="1" applyBorder="1" applyAlignment="1">
      <alignment horizontal="center" vertical="center"/>
    </xf>
    <xf numFmtId="166" fontId="4" fillId="2" borderId="59" xfId="4" applyNumberFormat="1" applyFont="1" applyFill="1" applyBorder="1" applyAlignment="1">
      <alignment horizontal="center" vertical="center"/>
    </xf>
    <xf numFmtId="174" fontId="4" fillId="2" borderId="42" xfId="4" applyNumberFormat="1" applyFont="1" applyFill="1" applyBorder="1" applyAlignment="1">
      <alignment horizontal="center" vertical="center"/>
    </xf>
    <xf numFmtId="174" fontId="4" fillId="2" borderId="0" xfId="4" applyNumberFormat="1" applyFont="1" applyFill="1" applyBorder="1" applyAlignment="1">
      <alignment horizontal="center" vertical="center"/>
    </xf>
    <xf numFmtId="10" fontId="4" fillId="2" borderId="36" xfId="1" applyNumberFormat="1" applyFont="1" applyFill="1" applyBorder="1" applyAlignment="1">
      <alignment horizontal="right" vertical="center"/>
    </xf>
    <xf numFmtId="186" fontId="0" fillId="0" borderId="0" xfId="0" applyNumberFormat="1"/>
    <xf numFmtId="173" fontId="4" fillId="2" borderId="36" xfId="1" applyNumberFormat="1" applyFont="1" applyFill="1" applyBorder="1" applyAlignment="1">
      <alignment horizontal="right" vertical="center"/>
    </xf>
    <xf numFmtId="174" fontId="4" fillId="2" borderId="36" xfId="1" applyNumberFormat="1" applyFont="1" applyFill="1" applyBorder="1" applyAlignment="1">
      <alignment horizontal="center" vertical="center"/>
    </xf>
    <xf numFmtId="165" fontId="4" fillId="2" borderId="42" xfId="4" applyFont="1" applyFill="1" applyBorder="1" applyAlignment="1">
      <alignment horizontal="center" vertical="center"/>
    </xf>
    <xf numFmtId="165" fontId="4" fillId="2" borderId="0" xfId="4" applyFont="1" applyFill="1" applyBorder="1" applyAlignment="1">
      <alignment horizontal="center" vertical="center"/>
    </xf>
    <xf numFmtId="10" fontId="3" fillId="2" borderId="63" xfId="1" applyNumberFormat="1" applyFont="1" applyFill="1" applyBorder="1" applyAlignment="1">
      <alignment horizontal="right" vertical="center"/>
    </xf>
    <xf numFmtId="10" fontId="3" fillId="2" borderId="63" xfId="1" applyNumberFormat="1" applyFont="1" applyFill="1" applyBorder="1" applyAlignment="1">
      <alignment horizontal="center" vertical="center"/>
    </xf>
    <xf numFmtId="10" fontId="3" fillId="2" borderId="36" xfId="1" applyNumberFormat="1" applyFont="1" applyFill="1" applyBorder="1" applyAlignment="1">
      <alignment horizontal="right" vertical="center"/>
    </xf>
    <xf numFmtId="43" fontId="3" fillId="2" borderId="36" xfId="19" applyFont="1" applyFill="1" applyBorder="1" applyAlignment="1">
      <alignment horizontal="right" vertical="center"/>
    </xf>
    <xf numFmtId="174" fontId="23" fillId="10" borderId="47" xfId="4" applyNumberFormat="1" applyFont="1" applyFill="1" applyBorder="1" applyAlignment="1">
      <alignment horizontal="left" vertical="center"/>
    </xf>
    <xf numFmtId="174" fontId="23" fillId="10" borderId="61" xfId="4" applyNumberFormat="1" applyFont="1" applyFill="1" applyBorder="1" applyAlignment="1">
      <alignment horizontal="left" vertical="center"/>
    </xf>
    <xf numFmtId="43" fontId="4" fillId="2" borderId="36" xfId="19" applyFont="1" applyFill="1" applyBorder="1" applyAlignment="1">
      <alignment horizontal="center" vertical="center"/>
    </xf>
    <xf numFmtId="176" fontId="70" fillId="11" borderId="0" xfId="19" applyNumberFormat="1" applyFont="1" applyFill="1" applyAlignment="1">
      <alignment horizontal="center" vertical="center"/>
    </xf>
    <xf numFmtId="0" fontId="71" fillId="23" borderId="0" xfId="0" applyFont="1" applyFill="1" applyAlignment="1">
      <alignment horizontal="left"/>
    </xf>
    <xf numFmtId="0" fontId="72" fillId="23" borderId="0" xfId="0" applyFont="1" applyFill="1" applyAlignment="1">
      <alignment horizontal="center"/>
    </xf>
    <xf numFmtId="0" fontId="72" fillId="23" borderId="0" xfId="0" applyFont="1" applyFill="1"/>
    <xf numFmtId="0" fontId="73" fillId="23" borderId="0" xfId="0" applyFont="1" applyFill="1" applyAlignment="1">
      <alignment horizontal="left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right" vertical="center"/>
    </xf>
    <xf numFmtId="0" fontId="72" fillId="23" borderId="0" xfId="0" applyFont="1" applyFill="1" applyAlignment="1">
      <alignment vertical="center"/>
    </xf>
    <xf numFmtId="0" fontId="72" fillId="23" borderId="0" xfId="0" applyFont="1" applyFill="1" applyAlignment="1">
      <alignment horizontal="left"/>
    </xf>
    <xf numFmtId="187" fontId="72" fillId="23" borderId="0" xfId="0" applyNumberFormat="1" applyFont="1" applyFill="1" applyAlignment="1">
      <alignment horizontal="center" vertical="center"/>
    </xf>
    <xf numFmtId="3" fontId="72" fillId="23" borderId="0" xfId="0" applyNumberFormat="1" applyFont="1" applyFill="1"/>
    <xf numFmtId="3" fontId="72" fillId="0" borderId="0" xfId="0" applyNumberFormat="1" applyFont="1"/>
    <xf numFmtId="181" fontId="72" fillId="0" borderId="0" xfId="0" applyNumberFormat="1" applyFont="1"/>
    <xf numFmtId="0" fontId="75" fillId="14" borderId="0" xfId="0" applyFont="1" applyFill="1" applyAlignment="1">
      <alignment horizontal="left" wrapText="1"/>
    </xf>
    <xf numFmtId="188" fontId="74" fillId="14" borderId="0" xfId="0" applyNumberFormat="1" applyFont="1" applyFill="1" applyAlignment="1">
      <alignment horizontal="center" vertical="center"/>
    </xf>
    <xf numFmtId="188" fontId="72" fillId="23" borderId="0" xfId="0" applyNumberFormat="1" applyFont="1" applyFill="1" applyAlignment="1">
      <alignment horizontal="center"/>
    </xf>
    <xf numFmtId="0" fontId="73" fillId="0" borderId="0" xfId="0" applyFont="1" applyAlignment="1">
      <alignment vertical="center"/>
    </xf>
    <xf numFmtId="188" fontId="72" fillId="0" borderId="0" xfId="0" applyNumberFormat="1" applyFont="1" applyAlignment="1">
      <alignment horizontal="center"/>
    </xf>
    <xf numFmtId="0" fontId="71" fillId="23" borderId="39" xfId="0" applyFont="1" applyFill="1" applyBorder="1" applyAlignment="1">
      <alignment horizontal="left"/>
    </xf>
    <xf numFmtId="167" fontId="71" fillId="0" borderId="39" xfId="0" applyNumberFormat="1" applyFont="1" applyBorder="1" applyAlignment="1">
      <alignment horizontal="right" vertical="center"/>
    </xf>
    <xf numFmtId="167" fontId="71" fillId="23" borderId="39" xfId="0" applyNumberFormat="1" applyFont="1" applyFill="1" applyBorder="1" applyAlignment="1">
      <alignment horizontal="right" vertical="center"/>
    </xf>
    <xf numFmtId="167" fontId="71" fillId="0" borderId="0" xfId="0" applyNumberFormat="1" applyFont="1" applyAlignment="1">
      <alignment horizontal="right" vertical="center"/>
    </xf>
    <xf numFmtId="167" fontId="71" fillId="23" borderId="0" xfId="0" applyNumberFormat="1" applyFont="1" applyFill="1" applyAlignment="1">
      <alignment horizontal="right" vertical="center"/>
    </xf>
    <xf numFmtId="178" fontId="71" fillId="0" borderId="0" xfId="0" applyNumberFormat="1" applyFont="1" applyAlignment="1">
      <alignment horizontal="center"/>
    </xf>
    <xf numFmtId="178" fontId="71" fillId="23" borderId="0" xfId="0" applyNumberFormat="1" applyFont="1" applyFill="1" applyAlignment="1">
      <alignment horizontal="center"/>
    </xf>
    <xf numFmtId="189" fontId="71" fillId="23" borderId="0" xfId="0" applyNumberFormat="1" applyFont="1" applyFill="1" applyAlignment="1">
      <alignment horizontal="center"/>
    </xf>
    <xf numFmtId="188" fontId="2" fillId="23" borderId="0" xfId="0" applyNumberFormat="1" applyFont="1" applyFill="1" applyAlignment="1">
      <alignment horizontal="center"/>
    </xf>
    <xf numFmtId="0" fontId="75" fillId="14" borderId="0" xfId="0" applyFont="1" applyFill="1" applyAlignment="1">
      <alignment horizontal="left"/>
    </xf>
    <xf numFmtId="0" fontId="75" fillId="14" borderId="0" xfId="0" applyFont="1" applyFill="1" applyAlignment="1">
      <alignment horizontal="center" vertical="center"/>
    </xf>
    <xf numFmtId="0" fontId="72" fillId="23" borderId="0" xfId="0" applyFont="1" applyFill="1" applyAlignment="1">
      <alignment horizontal="right" vertical="center"/>
    </xf>
    <xf numFmtId="169" fontId="72" fillId="23" borderId="0" xfId="0" applyNumberFormat="1" applyFont="1" applyFill="1" applyAlignment="1">
      <alignment horizontal="center"/>
    </xf>
    <xf numFmtId="188" fontId="72" fillId="23" borderId="0" xfId="0" applyNumberFormat="1" applyFont="1" applyFill="1" applyAlignment="1">
      <alignment horizontal="center" vertical="center"/>
    </xf>
    <xf numFmtId="10" fontId="71" fillId="23" borderId="0" xfId="0" applyNumberFormat="1" applyFont="1" applyFill="1" applyAlignment="1">
      <alignment horizontal="center"/>
    </xf>
    <xf numFmtId="0" fontId="72" fillId="23" borderId="39" xfId="0" applyFont="1" applyFill="1" applyBorder="1" applyAlignment="1">
      <alignment horizontal="center"/>
    </xf>
    <xf numFmtId="0" fontId="71" fillId="23" borderId="0" xfId="0" applyFont="1" applyFill="1"/>
    <xf numFmtId="0" fontId="77" fillId="23" borderId="0" xfId="0" applyFont="1" applyFill="1" applyAlignment="1">
      <alignment horizontal="center"/>
    </xf>
    <xf numFmtId="0" fontId="77" fillId="23" borderId="0" xfId="0" applyFont="1" applyFill="1" applyAlignment="1">
      <alignment horizontal="left"/>
    </xf>
    <xf numFmtId="0" fontId="78" fillId="14" borderId="0" xfId="0" applyFont="1" applyFill="1" applyAlignment="1">
      <alignment horizontal="left" vertical="center"/>
    </xf>
    <xf numFmtId="0" fontId="78" fillId="14" borderId="0" xfId="0" applyFont="1" applyFill="1" applyAlignment="1">
      <alignment horizontal="center" vertical="center"/>
    </xf>
    <xf numFmtId="0" fontId="77" fillId="23" borderId="0" xfId="0" applyFont="1" applyFill="1" applyAlignment="1">
      <alignment horizontal="left" vertical="center"/>
    </xf>
    <xf numFmtId="0" fontId="79" fillId="14" borderId="0" xfId="0" applyFont="1" applyFill="1" applyAlignment="1">
      <alignment horizontal="left"/>
    </xf>
    <xf numFmtId="0" fontId="79" fillId="14" borderId="0" xfId="0" applyFont="1" applyFill="1" applyAlignment="1">
      <alignment horizontal="center"/>
    </xf>
    <xf numFmtId="3" fontId="77" fillId="22" borderId="0" xfId="0" applyNumberFormat="1" applyFont="1" applyFill="1" applyAlignment="1">
      <alignment horizontal="left"/>
    </xf>
    <xf numFmtId="3" fontId="77" fillId="22" borderId="0" xfId="0" applyNumberFormat="1" applyFont="1" applyFill="1" applyAlignment="1">
      <alignment horizontal="center"/>
    </xf>
    <xf numFmtId="171" fontId="77" fillId="22" borderId="0" xfId="0" applyNumberFormat="1" applyFont="1" applyFill="1" applyAlignment="1">
      <alignment horizontal="center"/>
    </xf>
    <xf numFmtId="10" fontId="77" fillId="22" borderId="0" xfId="0" applyNumberFormat="1" applyFont="1" applyFill="1" applyAlignment="1">
      <alignment horizontal="center"/>
    </xf>
    <xf numFmtId="178" fontId="77" fillId="23" borderId="0" xfId="0" applyNumberFormat="1" applyFont="1" applyFill="1" applyAlignment="1">
      <alignment horizontal="left"/>
    </xf>
    <xf numFmtId="3" fontId="77" fillId="23" borderId="0" xfId="0" applyNumberFormat="1" applyFont="1" applyFill="1" applyAlignment="1">
      <alignment horizontal="left"/>
    </xf>
    <xf numFmtId="3" fontId="77" fillId="23" borderId="0" xfId="0" applyNumberFormat="1" applyFont="1" applyFill="1" applyAlignment="1">
      <alignment horizontal="center"/>
    </xf>
    <xf numFmtId="171" fontId="77" fillId="23" borderId="0" xfId="0" applyNumberFormat="1" applyFont="1" applyFill="1" applyAlignment="1">
      <alignment horizontal="center"/>
    </xf>
    <xf numFmtId="10" fontId="77" fillId="0" borderId="0" xfId="0" applyNumberFormat="1" applyFont="1" applyAlignment="1">
      <alignment horizontal="center"/>
    </xf>
    <xf numFmtId="0" fontId="80" fillId="0" borderId="0" xfId="0" applyFont="1"/>
    <xf numFmtId="171" fontId="77" fillId="0" borderId="0" xfId="0" applyNumberFormat="1" applyFont="1" applyAlignment="1">
      <alignment horizontal="center"/>
    </xf>
    <xf numFmtId="0" fontId="77" fillId="0" borderId="0" xfId="0" applyFont="1" applyAlignment="1">
      <alignment horizontal="left"/>
    </xf>
    <xf numFmtId="10" fontId="77" fillId="23" borderId="0" xfId="0" applyNumberFormat="1" applyFont="1" applyFill="1" applyAlignment="1">
      <alignment horizontal="center"/>
    </xf>
    <xf numFmtId="3" fontId="81" fillId="23" borderId="39" xfId="0" applyNumberFormat="1" applyFont="1" applyFill="1" applyBorder="1" applyAlignment="1">
      <alignment horizontal="left"/>
    </xf>
    <xf numFmtId="3" fontId="81" fillId="23" borderId="39" xfId="0" applyNumberFormat="1" applyFont="1" applyFill="1" applyBorder="1" applyAlignment="1">
      <alignment horizontal="center"/>
    </xf>
    <xf numFmtId="10" fontId="81" fillId="23" borderId="39" xfId="0" applyNumberFormat="1" applyFont="1" applyFill="1" applyBorder="1" applyAlignment="1">
      <alignment horizontal="center"/>
    </xf>
    <xf numFmtId="3" fontId="82" fillId="23" borderId="0" xfId="0" applyNumberFormat="1" applyFont="1" applyFill="1" applyAlignment="1">
      <alignment horizontal="left"/>
    </xf>
    <xf numFmtId="3" fontId="81" fillId="23" borderId="0" xfId="0" applyNumberFormat="1" applyFont="1" applyFill="1" applyAlignment="1">
      <alignment horizontal="center"/>
    </xf>
    <xf numFmtId="167" fontId="77" fillId="23" borderId="0" xfId="0" applyNumberFormat="1" applyFont="1" applyFill="1" applyAlignment="1">
      <alignment horizontal="left"/>
    </xf>
    <xf numFmtId="3" fontId="81" fillId="23" borderId="39" xfId="0" applyNumberFormat="1" applyFont="1" applyFill="1" applyBorder="1" applyAlignment="1">
      <alignment horizontal="left" vertical="center" wrapText="1"/>
    </xf>
    <xf numFmtId="3" fontId="81" fillId="23" borderId="39" xfId="0" applyNumberFormat="1" applyFont="1" applyFill="1" applyBorder="1" applyAlignment="1">
      <alignment horizontal="center" vertical="center"/>
    </xf>
    <xf numFmtId="10" fontId="81" fillId="23" borderId="68" xfId="0" applyNumberFormat="1" applyFont="1" applyFill="1" applyBorder="1" applyAlignment="1">
      <alignment horizontal="center" vertical="center"/>
    </xf>
    <xf numFmtId="0" fontId="77" fillId="23" borderId="39" xfId="0" applyFont="1" applyFill="1" applyBorder="1" applyAlignment="1">
      <alignment horizontal="left"/>
    </xf>
    <xf numFmtId="3" fontId="77" fillId="23" borderId="39" xfId="0" applyNumberFormat="1" applyFont="1" applyFill="1" applyBorder="1" applyAlignment="1">
      <alignment horizontal="left"/>
    </xf>
    <xf numFmtId="0" fontId="72" fillId="0" borderId="0" xfId="0" applyFont="1"/>
    <xf numFmtId="17" fontId="78" fillId="14" borderId="0" xfId="0" applyNumberFormat="1" applyFont="1" applyFill="1" applyAlignment="1">
      <alignment horizontal="center" vertical="center"/>
    </xf>
    <xf numFmtId="0" fontId="82" fillId="23" borderId="0" xfId="0" applyFont="1" applyFill="1" applyAlignment="1">
      <alignment horizontal="left"/>
    </xf>
    <xf numFmtId="0" fontId="78" fillId="23" borderId="0" xfId="0" applyFont="1" applyFill="1" applyAlignment="1">
      <alignment horizontal="center"/>
    </xf>
    <xf numFmtId="0" fontId="81" fillId="23" borderId="0" xfId="0" applyFont="1" applyFill="1" applyAlignment="1">
      <alignment horizontal="left"/>
    </xf>
    <xf numFmtId="3" fontId="81" fillId="23" borderId="73" xfId="0" applyNumberFormat="1" applyFont="1" applyFill="1" applyBorder="1" applyAlignment="1">
      <alignment horizontal="center"/>
    </xf>
    <xf numFmtId="10" fontId="81" fillId="23" borderId="74" xfId="0" applyNumberFormat="1" applyFont="1" applyFill="1" applyBorder="1" applyAlignment="1">
      <alignment horizontal="center"/>
    </xf>
    <xf numFmtId="0" fontId="77" fillId="23" borderId="73" xfId="0" applyFont="1" applyFill="1" applyBorder="1" applyAlignment="1">
      <alignment horizontal="center"/>
    </xf>
    <xf numFmtId="0" fontId="77" fillId="23" borderId="74" xfId="0" applyFont="1" applyFill="1" applyBorder="1" applyAlignment="1">
      <alignment horizontal="center"/>
    </xf>
    <xf numFmtId="171" fontId="77" fillId="23" borderId="75" xfId="0" applyNumberFormat="1" applyFont="1" applyFill="1" applyBorder="1" applyAlignment="1">
      <alignment horizontal="center"/>
    </xf>
    <xf numFmtId="10" fontId="77" fillId="23" borderId="76" xfId="0" applyNumberFormat="1" applyFont="1" applyFill="1" applyBorder="1" applyAlignment="1">
      <alignment horizontal="center"/>
    </xf>
    <xf numFmtId="171" fontId="72" fillId="0" borderId="0" xfId="0" applyNumberFormat="1" applyFont="1"/>
    <xf numFmtId="171" fontId="77" fillId="23" borderId="77" xfId="0" applyNumberFormat="1" applyFont="1" applyFill="1" applyBorder="1" applyAlignment="1">
      <alignment horizontal="center"/>
    </xf>
    <xf numFmtId="10" fontId="77" fillId="23" borderId="78" xfId="0" applyNumberFormat="1" applyFont="1" applyFill="1" applyBorder="1" applyAlignment="1">
      <alignment horizontal="center"/>
    </xf>
    <xf numFmtId="3" fontId="81" fillId="23" borderId="0" xfId="0" applyNumberFormat="1" applyFont="1" applyFill="1" applyAlignment="1">
      <alignment horizontal="left"/>
    </xf>
    <xf numFmtId="3" fontId="81" fillId="0" borderId="79" xfId="0" applyNumberFormat="1" applyFont="1" applyBorder="1" applyAlignment="1">
      <alignment horizontal="center"/>
    </xf>
    <xf numFmtId="10" fontId="81" fillId="23" borderId="79" xfId="0" applyNumberFormat="1" applyFont="1" applyFill="1" applyBorder="1" applyAlignment="1">
      <alignment horizontal="center"/>
    </xf>
    <xf numFmtId="9" fontId="81" fillId="23" borderId="39" xfId="0" applyNumberFormat="1" applyFont="1" applyFill="1" applyBorder="1" applyAlignment="1">
      <alignment horizontal="center"/>
    </xf>
    <xf numFmtId="178" fontId="81" fillId="23" borderId="0" xfId="0" applyNumberFormat="1" applyFont="1" applyFill="1" applyAlignment="1">
      <alignment horizontal="center"/>
    </xf>
    <xf numFmtId="0" fontId="72" fillId="0" borderId="0" xfId="0" applyFont="1" applyAlignment="1">
      <alignment vertical="center"/>
    </xf>
    <xf numFmtId="0" fontId="81" fillId="23" borderId="0" xfId="0" applyFont="1" applyFill="1" applyAlignment="1">
      <alignment horizontal="center"/>
    </xf>
    <xf numFmtId="171" fontId="81" fillId="20" borderId="80" xfId="0" applyNumberFormat="1" applyFont="1" applyFill="1" applyBorder="1" applyAlignment="1">
      <alignment horizontal="center"/>
    </xf>
    <xf numFmtId="167" fontId="81" fillId="20" borderId="81" xfId="0" applyNumberFormat="1" applyFont="1" applyFill="1" applyBorder="1" applyAlignment="1">
      <alignment horizontal="center"/>
    </xf>
    <xf numFmtId="167" fontId="77" fillId="23" borderId="82" xfId="0" applyNumberFormat="1" applyFont="1" applyFill="1" applyBorder="1" applyAlignment="1">
      <alignment horizontal="center"/>
    </xf>
    <xf numFmtId="10" fontId="72" fillId="0" borderId="0" xfId="0" applyNumberFormat="1" applyFont="1"/>
    <xf numFmtId="167" fontId="77" fillId="23" borderId="83" xfId="0" applyNumberFormat="1" applyFont="1" applyFill="1" applyBorder="1" applyAlignment="1">
      <alignment horizontal="center"/>
    </xf>
    <xf numFmtId="167" fontId="81" fillId="23" borderId="39" xfId="0" applyNumberFormat="1" applyFont="1" applyFill="1" applyBorder="1" applyAlignment="1">
      <alignment horizontal="center"/>
    </xf>
    <xf numFmtId="10" fontId="77" fillId="23" borderId="0" xfId="0" applyNumberFormat="1" applyFont="1" applyFill="1" applyAlignment="1">
      <alignment horizontal="left"/>
    </xf>
    <xf numFmtId="0" fontId="76" fillId="0" borderId="0" xfId="0" applyFont="1" applyAlignment="1">
      <alignment wrapText="1"/>
    </xf>
    <xf numFmtId="0" fontId="34" fillId="2" borderId="0" xfId="0" applyFont="1" applyFill="1" applyAlignment="1">
      <alignment horizontal="left" vertical="center" wrapText="1"/>
    </xf>
    <xf numFmtId="167" fontId="4" fillId="2" borderId="0" xfId="1" applyNumberFormat="1" applyFont="1" applyFill="1" applyAlignment="1">
      <alignment horizontal="center"/>
    </xf>
    <xf numFmtId="167" fontId="34" fillId="16" borderId="6" xfId="0" applyNumberFormat="1" applyFont="1" applyFill="1" applyBorder="1" applyAlignment="1">
      <alignment horizontal="left"/>
    </xf>
    <xf numFmtId="3" fontId="34" fillId="16" borderId="6" xfId="0" applyNumberFormat="1" applyFont="1" applyFill="1" applyBorder="1" applyAlignment="1">
      <alignment horizontal="left"/>
    </xf>
    <xf numFmtId="0" fontId="59" fillId="2" borderId="0" xfId="0" applyFont="1" applyFill="1" applyAlignment="1">
      <alignment horizontal="left" vertical="top" wrapText="1"/>
    </xf>
    <xf numFmtId="49" fontId="56" fillId="2" borderId="0" xfId="25" applyNumberFormat="1" applyFont="1" applyFill="1" applyAlignment="1">
      <alignment horizontal="center" vertical="center" wrapText="1"/>
    </xf>
    <xf numFmtId="49" fontId="57" fillId="2" borderId="0" xfId="25" applyNumberFormat="1" applyFont="1" applyFill="1" applyAlignment="1">
      <alignment horizontal="center" vertical="center" wrapText="1"/>
    </xf>
    <xf numFmtId="0" fontId="28" fillId="11" borderId="0" xfId="7" applyFont="1" applyFill="1" applyAlignment="1">
      <alignment horizontal="left" wrapText="1"/>
    </xf>
    <xf numFmtId="0" fontId="53" fillId="0" borderId="42" xfId="7" applyFont="1" applyBorder="1" applyAlignment="1">
      <alignment horizontal="left" vertical="top" wrapText="1"/>
    </xf>
    <xf numFmtId="0" fontId="53" fillId="0" borderId="0" xfId="7" applyFont="1" applyAlignment="1">
      <alignment horizontal="left" vertical="top" wrapText="1"/>
    </xf>
    <xf numFmtId="0" fontId="41" fillId="0" borderId="1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3" fontId="25" fillId="17" borderId="32" xfId="9" applyNumberFormat="1" applyFont="1" applyFill="1" applyBorder="1" applyAlignment="1">
      <alignment horizontal="center" vertical="center"/>
    </xf>
    <xf numFmtId="3" fontId="25" fillId="17" borderId="33" xfId="9" applyNumberFormat="1" applyFont="1" applyFill="1" applyBorder="1" applyAlignment="1">
      <alignment horizontal="center" vertical="center"/>
    </xf>
    <xf numFmtId="3" fontId="25" fillId="17" borderId="34" xfId="9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3" fontId="48" fillId="17" borderId="32" xfId="9" applyNumberFormat="1" applyFont="1" applyFill="1" applyBorder="1" applyAlignment="1">
      <alignment horizontal="center" vertical="center"/>
    </xf>
    <xf numFmtId="3" fontId="48" fillId="17" borderId="33" xfId="9" applyNumberFormat="1" applyFont="1" applyFill="1" applyBorder="1" applyAlignment="1">
      <alignment horizontal="center" vertical="center"/>
    </xf>
    <xf numFmtId="3" fontId="48" fillId="17" borderId="34" xfId="9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 wrapText="1"/>
    </xf>
    <xf numFmtId="3" fontId="23" fillId="0" borderId="3" xfId="9" applyNumberFormat="1" applyFont="1" applyFill="1" applyBorder="1" applyAlignment="1">
      <alignment horizontal="center" vertical="center"/>
    </xf>
    <xf numFmtId="0" fontId="3" fillId="0" borderId="1" xfId="8" applyFont="1" applyBorder="1" applyAlignment="1">
      <alignment horizontal="left" vertical="center" wrapText="1"/>
    </xf>
    <xf numFmtId="0" fontId="3" fillId="0" borderId="1" xfId="8" applyFont="1" applyBorder="1" applyAlignment="1">
      <alignment horizontal="left" vertical="center"/>
    </xf>
    <xf numFmtId="0" fontId="4" fillId="0" borderId="6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1" xfId="12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wrapText="1"/>
    </xf>
    <xf numFmtId="0" fontId="71" fillId="23" borderId="0" xfId="0" applyFont="1" applyFill="1" applyAlignment="1">
      <alignment horizontal="center"/>
    </xf>
    <xf numFmtId="0" fontId="36" fillId="0" borderId="0" xfId="0" applyFont="1"/>
    <xf numFmtId="0" fontId="76" fillId="0" borderId="39" xfId="0" applyFont="1" applyBorder="1" applyAlignment="1">
      <alignment horizontal="left" vertical="center" wrapText="1"/>
    </xf>
    <xf numFmtId="0" fontId="36" fillId="0" borderId="39" xfId="0" applyFont="1" applyBorder="1"/>
    <xf numFmtId="0" fontId="78" fillId="14" borderId="0" xfId="0" applyFont="1" applyFill="1" applyAlignment="1">
      <alignment horizontal="center" vertical="center" wrapText="1"/>
    </xf>
    <xf numFmtId="0" fontId="78" fillId="14" borderId="0" xfId="0" applyFont="1" applyFill="1" applyAlignment="1">
      <alignment horizontal="center"/>
    </xf>
    <xf numFmtId="0" fontId="76" fillId="0" borderId="39" xfId="0" applyFont="1" applyBorder="1" applyAlignment="1">
      <alignment horizontal="left" vertical="top" wrapText="1"/>
    </xf>
    <xf numFmtId="0" fontId="71" fillId="0" borderId="0" xfId="0" applyFont="1" applyAlignment="1">
      <alignment horizontal="left" wrapText="1"/>
    </xf>
    <xf numFmtId="0" fontId="0" fillId="0" borderId="0" xfId="0"/>
    <xf numFmtId="0" fontId="76" fillId="0" borderId="0" xfId="0" applyFont="1" applyAlignment="1">
      <alignment horizontal="left" wrapText="1"/>
    </xf>
    <xf numFmtId="0" fontId="34" fillId="16" borderId="6" xfId="0" applyFont="1" applyFill="1" applyBorder="1" applyAlignment="1">
      <alignment horizontal="left"/>
    </xf>
    <xf numFmtId="0" fontId="4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48" fillId="17" borderId="40" xfId="9" applyNumberFormat="1" applyFont="1" applyFill="1" applyBorder="1" applyAlignment="1">
      <alignment horizontal="center" vertical="center"/>
    </xf>
    <xf numFmtId="3" fontId="48" fillId="17" borderId="41" xfId="9" applyNumberFormat="1" applyFont="1" applyFill="1" applyBorder="1" applyAlignment="1">
      <alignment horizontal="center" vertical="center"/>
    </xf>
    <xf numFmtId="3" fontId="48" fillId="17" borderId="8" xfId="9" applyNumberFormat="1" applyFont="1" applyFill="1" applyBorder="1" applyAlignment="1">
      <alignment horizontal="center" vertical="center"/>
    </xf>
    <xf numFmtId="3" fontId="25" fillId="17" borderId="40" xfId="9" applyNumberFormat="1" applyFont="1" applyFill="1" applyBorder="1" applyAlignment="1">
      <alignment horizontal="center" vertical="center"/>
    </xf>
    <xf numFmtId="3" fontId="25" fillId="17" borderId="41" xfId="9" applyNumberFormat="1" applyFont="1" applyFill="1" applyBorder="1" applyAlignment="1">
      <alignment horizontal="center" vertical="center"/>
    </xf>
    <xf numFmtId="3" fontId="25" fillId="17" borderId="8" xfId="9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4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46" fillId="2" borderId="0" xfId="0" applyFont="1" applyFill="1" applyAlignment="1">
      <alignment horizontal="left" wrapText="1"/>
    </xf>
    <xf numFmtId="0" fontId="26" fillId="0" borderId="6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0" fontId="49" fillId="2" borderId="0" xfId="9" applyFont="1" applyAlignment="1">
      <alignment horizontal="left" vertical="top" wrapText="1"/>
    </xf>
    <xf numFmtId="0" fontId="26" fillId="2" borderId="1" xfId="0" applyFont="1" applyFill="1" applyBorder="1" applyAlignment="1">
      <alignment horizontal="left"/>
    </xf>
    <xf numFmtId="0" fontId="65" fillId="11" borderId="68" xfId="2" applyFont="1" applyFill="1" applyBorder="1" applyAlignment="1">
      <alignment horizontal="left" vertical="center"/>
    </xf>
    <xf numFmtId="0" fontId="36" fillId="0" borderId="68" xfId="2" applyFont="1" applyBorder="1" applyAlignment="1">
      <alignment vertical="center"/>
    </xf>
    <xf numFmtId="0" fontId="65" fillId="11" borderId="69" xfId="2" applyFont="1" applyFill="1" applyBorder="1" applyAlignment="1">
      <alignment horizontal="left" vertical="center" wrapText="1"/>
    </xf>
    <xf numFmtId="0" fontId="36" fillId="0" borderId="69" xfId="2" applyFont="1" applyBorder="1" applyAlignment="1">
      <alignment vertical="center"/>
    </xf>
    <xf numFmtId="3" fontId="29" fillId="11" borderId="3" xfId="17" applyNumberFormat="1" applyFont="1" applyFill="1" applyBorder="1" applyAlignment="1">
      <alignment horizontal="right" vertical="center" wrapText="1"/>
    </xf>
    <xf numFmtId="3" fontId="33" fillId="0" borderId="0" xfId="0" applyNumberFormat="1" applyFont="1" applyAlignment="1">
      <alignment horizontal="center"/>
    </xf>
    <xf numFmtId="0" fontId="39" fillId="14" borderId="0" xfId="5" applyFont="1" applyFill="1" applyAlignment="1">
      <alignment horizontal="center" vertical="center" wrapText="1"/>
    </xf>
    <xf numFmtId="0" fontId="42" fillId="0" borderId="39" xfId="5" applyFont="1" applyBorder="1" applyAlignment="1">
      <alignment horizontal="left" vertical="center" wrapText="1"/>
    </xf>
    <xf numFmtId="0" fontId="39" fillId="14" borderId="0" xfId="5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3" fillId="0" borderId="12" xfId="0" applyFont="1" applyBorder="1" applyAlignment="1">
      <alignment horizontal="center" vertical="center" textRotation="90" wrapText="1"/>
    </xf>
    <xf numFmtId="0" fontId="13" fillId="0" borderId="0" xfId="0" applyFont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 textRotation="90" wrapText="1"/>
    </xf>
    <xf numFmtId="0" fontId="12" fillId="0" borderId="0" xfId="20" applyFont="1" applyFill="1" applyBorder="1" applyAlignment="1">
      <alignment horizontal="center" vertical="center" textRotation="90" wrapText="1"/>
    </xf>
    <xf numFmtId="0" fontId="12" fillId="0" borderId="11" xfId="20" applyFont="1" applyFill="1" applyBorder="1" applyAlignment="1">
      <alignment horizontal="center" vertical="center" textRotation="90" wrapText="1"/>
    </xf>
    <xf numFmtId="0" fontId="11" fillId="0" borderId="0" xfId="20" applyFont="1" applyFill="1" applyBorder="1" applyAlignment="1">
      <alignment horizontal="center" vertical="center" textRotation="90" wrapText="1"/>
    </xf>
    <xf numFmtId="0" fontId="11" fillId="0" borderId="11" xfId="20" applyFont="1" applyFill="1" applyBorder="1" applyAlignment="1">
      <alignment horizontal="center" vertical="center" textRotation="90" wrapText="1"/>
    </xf>
    <xf numFmtId="0" fontId="15" fillId="6" borderId="13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center" vertical="center" textRotation="90" wrapText="1"/>
    </xf>
    <xf numFmtId="0" fontId="20" fillId="2" borderId="38" xfId="0" applyFont="1" applyFill="1" applyBorder="1" applyAlignment="1">
      <alignment horizontal="center" vertical="center" textRotation="90" wrapText="1"/>
    </xf>
    <xf numFmtId="0" fontId="20" fillId="2" borderId="19" xfId="0" applyFont="1" applyFill="1" applyBorder="1" applyAlignment="1">
      <alignment horizontal="center" vertical="center" textRotation="90" wrapText="1"/>
    </xf>
  </cellXfs>
  <cellStyles count="27">
    <cellStyle name="Hipervínculo" xfId="26" builtinId="8"/>
    <cellStyle name="Incorrecto" xfId="20" builtinId="27"/>
    <cellStyle name="Millares" xfId="19" builtinId="3"/>
    <cellStyle name="Millares 2" xfId="22" xr:uid="{00000000-0005-0000-0000-000002000000}"/>
    <cellStyle name="Millares 2 2" xfId="13" xr:uid="{00000000-0005-0000-0000-000003000000}"/>
    <cellStyle name="Millares 2 3" xfId="4" xr:uid="{00000000-0005-0000-0000-000004000000}"/>
    <cellStyle name="Millares 2 3 2" xfId="16" xr:uid="{00000000-0005-0000-0000-000005000000}"/>
    <cellStyle name="Millares 7" xfId="6" xr:uid="{00000000-0005-0000-0000-000006000000}"/>
    <cellStyle name="Millares 8" xfId="10" xr:uid="{00000000-0005-0000-0000-000007000000}"/>
    <cellStyle name="Millares 8 2" xfId="18" xr:uid="{00000000-0005-0000-0000-000008000000}"/>
    <cellStyle name="Millares 8 3" xfId="3" xr:uid="{00000000-0005-0000-0000-000009000000}"/>
    <cellStyle name="Neutral" xfId="21" builtinId="28"/>
    <cellStyle name="Normal" xfId="0" builtinId="0"/>
    <cellStyle name="Normal 10" xfId="15" xr:uid="{00000000-0005-0000-0000-00000C000000}"/>
    <cellStyle name="Normal 12 2" xfId="14" xr:uid="{00000000-0005-0000-0000-00000D000000}"/>
    <cellStyle name="Normal 2 2" xfId="8" xr:uid="{00000000-0005-0000-0000-00000E000000}"/>
    <cellStyle name="Normal 2 2 2" xfId="12" xr:uid="{00000000-0005-0000-0000-00000F000000}"/>
    <cellStyle name="Normal 2 7 2" xfId="17" xr:uid="{00000000-0005-0000-0000-000010000000}"/>
    <cellStyle name="Normal 3" xfId="23" xr:uid="{00000000-0005-0000-0000-000011000000}"/>
    <cellStyle name="Normal 3 2" xfId="24" xr:uid="{00000000-0005-0000-0000-000012000000}"/>
    <cellStyle name="Normal 3 2 3" xfId="2" xr:uid="{00000000-0005-0000-0000-000013000000}"/>
    <cellStyle name="Normal 4 3" xfId="7" xr:uid="{00000000-0005-0000-0000-000014000000}"/>
    <cellStyle name="Normal 6" xfId="5" xr:uid="{00000000-0005-0000-0000-000015000000}"/>
    <cellStyle name="Normal 65 3 4" xfId="25" xr:uid="{6E6508DF-0FE2-41A2-9E0C-244B8FD81391}"/>
    <cellStyle name="Porcentaje" xfId="1" builtinId="5"/>
    <cellStyle name="Porcentaje 2" xfId="11" xr:uid="{00000000-0005-0000-0000-000017000000}"/>
    <cellStyle name="TEXTO NORMAL" xfId="9" xr:uid="{00000000-0005-0000-0000-000018000000}"/>
  </cellStyles>
  <dxfs count="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none"/>
      </fill>
    </dxf>
  </dxfs>
  <tableStyles count="0" defaultTableStyle="TableStyleMedium2" defaultPivotStyle="PivotStyleLight16"/>
  <colors>
    <mruColors>
      <color rgb="FFFF7575"/>
      <color rgb="FF002B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</c:spPr>
          <c:invertIfNegative val="0"/>
          <c:dPt>
            <c:idx val="11"/>
            <c:invertIfNegative val="0"/>
            <c:bubble3D val="0"/>
            <c:spPr>
              <a:solidFill>
                <a:srgbClr val="FF7575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24A6-4DF0-AE64-9B1A749ADF0E}"/>
              </c:ext>
            </c:extLst>
          </c:dPt>
          <c:dLbls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/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A6-4DF0-AE64-9B1A749AD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 PRODUCCIÓN METÁLICA'!$A$17:$A$28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
(Ene-Ago)</c:v>
                </c:pt>
              </c:strCache>
            </c:strRef>
          </c:cat>
          <c:val>
            <c:numRef>
              <c:f>'1. PRODUCCIÓN METÁLICA'!$J$17:$J$28</c:f>
              <c:numCache>
                <c:formatCode>#,##0</c:formatCode>
                <c:ptCount val="12"/>
                <c:pt idx="0">
                  <c:v>1235.3450680179981</c:v>
                </c:pt>
                <c:pt idx="1">
                  <c:v>1298.7613646879997</c:v>
                </c:pt>
                <c:pt idx="2">
                  <c:v>1375.6406942070012</c:v>
                </c:pt>
                <c:pt idx="3">
                  <c:v>1377.6424139869982</c:v>
                </c:pt>
                <c:pt idx="4">
                  <c:v>1700.8174199590012</c:v>
                </c:pt>
                <c:pt idx="5">
                  <c:v>2353.8585579240003</c:v>
                </c:pt>
                <c:pt idx="6">
                  <c:v>2445.5838150159998</c:v>
                </c:pt>
                <c:pt idx="7">
                  <c:v>2437.0348892939978</c:v>
                </c:pt>
                <c:pt idx="8">
                  <c:v>2455.4399084949996</c:v>
                </c:pt>
                <c:pt idx="9">
                  <c:v>2150.1259121280018</c:v>
                </c:pt>
                <c:pt idx="10">
                  <c:v>2326.0347780790007</c:v>
                </c:pt>
                <c:pt idx="11">
                  <c:v>1499.627168760888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D-43D7-984B-70B4D72E38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329177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1"/>
          <c:dLbls>
            <c:dLbl>
              <c:idx val="0"/>
              <c:layout>
                <c:manualLayout>
                  <c:x val="1.5325668648665804E-3"/>
                  <c:y val="-3.2863837616414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A-4B90-BE02-CB9694EA6597}"/>
                </c:ext>
              </c:extLst>
            </c:dLbl>
            <c:dLbl>
              <c:idx val="1"/>
              <c:layout>
                <c:manualLayout>
                  <c:x val="-2.80967346133448E-17"/>
                  <c:y val="-3.2863837616414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A-4B90-BE02-CB9694EA6597}"/>
                </c:ext>
              </c:extLst>
            </c:dLbl>
            <c:dLbl>
              <c:idx val="2"/>
              <c:layout>
                <c:manualLayout>
                  <c:x val="0"/>
                  <c:y val="-3.755830188965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A-4B90-BE02-CB9694EA6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EXPORTACIONES'!$B$59:$I$59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EXPORTACIONES'!$B$82:$I$82</c:f>
              <c:numCache>
                <c:formatCode>0.0%</c:formatCode>
                <c:ptCount val="8"/>
                <c:pt idx="0">
                  <c:v>-0.1121544572834825</c:v>
                </c:pt>
                <c:pt idx="1">
                  <c:v>-0.15973720468133223</c:v>
                </c:pt>
                <c:pt idx="2">
                  <c:v>-9.2685872393893476E-2</c:v>
                </c:pt>
                <c:pt idx="3">
                  <c:v>-0.28094047334088912</c:v>
                </c:pt>
                <c:pt idx="4">
                  <c:v>-0.45453748652294845</c:v>
                </c:pt>
                <c:pt idx="5">
                  <c:v>8.6713324025575522E-2</c:v>
                </c:pt>
                <c:pt idx="6">
                  <c:v>1.8089829602621088</c:v>
                </c:pt>
                <c:pt idx="7">
                  <c:v>7.7003812223128465E-2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00206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3-8FFA-4B90-BE02-CB9694EA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95425252"/>
        <c:axId val="2035943874"/>
      </c:barChart>
      <c:catAx>
        <c:axId val="13954252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35943874"/>
        <c:crosses val="autoZero"/>
        <c:auto val="0"/>
        <c:lblAlgn val="ctr"/>
        <c:lblOffset val="100"/>
        <c:noMultiLvlLbl val="1"/>
      </c:catAx>
      <c:valAx>
        <c:axId val="203594387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54252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70029033314882"/>
          <c:y val="0.13065104235707908"/>
          <c:w val="0.84630162262715725"/>
          <c:h val="0.6877025725319688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20386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9"/>
            <c:invertIfNegative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7F9-4494-93DD-5AE7495956E8}"/>
              </c:ext>
            </c:extLst>
          </c:dPt>
          <c:dLbls>
            <c:dLbl>
              <c:idx val="9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lvl="0">
                    <a:defRPr sz="800" b="0" i="0">
                      <a:solidFill>
                        <a:srgbClr val="808080"/>
                      </a:solidFill>
                      <a:latin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7F9-4494-93DD-5AE749595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800" b="0" i="0">
                    <a:solidFill>
                      <a:srgbClr val="808080"/>
                    </a:solidFill>
                    <a:latin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EXPORTACIONES'!$A$6:$A$15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
(ene-jul)</c:v>
                </c:pt>
              </c:strCache>
            </c:strRef>
          </c:cat>
          <c:val>
            <c:numRef>
              <c:f>'6. EXPORTACIONES'!$K$6:$K$15</c:f>
              <c:numCache>
                <c:formatCode>_-* #,##0_-;\-* #,##0_-;_-* "-"??_-;_-@</c:formatCode>
                <c:ptCount val="10"/>
                <c:pt idx="0">
                  <c:v>23789.445431569566</c:v>
                </c:pt>
                <c:pt idx="1">
                  <c:v>20545.413916138492</c:v>
                </c:pt>
                <c:pt idx="2">
                  <c:v>18950.140011644278</c:v>
                </c:pt>
                <c:pt idx="3">
                  <c:v>21819.079289828645</c:v>
                </c:pt>
                <c:pt idx="4">
                  <c:v>27581.607245410356</c:v>
                </c:pt>
                <c:pt idx="5">
                  <c:v>28898.657866237914</c:v>
                </c:pt>
                <c:pt idx="6">
                  <c:v>28336.20765100779</c:v>
                </c:pt>
                <c:pt idx="7">
                  <c:v>26145.983524876821</c:v>
                </c:pt>
                <c:pt idx="8">
                  <c:v>39680.43274170324</c:v>
                </c:pt>
                <c:pt idx="9" formatCode="_-* #,##0.0_-;\-* #,##0.0_-;_-* &quot;-&quot;??_-;_-@">
                  <c:v>22207.019254120427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D7F9-4494-93DD-5AE749595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635584"/>
        <c:axId val="1186747282"/>
      </c:barChart>
      <c:catAx>
        <c:axId val="89163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P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es-PE"/>
          </a:p>
        </c:txPr>
        <c:crossAx val="1186747282"/>
        <c:crosses val="autoZero"/>
        <c:auto val="1"/>
        <c:lblAlgn val="ctr"/>
        <c:lblOffset val="100"/>
        <c:noMultiLvlLbl val="1"/>
      </c:catAx>
      <c:valAx>
        <c:axId val="118674728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PE"/>
              </a:p>
            </c:rich>
          </c:tx>
          <c:overlay val="0"/>
        </c:title>
        <c:numFmt formatCode="_-* #,##0_-;\-* #,##0_-;_-* &quot;-&quot;??_-;_-@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sz="1000" b="0" i="0">
                <a:solidFill>
                  <a:srgbClr val="808080"/>
                </a:solidFill>
                <a:latin typeface="Calibri"/>
              </a:defRPr>
            </a:pPr>
            <a:endParaRPr lang="es-PE"/>
          </a:p>
        </c:txPr>
        <c:crossAx val="891635584"/>
        <c:crosses val="autoZero"/>
        <c:crossBetween val="between"/>
        <c:majorUnit val="10000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AF7-44AE-A94A-D87EBBFBFC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INVERSIONES'!$A$17:$A$27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 
(ene-ago)</c:v>
                </c:pt>
              </c:strCache>
            </c:strRef>
          </c:cat>
          <c:val>
            <c:numRef>
              <c:f>'7. INVERSIONES'!$I$17:$I$27</c:f>
              <c:numCache>
                <c:formatCode>_ * #,##0_ ;_ * \-#,##0_ ;_ * "-"??_ ;_ @_ </c:formatCode>
                <c:ptCount val="11"/>
                <c:pt idx="0">
                  <c:v>7498.207419599993</c:v>
                </c:pt>
                <c:pt idx="1">
                  <c:v>8863.6219657800029</c:v>
                </c:pt>
                <c:pt idx="2">
                  <c:v>8079.2097014900055</c:v>
                </c:pt>
                <c:pt idx="3">
                  <c:v>6824.6660912299976</c:v>
                </c:pt>
                <c:pt idx="4">
                  <c:v>3334.8353982199983</c:v>
                </c:pt>
                <c:pt idx="5">
                  <c:v>3978.3310763599984</c:v>
                </c:pt>
                <c:pt idx="6">
                  <c:v>4961.8384942600005</c:v>
                </c:pt>
                <c:pt idx="7">
                  <c:v>5908.4949988999997</c:v>
                </c:pt>
                <c:pt idx="8">
                  <c:v>4325.3812619999999</c:v>
                </c:pt>
                <c:pt idx="9">
                  <c:v>5242.1361299999999</c:v>
                </c:pt>
                <c:pt idx="10">
                  <c:v>3245.1328960000001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7-44AE-A94A-D87EBBF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906996957844416E-2"/>
          <c:y val="6.4814814814814811E-2"/>
          <c:w val="0.96175575836592786"/>
          <c:h val="0.84167468649752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B8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E-4B76-96E4-0B00A4AF797F}"/>
              </c:ext>
            </c:extLst>
          </c:dPt>
          <c:dLbls>
            <c:dLbl>
              <c:idx val="9"/>
              <c:layout>
                <c:manualLayout>
                  <c:x val="-8.6918730986527588E-3"/>
                  <c:y val="-3.2921802165373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E-4B76-96E4-0B00A4AF797F}"/>
                </c:ext>
              </c:extLst>
            </c:dLbl>
            <c:dLbl>
              <c:idx val="11"/>
              <c:layout>
                <c:manualLayout>
                  <c:x val="4.5433501959589283E-4"/>
                  <c:y val="-3.24076555188033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5E-4B76-96E4-0B00A4AF797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RECAUDACIÓN'!$A$6:$A$17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
(ene-ago)</c:v>
                </c:pt>
              </c:strCache>
            </c:strRef>
          </c:cat>
          <c:val>
            <c:numRef>
              <c:f>'14. RECAUDACIÓN'!$G$6:$G$17</c:f>
              <c:numCache>
                <c:formatCode>_ * #,##0.0_ ;_ * \-#,##0.0_ ;_ * "-"??_ ;_ @_ </c:formatCode>
                <c:ptCount val="12"/>
                <c:pt idx="0">
                  <c:v>8799.2679813800023</c:v>
                </c:pt>
                <c:pt idx="1">
                  <c:v>8424.14024264</c:v>
                </c:pt>
                <c:pt idx="2">
                  <c:v>4985.1367740099995</c:v>
                </c:pt>
                <c:pt idx="3">
                  <c:v>3808.1598769300003</c:v>
                </c:pt>
                <c:pt idx="4">
                  <c:v>2314.0185332800002</c:v>
                </c:pt>
                <c:pt idx="5">
                  <c:v>1957.2345270000001</c:v>
                </c:pt>
                <c:pt idx="6">
                  <c:v>4343.1416061800001</c:v>
                </c:pt>
                <c:pt idx="7">
                  <c:v>6658.2544209999996</c:v>
                </c:pt>
                <c:pt idx="8">
                  <c:v>4762.2833670999989</c:v>
                </c:pt>
                <c:pt idx="9">
                  <c:v>3799.7348719399997</c:v>
                </c:pt>
                <c:pt idx="10">
                  <c:v>14110.49232286</c:v>
                </c:pt>
                <c:pt idx="11" formatCode="#,##0.0">
                  <c:v>13546.429384739999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5E-4B76-96E4-0B00A4AF7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13296399"/>
        <c:axId val="313285583"/>
      </c:barChart>
      <c:catAx>
        <c:axId val="31329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3285583"/>
        <c:crosses val="autoZero"/>
        <c:auto val="1"/>
        <c:lblAlgn val="ctr"/>
        <c:lblOffset val="100"/>
        <c:noMultiLvlLbl val="0"/>
      </c:catAx>
      <c:valAx>
        <c:axId val="313285583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3296399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19050</xdr:rowOff>
    </xdr:from>
    <xdr:to>
      <xdr:col>8</xdr:col>
      <xdr:colOff>685054</xdr:colOff>
      <xdr:row>8</xdr:row>
      <xdr:rowOff>9348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636C24-4085-3559-F17A-99D5A097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09550"/>
          <a:ext cx="5971429" cy="14190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66675</xdr:rowOff>
    </xdr:from>
    <xdr:to>
      <xdr:col>21</xdr:col>
      <xdr:colOff>457200</xdr:colOff>
      <xdr:row>3</xdr:row>
      <xdr:rowOff>47625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FCFBF4-189E-431D-9713-C56DB138A75A}"/>
            </a:ext>
          </a:extLst>
        </xdr:cNvPr>
        <xdr:cNvSpPr/>
      </xdr:nvSpPr>
      <xdr:spPr>
        <a:xfrm>
          <a:off x="11201400" y="666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0</xdr:row>
      <xdr:rowOff>57150</xdr:rowOff>
    </xdr:from>
    <xdr:to>
      <xdr:col>4</xdr:col>
      <xdr:colOff>742950</xdr:colOff>
      <xdr:row>2</xdr:row>
      <xdr:rowOff>47625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A059DB-4220-435E-9534-EB4821087F4D}"/>
            </a:ext>
          </a:extLst>
        </xdr:cNvPr>
        <xdr:cNvSpPr/>
      </xdr:nvSpPr>
      <xdr:spPr>
        <a:xfrm>
          <a:off x="7248525" y="571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95595</xdr:colOff>
      <xdr:row>51</xdr:row>
      <xdr:rowOff>76200</xdr:rowOff>
    </xdr:from>
    <xdr:to>
      <xdr:col>7</xdr:col>
      <xdr:colOff>866774</xdr:colOff>
      <xdr:row>57</xdr:row>
      <xdr:rowOff>152400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34AD36D-CBAA-4C93-AD70-2E7B9F2B4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123825</xdr:colOff>
      <xdr:row>0</xdr:row>
      <xdr:rowOff>85725</xdr:rowOff>
    </xdr:from>
    <xdr:to>
      <xdr:col>9</xdr:col>
      <xdr:colOff>695325</xdr:colOff>
      <xdr:row>2</xdr:row>
      <xdr:rowOff>161925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19FBE3-37F7-4F59-A501-B28241D44D82}"/>
            </a:ext>
          </a:extLst>
        </xdr:cNvPr>
        <xdr:cNvSpPr/>
      </xdr:nvSpPr>
      <xdr:spPr>
        <a:xfrm>
          <a:off x="7562850" y="8572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0</xdr:row>
      <xdr:rowOff>104775</xdr:rowOff>
    </xdr:from>
    <xdr:to>
      <xdr:col>9</xdr:col>
      <xdr:colOff>704850</xdr:colOff>
      <xdr:row>3</xdr:row>
      <xdr:rowOff>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8A40A-7D71-4214-BC0F-969D825C60B1}"/>
            </a:ext>
          </a:extLst>
        </xdr:cNvPr>
        <xdr:cNvSpPr/>
      </xdr:nvSpPr>
      <xdr:spPr>
        <a:xfrm>
          <a:off x="10058400" y="1047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57150</xdr:rowOff>
    </xdr:from>
    <xdr:to>
      <xdr:col>9</xdr:col>
      <xdr:colOff>685800</xdr:colOff>
      <xdr:row>2</xdr:row>
      <xdr:rowOff>104775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50EB39-2223-4293-BF9B-9840E592F42E}"/>
            </a:ext>
          </a:extLst>
        </xdr:cNvPr>
        <xdr:cNvSpPr/>
      </xdr:nvSpPr>
      <xdr:spPr>
        <a:xfrm>
          <a:off x="9248775" y="571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0</xdr:row>
      <xdr:rowOff>104775</xdr:rowOff>
    </xdr:from>
    <xdr:to>
      <xdr:col>9</xdr:col>
      <xdr:colOff>504825</xdr:colOff>
      <xdr:row>3</xdr:row>
      <xdr:rowOff>19050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DF6699-0056-4A6C-90DD-5D29190E397E}"/>
            </a:ext>
          </a:extLst>
        </xdr:cNvPr>
        <xdr:cNvSpPr/>
      </xdr:nvSpPr>
      <xdr:spPr>
        <a:xfrm>
          <a:off x="7867650" y="1047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815340</xdr:colOff>
      <xdr:row>0</xdr:row>
      <xdr:rowOff>99060</xdr:rowOff>
    </xdr:from>
    <xdr:to>
      <xdr:col>10</xdr:col>
      <xdr:colOff>982980</xdr:colOff>
      <xdr:row>1</xdr:row>
      <xdr:rowOff>352425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EA88D-50C3-4AEC-AF69-E1515CD79E20}"/>
            </a:ext>
          </a:extLst>
        </xdr:cNvPr>
        <xdr:cNvSpPr/>
      </xdr:nvSpPr>
      <xdr:spPr>
        <a:xfrm>
          <a:off x="11490960" y="990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243840</xdr:colOff>
      <xdr:row>0</xdr:row>
      <xdr:rowOff>91440</xdr:rowOff>
    </xdr:from>
    <xdr:to>
      <xdr:col>10</xdr:col>
      <xdr:colOff>754380</xdr:colOff>
      <xdr:row>1</xdr:row>
      <xdr:rowOff>344805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77B010-F461-4E70-B803-29640DEF4F35}"/>
            </a:ext>
          </a:extLst>
        </xdr:cNvPr>
        <xdr:cNvSpPr/>
      </xdr:nvSpPr>
      <xdr:spPr>
        <a:xfrm>
          <a:off x="8580120" y="9144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47625</xdr:rowOff>
    </xdr:from>
    <xdr:to>
      <xdr:col>15</xdr:col>
      <xdr:colOff>685800</xdr:colOff>
      <xdr:row>2</xdr:row>
      <xdr:rowOff>95250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E48DB7-42DE-4896-BE46-4B61039F7192}"/>
            </a:ext>
          </a:extLst>
        </xdr:cNvPr>
        <xdr:cNvSpPr/>
      </xdr:nvSpPr>
      <xdr:spPr>
        <a:xfrm>
          <a:off x="10039350" y="4762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0</xdr:row>
      <xdr:rowOff>47625</xdr:rowOff>
    </xdr:from>
    <xdr:to>
      <xdr:col>5</xdr:col>
      <xdr:colOff>647700</xdr:colOff>
      <xdr:row>2</xdr:row>
      <xdr:rowOff>114300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3A105B-C7D4-43B0-9B0D-FE469B8DC168}"/>
            </a:ext>
          </a:extLst>
        </xdr:cNvPr>
        <xdr:cNvSpPr/>
      </xdr:nvSpPr>
      <xdr:spPr>
        <a:xfrm>
          <a:off x="6943725" y="4762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63209</xdr:colOff>
      <xdr:row>58</xdr:row>
      <xdr:rowOff>0</xdr:rowOff>
    </xdr:from>
    <xdr:to>
      <xdr:col>8</xdr:col>
      <xdr:colOff>625336</xdr:colOff>
      <xdr:row>64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1F1841-0985-46D4-A831-D76FD0EA2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0</xdr:row>
      <xdr:rowOff>76200</xdr:rowOff>
    </xdr:from>
    <xdr:to>
      <xdr:col>10</xdr:col>
      <xdr:colOff>685800</xdr:colOff>
      <xdr:row>2</xdr:row>
      <xdr:rowOff>133350</xdr:rowOff>
    </xdr:to>
    <xdr:sp macro="" textlink="">
      <xdr:nvSpPr>
        <xdr:cNvPr id="4" name="Rectángulo: esquina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481B6F-D97D-43A1-8501-A4C30F7A0BB6}"/>
            </a:ext>
          </a:extLst>
        </xdr:cNvPr>
        <xdr:cNvSpPr/>
      </xdr:nvSpPr>
      <xdr:spPr>
        <a:xfrm>
          <a:off x="7639050" y="7620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66675</xdr:rowOff>
    </xdr:from>
    <xdr:to>
      <xdr:col>6</xdr:col>
      <xdr:colOff>733425</xdr:colOff>
      <xdr:row>2</xdr:row>
      <xdr:rowOff>142875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7227D-7B4E-4C06-B0BE-E8590030F87D}"/>
            </a:ext>
          </a:extLst>
        </xdr:cNvPr>
        <xdr:cNvSpPr/>
      </xdr:nvSpPr>
      <xdr:spPr>
        <a:xfrm>
          <a:off x="6943725" y="666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28</xdr:row>
      <xdr:rowOff>100012</xdr:rowOff>
    </xdr:from>
    <xdr:to>
      <xdr:col>6</xdr:col>
      <xdr:colOff>657225</xdr:colOff>
      <xdr:row>39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F3ED1E-D28F-48CC-8242-EB1F7B1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0</xdr:row>
      <xdr:rowOff>66675</xdr:rowOff>
    </xdr:from>
    <xdr:to>
      <xdr:col>8</xdr:col>
      <xdr:colOff>838200</xdr:colOff>
      <xdr:row>2</xdr:row>
      <xdr:rowOff>142875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2060DD-BD82-4600-A008-792F4038CBF7}"/>
            </a:ext>
          </a:extLst>
        </xdr:cNvPr>
        <xdr:cNvSpPr/>
      </xdr:nvSpPr>
      <xdr:spPr>
        <a:xfrm>
          <a:off x="9067800" y="666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57150</xdr:rowOff>
    </xdr:from>
    <xdr:to>
      <xdr:col>10</xdr:col>
      <xdr:colOff>1371600</xdr:colOff>
      <xdr:row>1</xdr:row>
      <xdr:rowOff>304800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F3CB8C-5E67-432A-8DC5-7B7C0191C714}"/>
            </a:ext>
          </a:extLst>
        </xdr:cNvPr>
        <xdr:cNvSpPr/>
      </xdr:nvSpPr>
      <xdr:spPr>
        <a:xfrm>
          <a:off x="11877675" y="571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244928</xdr:colOff>
      <xdr:row>0</xdr:row>
      <xdr:rowOff>122465</xdr:rowOff>
    </xdr:from>
    <xdr:to>
      <xdr:col>11</xdr:col>
      <xdr:colOff>54428</xdr:colOff>
      <xdr:row>2</xdr:row>
      <xdr:rowOff>16329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E9E9C-6F41-4AA8-8680-9C2A21A01DA3}"/>
            </a:ext>
          </a:extLst>
        </xdr:cNvPr>
        <xdr:cNvSpPr/>
      </xdr:nvSpPr>
      <xdr:spPr>
        <a:xfrm>
          <a:off x="17403535" y="12246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0</xdr:row>
      <xdr:rowOff>114300</xdr:rowOff>
    </xdr:from>
    <xdr:to>
      <xdr:col>9</xdr:col>
      <xdr:colOff>581025</xdr:colOff>
      <xdr:row>3</xdr:row>
      <xdr:rowOff>9525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A002E9-3369-4674-AA06-72B0628056B6}"/>
            </a:ext>
          </a:extLst>
        </xdr:cNvPr>
        <xdr:cNvSpPr/>
      </xdr:nvSpPr>
      <xdr:spPr>
        <a:xfrm>
          <a:off x="8953500" y="11430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66675</xdr:rowOff>
    </xdr:from>
    <xdr:to>
      <xdr:col>10</xdr:col>
      <xdr:colOff>85725</xdr:colOff>
      <xdr:row>3</xdr:row>
      <xdr:rowOff>0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2C5E43-B5F2-4865-BFC1-55D5E02E3FE9}"/>
            </a:ext>
          </a:extLst>
        </xdr:cNvPr>
        <xdr:cNvSpPr/>
      </xdr:nvSpPr>
      <xdr:spPr>
        <a:xfrm>
          <a:off x="5972175" y="6667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95250</xdr:rowOff>
    </xdr:from>
    <xdr:to>
      <xdr:col>10</xdr:col>
      <xdr:colOff>723900</xdr:colOff>
      <xdr:row>3</xdr:row>
      <xdr:rowOff>47625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336314-B3D4-493C-85F6-ADBA73ECDC23}"/>
            </a:ext>
          </a:extLst>
        </xdr:cNvPr>
        <xdr:cNvSpPr/>
      </xdr:nvSpPr>
      <xdr:spPr>
        <a:xfrm>
          <a:off x="8448675" y="952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95250</xdr:rowOff>
    </xdr:from>
    <xdr:to>
      <xdr:col>10</xdr:col>
      <xdr:colOff>752475</xdr:colOff>
      <xdr:row>3</xdr:row>
      <xdr:rowOff>47625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3E67E7-F204-4840-9FEC-6BC1C32B9032}"/>
            </a:ext>
          </a:extLst>
        </xdr:cNvPr>
        <xdr:cNvSpPr/>
      </xdr:nvSpPr>
      <xdr:spPr>
        <a:xfrm>
          <a:off x="7677150" y="952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133350</xdr:rowOff>
    </xdr:from>
    <xdr:to>
      <xdr:col>10</xdr:col>
      <xdr:colOff>771525</xdr:colOff>
      <xdr:row>2</xdr:row>
      <xdr:rowOff>142875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B7BA8-6281-450B-8383-F753FA6B5142}"/>
            </a:ext>
          </a:extLst>
        </xdr:cNvPr>
        <xdr:cNvSpPr/>
      </xdr:nvSpPr>
      <xdr:spPr>
        <a:xfrm>
          <a:off x="6562725" y="133350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182217</xdr:colOff>
      <xdr:row>0</xdr:row>
      <xdr:rowOff>57978</xdr:rowOff>
    </xdr:from>
    <xdr:to>
      <xdr:col>9</xdr:col>
      <xdr:colOff>1515717</xdr:colOff>
      <xdr:row>2</xdr:row>
      <xdr:rowOff>131693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81D44-57F3-4075-8B44-AA0171D3E709}"/>
            </a:ext>
          </a:extLst>
        </xdr:cNvPr>
        <xdr:cNvSpPr/>
      </xdr:nvSpPr>
      <xdr:spPr>
        <a:xfrm>
          <a:off x="10311847" y="57978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514349</xdr:colOff>
      <xdr:row>96</xdr:row>
      <xdr:rowOff>47624</xdr:rowOff>
    </xdr:from>
    <xdr:ext cx="8286751" cy="2924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37AB2C-EB40-410F-B9B8-378657B15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0</xdr:colOff>
      <xdr:row>42</xdr:row>
      <xdr:rowOff>47625</xdr:rowOff>
    </xdr:from>
    <xdr:ext cx="6638925" cy="28289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FBC9B5-5DA2-45BF-9AB9-47163A128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>
    <xdr:from>
      <xdr:col>11</xdr:col>
      <xdr:colOff>76200</xdr:colOff>
      <xdr:row>0</xdr:row>
      <xdr:rowOff>85725</xdr:rowOff>
    </xdr:from>
    <xdr:to>
      <xdr:col>13</xdr:col>
      <xdr:colOff>476250</xdr:colOff>
      <xdr:row>2</xdr:row>
      <xdr:rowOff>133350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273891-0B7F-4027-8835-0CF2FAD31BB8}"/>
            </a:ext>
          </a:extLst>
        </xdr:cNvPr>
        <xdr:cNvSpPr/>
      </xdr:nvSpPr>
      <xdr:spPr>
        <a:xfrm>
          <a:off x="12925425" y="85725"/>
          <a:ext cx="1333500" cy="438150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NEM\Revisi&#243;n%20documentos%20OTI\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M\Revisi&#243;n%20documentos%20OTI\Comparaci&#243;n%20reportes%20ambientales%20-%20OTI%20%2019.01.2021%20%20%203.29p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  <cell r="P2092" t="str">
            <v>USD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A200-9A1D-4FFE-8C6E-24BD5D71B4A2}">
  <sheetPr>
    <tabColor rgb="FF92D050"/>
  </sheetPr>
  <dimension ref="B10:Q56"/>
  <sheetViews>
    <sheetView tabSelected="1" view="pageBreakPreview" zoomScaleNormal="100" zoomScaleSheetLayoutView="100" workbookViewId="0"/>
  </sheetViews>
  <sheetFormatPr baseColWidth="10" defaultColWidth="11.44140625" defaultRowHeight="13.8" x14ac:dyDescent="0.25"/>
  <cols>
    <col min="1" max="16384" width="11.44140625" style="609"/>
  </cols>
  <sheetData>
    <row r="10" spans="2:17" ht="22.5" customHeight="1" x14ac:dyDescent="0.25">
      <c r="B10" s="836" t="s">
        <v>637</v>
      </c>
      <c r="C10" s="836"/>
      <c r="D10" s="836"/>
      <c r="E10" s="836"/>
      <c r="F10" s="836"/>
      <c r="G10" s="836"/>
      <c r="H10" s="836"/>
      <c r="I10" s="836"/>
      <c r="J10" s="836"/>
      <c r="K10" s="836"/>
      <c r="L10" s="836"/>
      <c r="M10" s="612"/>
      <c r="N10" s="612"/>
      <c r="O10" s="612"/>
      <c r="P10" s="612"/>
      <c r="Q10" s="612"/>
    </row>
    <row r="11" spans="2:17" ht="18" customHeight="1" x14ac:dyDescent="0.25">
      <c r="B11" s="837" t="s">
        <v>762</v>
      </c>
      <c r="C11" s="837"/>
      <c r="D11" s="837"/>
      <c r="E11" s="837"/>
      <c r="F11" s="837"/>
      <c r="G11" s="837"/>
      <c r="H11" s="837"/>
      <c r="I11" s="837"/>
      <c r="J11" s="837"/>
      <c r="K11" s="837"/>
      <c r="L11" s="837"/>
      <c r="M11" s="613"/>
      <c r="N11" s="613"/>
      <c r="O11" s="613"/>
      <c r="P11" s="613"/>
      <c r="Q11" s="613"/>
    </row>
    <row r="12" spans="2:17" ht="18" customHeight="1" x14ac:dyDescent="0.25">
      <c r="B12" s="837" t="s">
        <v>763</v>
      </c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613"/>
      <c r="N12" s="613"/>
      <c r="O12" s="613"/>
      <c r="P12" s="613"/>
      <c r="Q12" s="613"/>
    </row>
    <row r="14" spans="2:17" ht="17.399999999999999" x14ac:dyDescent="0.25">
      <c r="B14" s="611" t="s">
        <v>638</v>
      </c>
    </row>
    <row r="15" spans="2:17" x14ac:dyDescent="0.25">
      <c r="B15" s="609" t="s">
        <v>639</v>
      </c>
      <c r="J15" s="610" t="s">
        <v>640</v>
      </c>
    </row>
    <row r="16" spans="2:17" x14ac:dyDescent="0.25">
      <c r="B16" s="609" t="s">
        <v>641</v>
      </c>
      <c r="J16" s="610" t="s">
        <v>642</v>
      </c>
    </row>
    <row r="17" spans="2:10" x14ac:dyDescent="0.25">
      <c r="B17" s="609" t="s">
        <v>643</v>
      </c>
      <c r="J17" s="610" t="s">
        <v>644</v>
      </c>
    </row>
    <row r="19" spans="2:10" ht="17.399999999999999" x14ac:dyDescent="0.25">
      <c r="B19" s="611" t="s">
        <v>645</v>
      </c>
    </row>
    <row r="20" spans="2:10" x14ac:dyDescent="0.25">
      <c r="B20" s="609" t="s">
        <v>646</v>
      </c>
      <c r="J20" s="610" t="s">
        <v>647</v>
      </c>
    </row>
    <row r="21" spans="2:10" x14ac:dyDescent="0.25">
      <c r="B21" s="609" t="s">
        <v>651</v>
      </c>
      <c r="J21" s="610" t="s">
        <v>648</v>
      </c>
    </row>
    <row r="22" spans="2:10" x14ac:dyDescent="0.25">
      <c r="B22" s="609" t="s">
        <v>649</v>
      </c>
      <c r="J22" s="610" t="s">
        <v>650</v>
      </c>
    </row>
    <row r="24" spans="2:10" ht="17.399999999999999" x14ac:dyDescent="0.25">
      <c r="B24" s="611" t="s">
        <v>652</v>
      </c>
      <c r="J24" s="610" t="s">
        <v>653</v>
      </c>
    </row>
    <row r="26" spans="2:10" ht="17.399999999999999" x14ac:dyDescent="0.25">
      <c r="B26" s="611" t="s">
        <v>654</v>
      </c>
    </row>
    <row r="27" spans="2:10" x14ac:dyDescent="0.25">
      <c r="B27" s="609" t="s">
        <v>655</v>
      </c>
      <c r="J27" s="610" t="s">
        <v>658</v>
      </c>
    </row>
    <row r="28" spans="2:10" x14ac:dyDescent="0.25">
      <c r="B28" s="609" t="s">
        <v>656</v>
      </c>
      <c r="J28" s="610" t="s">
        <v>659</v>
      </c>
    </row>
    <row r="29" spans="2:10" x14ac:dyDescent="0.25">
      <c r="B29" s="609" t="s">
        <v>657</v>
      </c>
      <c r="J29" s="610" t="s">
        <v>660</v>
      </c>
    </row>
    <row r="31" spans="2:10" ht="17.399999999999999" x14ac:dyDescent="0.25">
      <c r="B31" s="611" t="s">
        <v>661</v>
      </c>
    </row>
    <row r="32" spans="2:10" x14ac:dyDescent="0.25">
      <c r="B32" s="609" t="s">
        <v>664</v>
      </c>
      <c r="J32" s="610" t="s">
        <v>666</v>
      </c>
    </row>
    <row r="33" spans="2:10" x14ac:dyDescent="0.25">
      <c r="B33" s="609" t="s">
        <v>662</v>
      </c>
      <c r="J33" s="610" t="s">
        <v>667</v>
      </c>
    </row>
    <row r="34" spans="2:10" x14ac:dyDescent="0.25">
      <c r="B34" s="609" t="s">
        <v>663</v>
      </c>
      <c r="J34" s="610" t="s">
        <v>667</v>
      </c>
    </row>
    <row r="35" spans="2:10" x14ac:dyDescent="0.25">
      <c r="B35" s="609" t="s">
        <v>665</v>
      </c>
      <c r="J35" s="610" t="s">
        <v>668</v>
      </c>
    </row>
    <row r="37" spans="2:10" ht="17.399999999999999" x14ac:dyDescent="0.25">
      <c r="B37" s="611" t="s">
        <v>669</v>
      </c>
    </row>
    <row r="38" spans="2:10" x14ac:dyDescent="0.25">
      <c r="B38" s="609" t="s">
        <v>670</v>
      </c>
      <c r="J38" s="610" t="s">
        <v>672</v>
      </c>
    </row>
    <row r="39" spans="2:10" x14ac:dyDescent="0.25">
      <c r="B39" s="609" t="s">
        <v>671</v>
      </c>
      <c r="J39" s="610" t="s">
        <v>672</v>
      </c>
    </row>
    <row r="41" spans="2:10" ht="17.399999999999999" x14ac:dyDescent="0.25">
      <c r="B41" s="611" t="s">
        <v>673</v>
      </c>
    </row>
    <row r="42" spans="2:10" x14ac:dyDescent="0.25">
      <c r="B42" s="609" t="s">
        <v>675</v>
      </c>
      <c r="J42" s="610" t="s">
        <v>676</v>
      </c>
    </row>
    <row r="43" spans="2:10" ht="36" customHeight="1" x14ac:dyDescent="0.25">
      <c r="B43" s="835" t="s">
        <v>674</v>
      </c>
      <c r="C43" s="835"/>
      <c r="D43" s="835"/>
      <c r="E43" s="835"/>
      <c r="F43" s="835"/>
      <c r="G43" s="835"/>
      <c r="H43" s="835"/>
      <c r="J43" s="610" t="s">
        <v>677</v>
      </c>
    </row>
    <row r="45" spans="2:10" ht="17.399999999999999" x14ac:dyDescent="0.25">
      <c r="B45" s="611" t="s">
        <v>678</v>
      </c>
    </row>
    <row r="46" spans="2:10" x14ac:dyDescent="0.25">
      <c r="B46" s="609" t="s">
        <v>679</v>
      </c>
      <c r="J46" s="610" t="s">
        <v>680</v>
      </c>
    </row>
    <row r="48" spans="2:10" ht="17.399999999999999" x14ac:dyDescent="0.25">
      <c r="B48" s="611" t="s">
        <v>681</v>
      </c>
      <c r="J48" s="610" t="s">
        <v>682</v>
      </c>
    </row>
    <row r="50" spans="2:10" ht="17.399999999999999" x14ac:dyDescent="0.25">
      <c r="B50" s="611" t="s">
        <v>683</v>
      </c>
      <c r="J50" s="610" t="s">
        <v>684</v>
      </c>
    </row>
    <row r="52" spans="2:10" ht="17.399999999999999" x14ac:dyDescent="0.25">
      <c r="B52" s="611" t="s">
        <v>685</v>
      </c>
      <c r="J52" s="610" t="s">
        <v>686</v>
      </c>
    </row>
    <row r="54" spans="2:10" ht="17.399999999999999" x14ac:dyDescent="0.25">
      <c r="B54" s="611" t="s">
        <v>687</v>
      </c>
      <c r="J54" s="610" t="s">
        <v>689</v>
      </c>
    </row>
    <row r="56" spans="2:10" ht="17.399999999999999" x14ac:dyDescent="0.25">
      <c r="B56" s="611" t="s">
        <v>688</v>
      </c>
      <c r="J56" s="610" t="s">
        <v>690</v>
      </c>
    </row>
  </sheetData>
  <mergeCells count="4">
    <mergeCell ref="B43:H43"/>
    <mergeCell ref="B10:L10"/>
    <mergeCell ref="B11:L11"/>
    <mergeCell ref="B12:L12"/>
  </mergeCells>
  <hyperlinks>
    <hyperlink ref="J15" location="'1. PRODUCCIÓN METÁLICA'!A1" display="'1. PRODUCCIÓN METÁLICA'!A1" xr:uid="{FF4E9673-347E-47B9-A1E5-E759F6AECA52}"/>
    <hyperlink ref="J16" location="'2. PRODUCCIÓN EMPRESAS'!A1" display="'2. PRODUCCIÓN EMPRESAS'!A1" xr:uid="{7EE20531-7EB4-4B6D-85AE-BC1E97D286A4}"/>
    <hyperlink ref="J17" location="'3. PRODUCCIÓN REGIONES'!A1" display="'3. PRODUCCIÓN REGIONES'!A1" xr:uid="{71025E59-C622-43C3-A239-24188B21EE70}"/>
    <hyperlink ref="J20" location="'4. NO METÁLICA'!A1" display="'4. NO METÁLICA'!A1" xr:uid="{647D8C41-15B3-4110-AC03-C2A076EDAED4}"/>
    <hyperlink ref="J21" location="'4.1. NO METÁLICA REGIONES'!A1" display="'4.1. NO METÁLICA REGIONES'!A1" xr:uid="{85AAD30E-1494-4C22-B95C-AF8880F475E1}"/>
    <hyperlink ref="J22" location="'4.2. CARBONÍFERA'!A1" display="'4.2. CARBONÍFERA'!A1" xr:uid="{1CFD3F9B-7A9A-47F2-9DF8-213FD42128BC}"/>
    <hyperlink ref="J27" location="'6. EXPORTACIONES'!A1" display="'6. EXPORTACIONES'!A1" xr:uid="{988133D4-2F59-4DA6-A42A-33D5AD500C5D}"/>
    <hyperlink ref="J28" location="'6.1 EXPORTACIONES PART'!A1" display="'6.1 EXPORTACIONES PART'!A1" xr:uid="{B153FB23-B2E1-4D84-8D4D-CAE0FED5A303}"/>
    <hyperlink ref="J29" location="'6.2 EXPORT PRODUCTOS'!A1" display="'6.2 EXPORT PRODUCTOS'!A1" xr:uid="{7C0062A3-4198-4787-AD57-99CB040517B0}"/>
    <hyperlink ref="J32" location="'7. INVERSIONES'!A1" display="'7. INVERSIONES'!A1" xr:uid="{38B38B07-D239-40CC-91D6-463721C9EB8A}"/>
    <hyperlink ref="J33" location="'8. INVERSIONES TIPO'!A1" display="'8. INVERSIONES TIPO'!A1" xr:uid="{9958B2E6-B157-4576-8DDD-58559EF0170C}"/>
    <hyperlink ref="J34" location="'8. INVERSIONES TIPO'!A1" display="'8. INVERSIONES TIPO'!A1" xr:uid="{7959265A-A647-482A-BC87-62ADD1DB3237}"/>
    <hyperlink ref="J35" location="'9. INVERSIONES RUBRO'!A1" display="'9. INVERSIONES RUBRO'!A1" xr:uid="{8FE5F55F-4CC4-4DAA-B83C-B842D24AE39E}"/>
    <hyperlink ref="J38" location="'10. EMPLEO'!A1" display="'10. EMPLEO'!A1" xr:uid="{42E56133-E565-40FF-A70F-C6A2FF607173}"/>
    <hyperlink ref="J39" location="'10. EMPLEO'!A1" display="'10. EMPLEO'!A1" xr:uid="{28B9CDC4-6C3F-4AEB-BBC5-BBBD6E49D48D}"/>
    <hyperlink ref="J46" location="'13. CATASTRO ACTIVIDAD'!A1" display="'13. CATASTRO ACTIVIDAD'!A1" xr:uid="{C59FD918-81E4-4BBA-85D6-08F809E34044}"/>
    <hyperlink ref="J50" location="'13.2 ÁREAS RESTRINGIDAS'!A1" display="'13.2 ÁREAS RESTRINGIDAS'!A1" xr:uid="{8761D821-4D28-4B75-84CE-37D50C128CB3}"/>
    <hyperlink ref="J52" location="'14. RECAUDACIÓN'!A1" display="'14. RECAUDACIÓN'!A1" xr:uid="{7B39CD0B-24AD-4BE0-80A4-E4F770BCE3A3}"/>
    <hyperlink ref="J54" location="'C.E. 2022'!A1" display="'C.E. 2022'!A1" xr:uid="{7604AEC2-42E8-49A2-8743-F826A567DCD1}"/>
    <hyperlink ref="J56" location="'C.C. 2021'!A1" display="'C.C. 2021'!A1" xr:uid="{6CDC085F-CCED-4166-9367-52FAB93DA896}"/>
    <hyperlink ref="J48" location="'13.1 ACTIVIDAD MINERA'!A1" display="'13.1 ACTIVIDAD MINERA'!A1" xr:uid="{9D34ECD1-A67A-45F4-B7EE-9BBCE046F508}"/>
    <hyperlink ref="J42" location="'11. TRANSFERENCIAS'!A1" display="'11. TRANSFERENCIAS'!A1" xr:uid="{761102DE-A74C-4E47-8013-310F4434B171}"/>
    <hyperlink ref="J43" location="'12. TRANSFERENCIAS 2'!A1" display="'12. TRANSFERENCIAS 2'!A1" xr:uid="{7A016EEB-42B3-4E4C-A49B-B787D8ED86D1}"/>
    <hyperlink ref="J24" location="'5. MACROECONÓMICAS'!A1" display="'5. MACROECONÓMICAS'!A1" xr:uid="{526AD87A-67E3-40C4-AC6E-9A857F26BAEF}"/>
  </hyperlinks>
  <pageMargins left="0.7" right="0.7" top="0.75" bottom="0.75" header="0.3" footer="0.3"/>
  <pageSetup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AF24A-A01A-4864-800A-B28260820E01}">
  <sheetPr>
    <tabColor rgb="FF92D050"/>
    <pageSetUpPr fitToPage="1"/>
  </sheetPr>
  <dimension ref="A1:AB1000"/>
  <sheetViews>
    <sheetView showGridLines="0" zoomScaleNormal="100" workbookViewId="0"/>
  </sheetViews>
  <sheetFormatPr baseColWidth="10" defaultColWidth="14.44140625" defaultRowHeight="15" customHeight="1" x14ac:dyDescent="0.3"/>
  <cols>
    <col min="1" max="1" width="26.5546875" customWidth="1"/>
    <col min="2" max="2" width="7.6640625" customWidth="1"/>
    <col min="3" max="3" width="8" customWidth="1"/>
    <col min="4" max="4" width="7.6640625" customWidth="1"/>
    <col min="5" max="9" width="8" customWidth="1"/>
    <col min="10" max="10" width="7.6640625" customWidth="1"/>
    <col min="11" max="17" width="6.88671875" customWidth="1"/>
    <col min="18" max="18" width="9.6640625" customWidth="1"/>
    <col min="19" max="19" width="10.33203125" customWidth="1"/>
    <col min="20" max="21" width="7.6640625" customWidth="1"/>
    <col min="22" max="22" width="10.5546875" customWidth="1"/>
    <col min="23" max="23" width="13.6640625" customWidth="1"/>
    <col min="24" max="26" width="28.6640625" customWidth="1"/>
  </cols>
  <sheetData>
    <row r="1" spans="1:28" ht="12" customHeight="1" x14ac:dyDescent="0.3">
      <c r="A1" s="770" t="s">
        <v>470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2"/>
      <c r="T1" s="772"/>
      <c r="U1" s="772"/>
      <c r="V1" s="772"/>
      <c r="W1" s="772"/>
      <c r="X1" s="772"/>
      <c r="Y1" s="772"/>
      <c r="Z1" s="772"/>
    </row>
    <row r="2" spans="1:28" ht="12" customHeight="1" x14ac:dyDescent="0.3">
      <c r="A2" s="740" t="s">
        <v>471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  <c r="T2" s="772"/>
      <c r="U2" s="772"/>
      <c r="V2" s="772"/>
      <c r="W2" s="772"/>
      <c r="X2" s="772"/>
      <c r="Y2" s="772"/>
      <c r="Z2" s="772"/>
    </row>
    <row r="3" spans="1:28" ht="12" customHeight="1" x14ac:dyDescent="0.3">
      <c r="A3" s="771"/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2"/>
      <c r="T3" s="772"/>
      <c r="U3" s="772"/>
      <c r="V3" s="772"/>
      <c r="W3" s="772"/>
      <c r="X3" s="772"/>
      <c r="Y3" s="772"/>
      <c r="Z3" s="772"/>
    </row>
    <row r="4" spans="1:28" ht="24" customHeight="1" x14ac:dyDescent="0.3">
      <c r="A4" s="773" t="s">
        <v>472</v>
      </c>
      <c r="B4" s="774">
        <v>2013</v>
      </c>
      <c r="C4" s="774">
        <v>2014</v>
      </c>
      <c r="D4" s="774">
        <v>2015</v>
      </c>
      <c r="E4" s="774">
        <v>2016</v>
      </c>
      <c r="F4" s="774">
        <v>2017</v>
      </c>
      <c r="G4" s="774">
        <v>2018</v>
      </c>
      <c r="H4" s="774">
        <v>2019</v>
      </c>
      <c r="I4" s="774">
        <v>2020</v>
      </c>
      <c r="J4" s="774">
        <v>2021</v>
      </c>
      <c r="K4" s="866">
        <v>2022</v>
      </c>
      <c r="L4" s="866"/>
      <c r="M4" s="866"/>
      <c r="N4" s="866"/>
      <c r="O4" s="866"/>
      <c r="P4" s="866"/>
      <c r="Q4" s="866"/>
      <c r="R4" s="867">
        <v>2022</v>
      </c>
      <c r="S4" s="774" t="s">
        <v>473</v>
      </c>
      <c r="T4" s="775"/>
      <c r="U4" s="775"/>
      <c r="V4" s="775"/>
      <c r="W4" s="775"/>
      <c r="X4" s="775"/>
      <c r="Y4" s="775"/>
      <c r="Z4" s="775"/>
    </row>
    <row r="5" spans="1:28" ht="12" customHeight="1" x14ac:dyDescent="0.3">
      <c r="A5" s="776"/>
      <c r="B5" s="777"/>
      <c r="C5" s="777"/>
      <c r="D5" s="777"/>
      <c r="E5" s="777"/>
      <c r="F5" s="777"/>
      <c r="G5" s="777"/>
      <c r="H5" s="777"/>
      <c r="I5" s="777"/>
      <c r="J5" s="774"/>
      <c r="K5" s="777" t="s">
        <v>474</v>
      </c>
      <c r="L5" s="777" t="s">
        <v>475</v>
      </c>
      <c r="M5" s="777" t="s">
        <v>476</v>
      </c>
      <c r="N5" s="777" t="s">
        <v>477</v>
      </c>
      <c r="O5" s="777" t="s">
        <v>478</v>
      </c>
      <c r="P5" s="777" t="s">
        <v>479</v>
      </c>
      <c r="Q5" s="777" t="s">
        <v>834</v>
      </c>
      <c r="R5" s="863"/>
      <c r="S5" s="777"/>
      <c r="T5" s="772"/>
      <c r="U5" s="772"/>
      <c r="V5" s="772"/>
      <c r="W5" s="772"/>
      <c r="X5" s="772"/>
      <c r="Y5" s="772"/>
      <c r="Z5" s="772"/>
    </row>
    <row r="6" spans="1:28" ht="12" customHeight="1" x14ac:dyDescent="0.3">
      <c r="A6" s="778" t="s">
        <v>480</v>
      </c>
      <c r="B6" s="779">
        <v>23789.445431569598</v>
      </c>
      <c r="C6" s="779">
        <v>20545.413916138499</v>
      </c>
      <c r="D6" s="780">
        <v>18950.1400116443</v>
      </c>
      <c r="E6" s="779">
        <v>21819.0792898287</v>
      </c>
      <c r="F6" s="780">
        <v>27581.6072454104</v>
      </c>
      <c r="G6" s="780">
        <v>28898.6578662379</v>
      </c>
      <c r="H6" s="780">
        <v>28336.192963584108</v>
      </c>
      <c r="I6" s="780">
        <v>26145.970018345888</v>
      </c>
      <c r="J6" s="780">
        <v>39680.4113843503</v>
      </c>
      <c r="K6" s="780">
        <v>2983.8715424847564</v>
      </c>
      <c r="L6" s="780">
        <v>3472.1306128852648</v>
      </c>
      <c r="M6" s="780">
        <v>3194.46833527229</v>
      </c>
      <c r="N6" s="780">
        <v>3405.8337129459105</v>
      </c>
      <c r="O6" s="780">
        <v>2948.3473114352209</v>
      </c>
      <c r="P6" s="780">
        <v>3643.4657503787603</v>
      </c>
      <c r="Q6" s="780">
        <v>2558.9019887182262</v>
      </c>
      <c r="R6" s="780">
        <f t="shared" ref="R6:R16" si="0">K6+L6+M6+N6+O6+P6+Q6</f>
        <v>22207.019254120427</v>
      </c>
      <c r="S6" s="781">
        <f t="shared" ref="S6:S18" si="1">R6/$R$21</f>
        <v>0.58200213005246826</v>
      </c>
      <c r="T6" s="772"/>
      <c r="U6" s="782"/>
      <c r="V6" s="782"/>
      <c r="W6" s="772"/>
      <c r="X6" s="772"/>
      <c r="Y6" s="772"/>
      <c r="Z6" s="772"/>
    </row>
    <row r="7" spans="1:28" ht="12" customHeight="1" x14ac:dyDescent="0.3">
      <c r="A7" s="783" t="s">
        <v>481</v>
      </c>
      <c r="B7" s="784">
        <v>5270.9630859503404</v>
      </c>
      <c r="C7" s="784">
        <v>4562.2725959758</v>
      </c>
      <c r="D7" s="785">
        <v>2302.3120197518501</v>
      </c>
      <c r="E7" s="784">
        <v>2216.6974493786001</v>
      </c>
      <c r="F7" s="785">
        <v>3368.85580752121</v>
      </c>
      <c r="G7" s="785">
        <v>4038.7122725853001</v>
      </c>
      <c r="H7" s="785">
        <v>2975.0747119212424</v>
      </c>
      <c r="I7" s="785">
        <v>1592.505727665904</v>
      </c>
      <c r="J7" s="785">
        <v>3710.9117733799162</v>
      </c>
      <c r="K7" s="785">
        <v>610.46774884000001</v>
      </c>
      <c r="L7" s="785">
        <v>509.47113721999898</v>
      </c>
      <c r="M7" s="785">
        <v>737.65181714000096</v>
      </c>
      <c r="N7" s="785">
        <v>561.39942657999995</v>
      </c>
      <c r="O7" s="785">
        <v>509.77451020999899</v>
      </c>
      <c r="P7" s="785">
        <v>632.11708428999998</v>
      </c>
      <c r="Q7" s="785">
        <v>267.46281948940401</v>
      </c>
      <c r="R7" s="780">
        <f t="shared" si="0"/>
        <v>3828.3445437694027</v>
      </c>
      <c r="S7" s="786">
        <f t="shared" si="1"/>
        <v>0.10033335197091436</v>
      </c>
      <c r="U7" s="787"/>
      <c r="V7" s="787"/>
      <c r="W7" s="772"/>
      <c r="X7" s="772"/>
      <c r="Y7" s="772"/>
      <c r="Z7" s="772"/>
    </row>
    <row r="8" spans="1:28" ht="12" customHeight="1" x14ac:dyDescent="0.3">
      <c r="A8" s="783" t="s">
        <v>482</v>
      </c>
      <c r="B8" s="784">
        <v>1706.6950634617799</v>
      </c>
      <c r="C8" s="784">
        <v>1730.5254660543101</v>
      </c>
      <c r="D8" s="785">
        <v>1456.9481829951901</v>
      </c>
      <c r="E8" s="784">
        <v>1269.2528803730199</v>
      </c>
      <c r="F8" s="785">
        <v>1788.50447910976</v>
      </c>
      <c r="G8" s="785">
        <v>1938.0913091995601</v>
      </c>
      <c r="H8" s="785">
        <v>1928.81442549449</v>
      </c>
      <c r="I8" s="785">
        <v>1542.6777949885334</v>
      </c>
      <c r="J8" s="785">
        <v>2339.4572319029417</v>
      </c>
      <c r="K8" s="785">
        <v>194.216566513017</v>
      </c>
      <c r="L8" s="785">
        <v>232.19850056306501</v>
      </c>
      <c r="M8" s="785">
        <v>355.05779135037898</v>
      </c>
      <c r="N8" s="785">
        <v>133.07334922591599</v>
      </c>
      <c r="O8" s="785">
        <v>51.7752748196637</v>
      </c>
      <c r="P8" s="785">
        <v>219.96597023866801</v>
      </c>
      <c r="Q8" s="785">
        <v>287.37223796546903</v>
      </c>
      <c r="R8" s="780">
        <f t="shared" si="0"/>
        <v>1473.6596906761779</v>
      </c>
      <c r="S8" s="786">
        <f t="shared" si="1"/>
        <v>3.8621710961360071E-2</v>
      </c>
      <c r="T8" s="772"/>
      <c r="U8" s="772"/>
      <c r="V8" s="772"/>
      <c r="W8" s="772"/>
      <c r="X8" s="772"/>
      <c r="Y8" s="772"/>
      <c r="Z8" s="772"/>
    </row>
    <row r="9" spans="1:28" ht="12" customHeight="1" x14ac:dyDescent="0.3">
      <c r="A9" s="783" t="s">
        <v>483</v>
      </c>
      <c r="B9" s="784">
        <v>785.88057815768002</v>
      </c>
      <c r="C9" s="784">
        <v>847.43103959854795</v>
      </c>
      <c r="D9" s="785">
        <v>722.751799374862</v>
      </c>
      <c r="E9" s="784">
        <v>877.924800761558</v>
      </c>
      <c r="F9" s="785">
        <v>826.88744974230497</v>
      </c>
      <c r="G9" s="785">
        <v>762.26194432339298</v>
      </c>
      <c r="H9" s="785">
        <v>774.28456059900623</v>
      </c>
      <c r="I9" s="785">
        <v>732.21924512860426</v>
      </c>
      <c r="J9" s="785">
        <v>854.3319338613187</v>
      </c>
      <c r="K9" s="785">
        <v>139.72384616010399</v>
      </c>
      <c r="L9" s="785">
        <v>118.488298419131</v>
      </c>
      <c r="M9" s="785">
        <v>69.304186414627196</v>
      </c>
      <c r="N9" s="785">
        <v>34.594671419212602</v>
      </c>
      <c r="O9" s="785">
        <v>34.0376725957979</v>
      </c>
      <c r="P9" s="785">
        <v>65.353137432638306</v>
      </c>
      <c r="Q9" s="785">
        <v>101.90408953917699</v>
      </c>
      <c r="R9" s="780">
        <f t="shared" si="0"/>
        <v>563.40590198068799</v>
      </c>
      <c r="S9" s="786">
        <f t="shared" si="1"/>
        <v>1.4765756326169319E-2</v>
      </c>
      <c r="T9" s="772"/>
      <c r="U9" s="772"/>
      <c r="V9" s="772"/>
      <c r="W9" s="772"/>
      <c r="X9" s="772"/>
      <c r="Y9" s="772"/>
      <c r="Z9" s="772"/>
    </row>
    <row r="10" spans="1:28" ht="12" customHeight="1" x14ac:dyDescent="0.3">
      <c r="A10" s="783" t="s">
        <v>484</v>
      </c>
      <c r="B10" s="784">
        <v>3407.65602919</v>
      </c>
      <c r="C10" s="784">
        <v>4198.1496294299995</v>
      </c>
      <c r="D10" s="785">
        <v>4390.5687832699996</v>
      </c>
      <c r="E10" s="784">
        <v>4686.0392679400002</v>
      </c>
      <c r="F10" s="785">
        <v>5103.0639328999996</v>
      </c>
      <c r="G10" s="785">
        <v>5867.3235235599996</v>
      </c>
      <c r="H10" s="785">
        <v>6298.8242</v>
      </c>
      <c r="I10" s="785">
        <v>6742.2557999999999</v>
      </c>
      <c r="J10" s="785">
        <v>7955.1184000000003</v>
      </c>
      <c r="K10" s="785">
        <v>773.00229999999999</v>
      </c>
      <c r="L10" s="785">
        <v>638.07159999999999</v>
      </c>
      <c r="M10" s="785">
        <v>548.53639999999996</v>
      </c>
      <c r="N10" s="785">
        <v>497.8331</v>
      </c>
      <c r="O10" s="785">
        <v>535.57380000000001</v>
      </c>
      <c r="P10" s="785">
        <v>521.76139999999998</v>
      </c>
      <c r="Q10" s="785">
        <v>695.10320000000002</v>
      </c>
      <c r="R10" s="780">
        <f t="shared" si="0"/>
        <v>4209.8817999999992</v>
      </c>
      <c r="S10" s="786">
        <f t="shared" si="1"/>
        <v>0.11033269016572321</v>
      </c>
      <c r="T10" s="772"/>
      <c r="U10" s="772"/>
      <c r="V10" s="772"/>
      <c r="W10" s="772"/>
      <c r="X10" s="772"/>
      <c r="Y10" s="772"/>
      <c r="Z10" s="772"/>
    </row>
    <row r="11" spans="1:28" ht="12" customHeight="1" x14ac:dyDescent="0.3">
      <c r="A11" s="783" t="s">
        <v>485</v>
      </c>
      <c r="B11" s="784">
        <v>1066.97527081</v>
      </c>
      <c r="C11" s="784">
        <v>1188.50257057</v>
      </c>
      <c r="D11" s="785">
        <v>950.66641673000004</v>
      </c>
      <c r="E11" s="784">
        <v>926.43403206000005</v>
      </c>
      <c r="F11" s="788">
        <v>1088.6195671</v>
      </c>
      <c r="G11" s="788">
        <v>1374.83657644</v>
      </c>
      <c r="H11" s="788">
        <v>1614.1054000000001</v>
      </c>
      <c r="I11" s="788">
        <v>1315.1417000000001</v>
      </c>
      <c r="J11" s="785">
        <v>1523.3900999999998</v>
      </c>
      <c r="K11" s="785">
        <v>127.901</v>
      </c>
      <c r="L11" s="785">
        <v>167.51750000000001</v>
      </c>
      <c r="M11" s="785">
        <v>181.39519999999999</v>
      </c>
      <c r="N11" s="785">
        <v>138.33959999999999</v>
      </c>
      <c r="O11" s="785">
        <v>134.79839999999999</v>
      </c>
      <c r="P11" s="785">
        <v>127.221</v>
      </c>
      <c r="Q11" s="785">
        <v>139.53960000000001</v>
      </c>
      <c r="R11" s="780">
        <f t="shared" si="0"/>
        <v>1016.7122999999999</v>
      </c>
      <c r="S11" s="786">
        <f t="shared" si="1"/>
        <v>2.6646022029307291E-2</v>
      </c>
      <c r="T11" s="772"/>
      <c r="U11" s="772"/>
      <c r="V11" s="789"/>
      <c r="W11" s="789"/>
      <c r="X11" s="789"/>
      <c r="Y11" s="772"/>
      <c r="Z11" s="772"/>
    </row>
    <row r="12" spans="1:28" ht="12" customHeight="1" x14ac:dyDescent="0.3">
      <c r="A12" s="783" t="s">
        <v>486</v>
      </c>
      <c r="B12" s="784">
        <v>1927.9708000000001</v>
      </c>
      <c r="C12" s="784">
        <v>1800.1976</v>
      </c>
      <c r="D12" s="785">
        <v>1331.18</v>
      </c>
      <c r="E12" s="784">
        <v>1195.7919999999999</v>
      </c>
      <c r="F12" s="785">
        <v>1272.3398</v>
      </c>
      <c r="G12" s="785">
        <v>1401.9002</v>
      </c>
      <c r="H12" s="785">
        <v>1354.8879000000002</v>
      </c>
      <c r="I12" s="785">
        <v>1016.1692</v>
      </c>
      <c r="J12" s="785">
        <v>1648.0980999999999</v>
      </c>
      <c r="K12" s="785">
        <v>122.28270000000001</v>
      </c>
      <c r="L12" s="785">
        <v>143.62960000000001</v>
      </c>
      <c r="M12" s="785">
        <v>169.62200000000001</v>
      </c>
      <c r="N12" s="785">
        <v>150.61779999999999</v>
      </c>
      <c r="O12" s="785">
        <v>176.00800000000001</v>
      </c>
      <c r="P12" s="785">
        <v>163.60570000000001</v>
      </c>
      <c r="Q12" s="785">
        <v>166.9247</v>
      </c>
      <c r="R12" s="780">
        <f t="shared" si="0"/>
        <v>1092.6905000000002</v>
      </c>
      <c r="S12" s="786">
        <f t="shared" si="1"/>
        <v>2.8637260643167989E-2</v>
      </c>
      <c r="T12" s="772"/>
      <c r="U12" s="772"/>
      <c r="V12" s="789"/>
      <c r="W12" s="789"/>
      <c r="X12" s="789"/>
      <c r="Y12" s="772"/>
      <c r="Z12" s="772"/>
    </row>
    <row r="13" spans="1:28" ht="12" customHeight="1" x14ac:dyDescent="0.3">
      <c r="A13" s="783" t="s">
        <v>487</v>
      </c>
      <c r="B13" s="784">
        <v>427.33409999999998</v>
      </c>
      <c r="C13" s="784">
        <v>416.25689999999997</v>
      </c>
      <c r="D13" s="785">
        <v>352.9803</v>
      </c>
      <c r="E13" s="784">
        <v>322.35930000000002</v>
      </c>
      <c r="F13" s="785">
        <v>343.81119999999999</v>
      </c>
      <c r="G13" s="785">
        <v>338.97039999999998</v>
      </c>
      <c r="H13" s="785">
        <v>321.73099999999999</v>
      </c>
      <c r="I13" s="785">
        <v>238.83780000000002</v>
      </c>
      <c r="J13" s="785">
        <v>281.31450000000001</v>
      </c>
      <c r="K13" s="785">
        <v>21.744599999999998</v>
      </c>
      <c r="L13" s="785">
        <v>26.8416</v>
      </c>
      <c r="M13" s="785">
        <v>32.771599999999999</v>
      </c>
      <c r="N13" s="785">
        <v>26.845800000000001</v>
      </c>
      <c r="O13" s="785">
        <v>29.872699999999998</v>
      </c>
      <c r="P13" s="785">
        <v>23.519100000000002</v>
      </c>
      <c r="Q13" s="785">
        <v>24.628299999999999</v>
      </c>
      <c r="R13" s="780">
        <f t="shared" si="0"/>
        <v>186.22370000000001</v>
      </c>
      <c r="S13" s="786">
        <f t="shared" si="1"/>
        <v>4.8805555048159772E-3</v>
      </c>
      <c r="T13" s="772"/>
      <c r="V13" s="789"/>
      <c r="W13" s="772"/>
      <c r="X13" s="772"/>
      <c r="Y13" s="772"/>
      <c r="Z13" s="772"/>
      <c r="AA13" s="789"/>
      <c r="AB13" s="789"/>
    </row>
    <row r="14" spans="1:28" ht="12" customHeight="1" x14ac:dyDescent="0.3">
      <c r="A14" s="783" t="s">
        <v>488</v>
      </c>
      <c r="B14" s="784">
        <v>1510.0326</v>
      </c>
      <c r="C14" s="784">
        <v>1514.9664</v>
      </c>
      <c r="D14" s="785">
        <v>1405.9457</v>
      </c>
      <c r="E14" s="784">
        <v>1343.8013000000001</v>
      </c>
      <c r="F14" s="785">
        <v>1384.7514000000001</v>
      </c>
      <c r="G14" s="785">
        <v>1562.3112000000001</v>
      </c>
      <c r="H14" s="785">
        <v>1606.7089999999998</v>
      </c>
      <c r="I14" s="785">
        <v>1527.1661999999999</v>
      </c>
      <c r="J14" s="785">
        <v>1969.5205999999998</v>
      </c>
      <c r="K14" s="785">
        <v>156.0856</v>
      </c>
      <c r="L14" s="785">
        <v>178.76599999999999</v>
      </c>
      <c r="M14" s="785">
        <v>192.35230000000001</v>
      </c>
      <c r="N14" s="785">
        <v>193.1001</v>
      </c>
      <c r="O14" s="785">
        <v>220.5727</v>
      </c>
      <c r="P14" s="785">
        <v>209.92310000000001</v>
      </c>
      <c r="Q14" s="785">
        <v>208.63399999999999</v>
      </c>
      <c r="R14" s="780">
        <f t="shared" si="0"/>
        <v>1359.4338</v>
      </c>
      <c r="S14" s="786">
        <f t="shared" si="1"/>
        <v>3.5628075889496888E-2</v>
      </c>
      <c r="T14" s="772"/>
      <c r="U14" s="787"/>
      <c r="V14" s="789"/>
      <c r="W14" s="789"/>
      <c r="X14" s="789"/>
      <c r="Y14" s="772"/>
      <c r="Z14" s="772"/>
    </row>
    <row r="15" spans="1:28" ht="12" customHeight="1" x14ac:dyDescent="0.3">
      <c r="A15" s="778" t="s">
        <v>489</v>
      </c>
      <c r="B15" s="779">
        <v>721.94380000000001</v>
      </c>
      <c r="C15" s="779">
        <v>663.60569999999996</v>
      </c>
      <c r="D15" s="780">
        <v>698.46230000000003</v>
      </c>
      <c r="E15" s="779">
        <v>642.0874</v>
      </c>
      <c r="F15" s="779">
        <v>587.74400000000003</v>
      </c>
      <c r="G15" s="779">
        <v>629.21400000000006</v>
      </c>
      <c r="H15" s="779">
        <v>607.28660000000002</v>
      </c>
      <c r="I15" s="779">
        <v>446.69889999999998</v>
      </c>
      <c r="J15" s="779">
        <v>676.02929999999992</v>
      </c>
      <c r="K15" s="779">
        <v>61.332799999999999</v>
      </c>
      <c r="L15" s="779">
        <v>71.833699999999993</v>
      </c>
      <c r="M15" s="779">
        <v>71.572299999999998</v>
      </c>
      <c r="N15" s="779">
        <v>62.747100000000003</v>
      </c>
      <c r="O15" s="779">
        <v>78.310500000000005</v>
      </c>
      <c r="P15" s="779">
        <v>100.114</v>
      </c>
      <c r="Q15" s="779">
        <v>94.928200000000004</v>
      </c>
      <c r="R15" s="780">
        <f t="shared" si="0"/>
        <v>540.83860000000004</v>
      </c>
      <c r="S15" s="781">
        <f t="shared" si="1"/>
        <v>1.4174311897180467E-2</v>
      </c>
      <c r="T15" s="772"/>
      <c r="U15" s="787"/>
      <c r="V15" s="789"/>
      <c r="W15" s="789"/>
      <c r="X15" s="789"/>
      <c r="Y15" s="772"/>
      <c r="Z15" s="772"/>
    </row>
    <row r="16" spans="1:28" ht="12" customHeight="1" x14ac:dyDescent="0.3">
      <c r="A16" s="783" t="s">
        <v>490</v>
      </c>
      <c r="B16" s="784">
        <v>1320.0777</v>
      </c>
      <c r="C16" s="784">
        <v>1148.5263</v>
      </c>
      <c r="D16" s="785">
        <v>1080.6343999999999</v>
      </c>
      <c r="E16" s="784">
        <v>1085.3510000000001</v>
      </c>
      <c r="F16" s="784">
        <v>1272.5274999999999</v>
      </c>
      <c r="G16" s="784">
        <v>1324.7054000000001</v>
      </c>
      <c r="H16" s="784">
        <v>1309.9999000000003</v>
      </c>
      <c r="I16" s="784">
        <v>928.55290000000014</v>
      </c>
      <c r="J16" s="785">
        <v>1618.8959</v>
      </c>
      <c r="K16" s="785">
        <v>137.4776</v>
      </c>
      <c r="L16" s="785">
        <v>159.3903</v>
      </c>
      <c r="M16" s="785">
        <v>180.57</v>
      </c>
      <c r="N16" s="785">
        <v>161.89859999999999</v>
      </c>
      <c r="O16" s="785">
        <v>155.6951</v>
      </c>
      <c r="P16" s="785">
        <v>156.40379999999999</v>
      </c>
      <c r="Q16" s="785">
        <v>129.05500000000001</v>
      </c>
      <c r="R16" s="780">
        <f t="shared" si="0"/>
        <v>1080.4903999999999</v>
      </c>
      <c r="S16" s="786">
        <f t="shared" si="1"/>
        <v>2.8317520109528573E-2</v>
      </c>
      <c r="T16" s="772"/>
      <c r="U16" s="772"/>
      <c r="V16" s="786"/>
      <c r="W16" s="789"/>
      <c r="X16" s="789"/>
      <c r="Y16" s="772"/>
      <c r="Z16" s="772"/>
    </row>
    <row r="17" spans="1:26" ht="12" customHeight="1" x14ac:dyDescent="0.3">
      <c r="A17" s="783" t="s">
        <v>491</v>
      </c>
      <c r="B17" s="784">
        <v>544.48760000000004</v>
      </c>
      <c r="C17" s="784">
        <v>581.29719999999998</v>
      </c>
      <c r="D17" s="785">
        <v>533.19579999999996</v>
      </c>
      <c r="E17" s="784">
        <v>450.20920000000001</v>
      </c>
      <c r="F17" s="784">
        <v>520.43029999999999</v>
      </c>
      <c r="G17" s="784">
        <v>590.50450000000001</v>
      </c>
      <c r="H17" s="784">
        <v>567.40030000000002</v>
      </c>
      <c r="I17" s="784">
        <v>462.1576</v>
      </c>
      <c r="J17" s="785">
        <v>550.61289999999997</v>
      </c>
      <c r="K17" s="785">
        <v>39.748600000000003</v>
      </c>
      <c r="L17" s="785">
        <v>51.367100000000001</v>
      </c>
      <c r="M17" s="785">
        <v>60.877600000000001</v>
      </c>
      <c r="N17" s="785">
        <v>50.374200000000002</v>
      </c>
      <c r="O17" s="785">
        <v>53.006700000000002</v>
      </c>
      <c r="P17" s="785">
        <v>47.854799999999997</v>
      </c>
      <c r="Q17" s="785">
        <v>60.272599999999997</v>
      </c>
      <c r="R17" s="780">
        <f>K17+L17+M17+N17+O17+P17+Q17</f>
        <v>363.5016</v>
      </c>
      <c r="S17" s="786">
        <f t="shared" si="1"/>
        <v>9.5266592538404901E-3</v>
      </c>
      <c r="T17" s="772"/>
      <c r="U17" s="772"/>
      <c r="V17" s="789"/>
      <c r="W17" s="789"/>
      <c r="X17" s="789"/>
      <c r="Y17" s="772"/>
      <c r="Z17" s="772"/>
    </row>
    <row r="18" spans="1:26" ht="12" customHeight="1" x14ac:dyDescent="0.3">
      <c r="A18" s="783" t="s">
        <v>492</v>
      </c>
      <c r="B18" s="784">
        <v>381.17453501</v>
      </c>
      <c r="C18" s="784">
        <v>335.53756859999999</v>
      </c>
      <c r="D18" s="785">
        <v>238.56881153999996</v>
      </c>
      <c r="E18" s="784">
        <v>246.71012199</v>
      </c>
      <c r="F18" s="784">
        <v>282.45076269000003</v>
      </c>
      <c r="G18" s="784">
        <v>338.98661541000001</v>
      </c>
      <c r="H18" s="784">
        <v>285.1291790000007</v>
      </c>
      <c r="I18" s="784">
        <v>214.93805799999959</v>
      </c>
      <c r="J18" s="785">
        <v>342.72350399999959</v>
      </c>
      <c r="K18" s="785">
        <v>27.012987999999751</v>
      </c>
      <c r="L18" s="785">
        <v>30.455899000000201</v>
      </c>
      <c r="M18" s="785">
        <v>34.4256329999996</v>
      </c>
      <c r="N18" s="785">
        <v>24.554733000000198</v>
      </c>
      <c r="O18" s="785">
        <v>41.642825000000101</v>
      </c>
      <c r="P18" s="785">
        <v>35.870554000000396</v>
      </c>
      <c r="Q18" s="785">
        <v>40.086101000000099</v>
      </c>
      <c r="R18" s="780">
        <f>K18+L18+M18+N18+O18+P18+Q18</f>
        <v>234.04873300000034</v>
      </c>
      <c r="S18" s="786">
        <f t="shared" si="1"/>
        <v>6.1339551960269091E-3</v>
      </c>
      <c r="T18" s="772"/>
      <c r="U18" s="772"/>
      <c r="V18" s="789"/>
      <c r="W18" s="789"/>
      <c r="X18" s="789"/>
      <c r="Y18" s="772"/>
      <c r="Z18" s="772"/>
    </row>
    <row r="19" spans="1:26" ht="12" customHeight="1" x14ac:dyDescent="0.3">
      <c r="A19" s="783"/>
      <c r="B19" s="784"/>
      <c r="C19" s="784"/>
      <c r="D19" s="771"/>
      <c r="E19" s="785"/>
      <c r="F19" s="784"/>
      <c r="G19" s="784"/>
      <c r="H19" s="784"/>
      <c r="I19" s="784"/>
      <c r="J19" s="784"/>
      <c r="M19" s="771"/>
      <c r="N19" s="771"/>
      <c r="O19" s="771"/>
      <c r="P19" s="771"/>
      <c r="Q19" s="771"/>
      <c r="S19" s="790"/>
      <c r="T19" s="772"/>
      <c r="U19" s="772"/>
      <c r="V19" s="789"/>
      <c r="W19" s="789"/>
      <c r="X19" s="789"/>
      <c r="Y19" s="772"/>
      <c r="Z19" s="772"/>
    </row>
    <row r="20" spans="1:26" ht="12" customHeight="1" x14ac:dyDescent="0.3">
      <c r="A20" s="783"/>
      <c r="B20" s="784"/>
      <c r="C20" s="784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771"/>
      <c r="P20" s="771"/>
      <c r="Q20" s="771"/>
      <c r="S20" s="790"/>
      <c r="T20" s="772"/>
      <c r="U20" s="772"/>
      <c r="V20" s="789"/>
      <c r="W20" s="789"/>
      <c r="X20" s="789"/>
      <c r="Y20" s="772"/>
      <c r="Z20" s="772"/>
    </row>
    <row r="21" spans="1:26" ht="12" customHeight="1" x14ac:dyDescent="0.3">
      <c r="A21" s="791" t="s">
        <v>493</v>
      </c>
      <c r="B21" s="792">
        <f t="shared" ref="B21:S21" si="2">SUM(B6:B18)</f>
        <v>42860.636594149408</v>
      </c>
      <c r="C21" s="792">
        <f t="shared" si="2"/>
        <v>39532.682886367154</v>
      </c>
      <c r="D21" s="792">
        <f t="shared" si="2"/>
        <v>34414.354525306204</v>
      </c>
      <c r="E21" s="792">
        <f t="shared" si="2"/>
        <v>37081.738042331868</v>
      </c>
      <c r="F21" s="792">
        <f t="shared" si="2"/>
        <v>45421.59344447367</v>
      </c>
      <c r="G21" s="792">
        <f t="shared" si="2"/>
        <v>49066.475807756164</v>
      </c>
      <c r="H21" s="792">
        <f t="shared" si="2"/>
        <v>47980.440140598861</v>
      </c>
      <c r="I21" s="792">
        <f t="shared" si="2"/>
        <v>42905.29094412893</v>
      </c>
      <c r="J21" s="792">
        <f t="shared" si="2"/>
        <v>63150.815627494485</v>
      </c>
      <c r="K21" s="792">
        <f t="shared" si="2"/>
        <v>5394.8678919978765</v>
      </c>
      <c r="L21" s="792">
        <f t="shared" si="2"/>
        <v>5800.1618480874604</v>
      </c>
      <c r="M21" s="792">
        <f t="shared" si="2"/>
        <v>5828.6051631772962</v>
      </c>
      <c r="N21" s="792">
        <f t="shared" si="2"/>
        <v>5441.2121931710381</v>
      </c>
      <c r="O21" s="792">
        <f t="shared" si="2"/>
        <v>4969.4154940606804</v>
      </c>
      <c r="P21" s="792">
        <f t="shared" si="2"/>
        <v>5947.175396340067</v>
      </c>
      <c r="Q21" s="792">
        <f t="shared" si="2"/>
        <v>4774.8128367122772</v>
      </c>
      <c r="R21" s="792">
        <f t="shared" si="2"/>
        <v>38156.250823546703</v>
      </c>
      <c r="S21" s="793">
        <f t="shared" si="2"/>
        <v>0.99999999999999978</v>
      </c>
      <c r="T21" s="772"/>
      <c r="U21" s="772"/>
      <c r="V21" s="789"/>
      <c r="W21" s="789"/>
      <c r="X21" s="789"/>
      <c r="Y21" s="772"/>
      <c r="Z21" s="772"/>
    </row>
    <row r="22" spans="1:26" ht="12" customHeight="1" x14ac:dyDescent="0.3">
      <c r="A22" s="794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795"/>
      <c r="P22" s="795"/>
      <c r="Q22" s="795"/>
      <c r="R22" s="795"/>
      <c r="S22" s="772"/>
      <c r="T22" s="772"/>
      <c r="U22" s="772"/>
      <c r="V22" s="796"/>
      <c r="W22" s="772"/>
      <c r="X22" s="772"/>
      <c r="Y22" s="772"/>
      <c r="Z22" s="772"/>
    </row>
    <row r="23" spans="1:26" ht="26.25" customHeight="1" x14ac:dyDescent="0.3">
      <c r="A23" s="797" t="s">
        <v>494</v>
      </c>
      <c r="B23" s="798">
        <f t="shared" ref="B23:R23" si="3">B6+B15</f>
        <v>24511.389231569599</v>
      </c>
      <c r="C23" s="798">
        <f t="shared" si="3"/>
        <v>21209.019616138499</v>
      </c>
      <c r="D23" s="798">
        <f t="shared" si="3"/>
        <v>19648.602311644299</v>
      </c>
      <c r="E23" s="798">
        <f t="shared" si="3"/>
        <v>22461.1666898287</v>
      </c>
      <c r="F23" s="798">
        <f t="shared" si="3"/>
        <v>28169.351245410398</v>
      </c>
      <c r="G23" s="798">
        <f t="shared" si="3"/>
        <v>29527.8718662379</v>
      </c>
      <c r="H23" s="798">
        <f t="shared" si="3"/>
        <v>28943.479563584107</v>
      </c>
      <c r="I23" s="798">
        <f t="shared" si="3"/>
        <v>26592.668918345888</v>
      </c>
      <c r="J23" s="798">
        <f t="shared" si="3"/>
        <v>40356.440684350302</v>
      </c>
      <c r="K23" s="798">
        <f t="shared" si="3"/>
        <v>3045.2043424847566</v>
      </c>
      <c r="L23" s="798">
        <f t="shared" si="3"/>
        <v>3543.9643128852649</v>
      </c>
      <c r="M23" s="798">
        <f t="shared" si="3"/>
        <v>3266.0406352722898</v>
      </c>
      <c r="N23" s="798">
        <f t="shared" si="3"/>
        <v>3468.5808129459106</v>
      </c>
      <c r="O23" s="798">
        <f t="shared" si="3"/>
        <v>3026.657811435221</v>
      </c>
      <c r="P23" s="798">
        <f t="shared" si="3"/>
        <v>3743.5797503787603</v>
      </c>
      <c r="Q23" s="798">
        <f t="shared" si="3"/>
        <v>2653.8301887182261</v>
      </c>
      <c r="R23" s="798">
        <f t="shared" si="3"/>
        <v>22747.857854120426</v>
      </c>
      <c r="S23" s="799">
        <f>+R23/R21</f>
        <v>0.59617644194964869</v>
      </c>
      <c r="T23" s="772"/>
      <c r="U23" s="772"/>
      <c r="V23" s="772"/>
      <c r="W23" s="772"/>
      <c r="X23" s="772"/>
      <c r="Y23" s="772"/>
      <c r="Z23" s="772"/>
    </row>
    <row r="24" spans="1:26" ht="12" customHeight="1" x14ac:dyDescent="0.3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800"/>
      <c r="M24" s="801"/>
      <c r="N24" s="800"/>
      <c r="O24" s="800"/>
      <c r="P24" s="800"/>
      <c r="Q24" s="800"/>
      <c r="R24" s="800"/>
      <c r="S24" s="800"/>
      <c r="T24" s="772"/>
      <c r="U24" s="772"/>
      <c r="V24" s="772"/>
      <c r="W24" s="772"/>
      <c r="X24" s="772"/>
      <c r="Y24" s="772"/>
      <c r="Z24" s="772"/>
    </row>
    <row r="25" spans="1:26" ht="33" customHeight="1" x14ac:dyDescent="0.3">
      <c r="A25" s="868" t="s">
        <v>835</v>
      </c>
      <c r="B25" s="865"/>
      <c r="C25" s="865"/>
      <c r="D25" s="865"/>
      <c r="E25" s="865"/>
      <c r="F25" s="865"/>
      <c r="G25" s="865"/>
      <c r="H25" s="865"/>
      <c r="I25" s="865"/>
      <c r="J25" s="865"/>
      <c r="K25" s="865"/>
      <c r="L25" s="865"/>
      <c r="M25" s="865"/>
      <c r="N25" s="865"/>
      <c r="O25" s="865"/>
      <c r="P25" s="865"/>
      <c r="Q25" s="865"/>
      <c r="R25" s="865"/>
      <c r="S25" s="865"/>
      <c r="T25" s="772"/>
      <c r="U25" s="772"/>
      <c r="V25" s="772"/>
      <c r="W25" s="772"/>
      <c r="X25" s="772"/>
      <c r="Y25" s="772"/>
      <c r="Z25" s="772"/>
    </row>
    <row r="26" spans="1:26" ht="12" customHeight="1" x14ac:dyDescent="0.3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771"/>
      <c r="Q26" s="771"/>
      <c r="R26" s="771"/>
      <c r="S26" s="772"/>
      <c r="T26" s="772"/>
      <c r="U26" s="772"/>
      <c r="V26" s="772"/>
      <c r="W26" s="772"/>
      <c r="X26" s="772"/>
      <c r="Y26" s="772"/>
      <c r="Z26" s="772"/>
    </row>
    <row r="27" spans="1:26" ht="12" customHeight="1" x14ac:dyDescent="0.3">
      <c r="A27" s="771"/>
      <c r="B27" s="771"/>
      <c r="C27" s="802"/>
      <c r="D27" s="802"/>
      <c r="E27" s="802"/>
      <c r="F27" s="802"/>
      <c r="G27" s="802"/>
      <c r="H27" s="802"/>
      <c r="I27" s="802"/>
      <c r="J27" s="802"/>
      <c r="K27" s="802"/>
      <c r="L27" s="787"/>
      <c r="M27" s="771"/>
      <c r="N27" s="787"/>
      <c r="O27" s="787"/>
      <c r="P27" s="787"/>
      <c r="Q27" s="787"/>
      <c r="R27" s="771"/>
      <c r="S27" s="771"/>
      <c r="T27" s="772"/>
      <c r="U27" s="772"/>
      <c r="V27" s="772"/>
      <c r="W27" s="772"/>
      <c r="X27" s="772"/>
      <c r="Y27" s="772"/>
      <c r="Z27" s="772"/>
    </row>
    <row r="28" spans="1:26" ht="12" customHeight="1" x14ac:dyDescent="0.3">
      <c r="A28" s="771"/>
      <c r="B28" s="771"/>
      <c r="C28" s="802"/>
      <c r="D28" s="802"/>
      <c r="E28" s="787"/>
      <c r="F28" s="787"/>
      <c r="G28" s="787"/>
      <c r="H28" s="787"/>
      <c r="I28" s="787"/>
      <c r="J28" s="787"/>
      <c r="K28" s="802"/>
      <c r="L28" s="787"/>
      <c r="M28" s="771"/>
      <c r="N28" s="787"/>
      <c r="O28" s="787"/>
      <c r="P28" s="787"/>
      <c r="Q28" s="787"/>
      <c r="R28" s="771"/>
      <c r="S28" s="771"/>
      <c r="T28" s="772"/>
      <c r="U28" s="772"/>
      <c r="V28" s="772"/>
      <c r="W28" s="772"/>
      <c r="X28" s="772"/>
      <c r="Y28" s="772"/>
      <c r="Z28" s="772"/>
    </row>
    <row r="29" spans="1:26" ht="12" customHeight="1" x14ac:dyDescent="0.3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802"/>
      <c r="L29" s="787"/>
      <c r="M29" s="771"/>
      <c r="N29" s="787"/>
      <c r="O29" s="787"/>
      <c r="P29" s="787"/>
      <c r="Q29" s="787"/>
      <c r="R29" s="771"/>
      <c r="S29" s="771"/>
      <c r="T29" s="772"/>
      <c r="U29" s="772"/>
      <c r="V29" s="772"/>
      <c r="W29" s="772"/>
      <c r="X29" s="772"/>
      <c r="Y29" s="772"/>
      <c r="Z29" s="772"/>
    </row>
    <row r="30" spans="1:26" ht="12" customHeight="1" x14ac:dyDescent="0.3">
      <c r="A30" s="771"/>
      <c r="B30" s="771"/>
      <c r="C30" s="802"/>
      <c r="D30" s="802"/>
      <c r="E30" s="787"/>
      <c r="F30" s="787"/>
      <c r="G30" s="787"/>
      <c r="H30" s="787"/>
      <c r="I30" s="787"/>
      <c r="J30" s="787"/>
      <c r="K30" s="802"/>
      <c r="L30" s="787"/>
      <c r="M30" s="771"/>
      <c r="N30" s="787"/>
      <c r="O30" s="787"/>
      <c r="P30" s="787"/>
      <c r="Q30" s="787"/>
      <c r="R30" s="771"/>
      <c r="S30" s="771"/>
      <c r="T30" s="772"/>
      <c r="U30" s="772"/>
      <c r="V30" s="772"/>
      <c r="W30" s="772"/>
      <c r="X30" s="772"/>
      <c r="Y30" s="772"/>
      <c r="Z30" s="772"/>
    </row>
    <row r="31" spans="1:26" ht="12" customHeight="1" x14ac:dyDescent="0.3">
      <c r="A31" s="771"/>
      <c r="B31" s="771"/>
      <c r="C31" s="802"/>
      <c r="D31" s="802"/>
      <c r="E31" s="787"/>
      <c r="F31" s="787"/>
      <c r="G31" s="787"/>
      <c r="H31" s="787"/>
      <c r="I31" s="787"/>
      <c r="J31" s="787"/>
      <c r="K31" s="802"/>
      <c r="L31" s="787"/>
      <c r="M31" s="771"/>
      <c r="N31" s="787"/>
      <c r="O31" s="787"/>
      <c r="P31" s="787"/>
      <c r="Q31" s="787"/>
      <c r="R31" s="771"/>
      <c r="S31" s="771"/>
      <c r="T31" s="772"/>
      <c r="U31" s="772"/>
      <c r="V31" s="772"/>
      <c r="W31" s="772"/>
      <c r="X31" s="772"/>
      <c r="Y31" s="772"/>
      <c r="Z31" s="772"/>
    </row>
    <row r="32" spans="1:26" ht="12" customHeight="1" x14ac:dyDescent="0.3">
      <c r="A32" s="771"/>
      <c r="B32" s="771"/>
      <c r="C32" s="802"/>
      <c r="D32" s="802"/>
      <c r="E32" s="787"/>
      <c r="F32" s="787"/>
      <c r="G32" s="787"/>
      <c r="H32" s="787"/>
      <c r="I32" s="787"/>
      <c r="J32" s="787"/>
      <c r="K32" s="802"/>
      <c r="L32" s="787"/>
      <c r="M32" s="771"/>
      <c r="N32" s="787"/>
      <c r="O32" s="787"/>
      <c r="P32" s="787"/>
      <c r="Q32" s="787"/>
      <c r="R32" s="771"/>
      <c r="S32" s="771"/>
      <c r="T32" s="772"/>
      <c r="U32" s="772"/>
      <c r="V32" s="772"/>
      <c r="W32" s="772"/>
      <c r="X32" s="772"/>
      <c r="Y32" s="772"/>
      <c r="Z32" s="772"/>
    </row>
    <row r="33" spans="1:26" ht="12" customHeight="1" x14ac:dyDescent="0.3">
      <c r="A33" s="771"/>
      <c r="B33" s="771"/>
      <c r="C33" s="802"/>
      <c r="D33" s="802"/>
      <c r="E33" s="787"/>
      <c r="F33" s="787"/>
      <c r="G33" s="787"/>
      <c r="H33" s="787"/>
      <c r="I33" s="787"/>
      <c r="J33" s="787"/>
      <c r="K33" s="802"/>
      <c r="L33" s="787"/>
      <c r="M33" s="771"/>
      <c r="N33" s="787"/>
      <c r="O33" s="787"/>
      <c r="P33" s="787"/>
      <c r="Q33" s="787"/>
      <c r="R33" s="771"/>
      <c r="S33" s="771"/>
      <c r="T33" s="772"/>
      <c r="U33" s="772"/>
      <c r="V33" s="772"/>
      <c r="W33" s="772"/>
      <c r="X33" s="772"/>
      <c r="Y33" s="772"/>
      <c r="Z33" s="772"/>
    </row>
    <row r="34" spans="1:26" ht="12" customHeight="1" x14ac:dyDescent="0.3">
      <c r="A34" s="771"/>
      <c r="B34" s="771"/>
      <c r="C34" s="802"/>
      <c r="D34" s="802"/>
      <c r="E34" s="787"/>
      <c r="F34" s="787"/>
      <c r="G34" s="787"/>
      <c r="H34" s="787"/>
      <c r="I34" s="787"/>
      <c r="J34" s="787"/>
      <c r="K34" s="787"/>
      <c r="L34" s="787"/>
      <c r="M34" s="787"/>
      <c r="N34" s="787"/>
      <c r="O34" s="787"/>
      <c r="P34" s="787"/>
      <c r="Q34" s="787"/>
      <c r="R34" s="771"/>
      <c r="S34" s="771"/>
      <c r="T34" s="772"/>
      <c r="U34" s="772"/>
      <c r="V34" s="772"/>
      <c r="W34" s="772"/>
      <c r="X34" s="772"/>
      <c r="Y34" s="772"/>
      <c r="Z34" s="772"/>
    </row>
    <row r="35" spans="1:26" ht="12" customHeight="1" x14ac:dyDescent="0.3">
      <c r="A35" s="771"/>
      <c r="B35" s="771"/>
      <c r="C35" s="802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771"/>
      <c r="S35" s="771"/>
      <c r="T35" s="772"/>
      <c r="U35" s="772"/>
      <c r="V35" s="772"/>
      <c r="W35" s="772"/>
      <c r="X35" s="772"/>
      <c r="Y35" s="772"/>
      <c r="Z35" s="772"/>
    </row>
    <row r="36" spans="1:26" ht="12" customHeight="1" x14ac:dyDescent="0.3">
      <c r="A36" s="771"/>
      <c r="B36" s="771"/>
      <c r="C36" s="802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771"/>
      <c r="S36" s="771"/>
      <c r="T36" s="772"/>
      <c r="U36" s="772"/>
      <c r="V36" s="772"/>
      <c r="W36" s="772"/>
      <c r="X36" s="772"/>
      <c r="Y36" s="772"/>
      <c r="Z36" s="772"/>
    </row>
    <row r="37" spans="1:26" ht="12" customHeight="1" x14ac:dyDescent="0.3">
      <c r="A37" s="771"/>
      <c r="B37" s="771"/>
      <c r="C37" s="802"/>
      <c r="D37" s="802"/>
      <c r="E37" s="802"/>
      <c r="F37" s="802"/>
      <c r="G37" s="802"/>
      <c r="H37" s="802"/>
      <c r="I37" s="802"/>
      <c r="J37" s="802"/>
      <c r="K37" s="802"/>
      <c r="L37" s="802"/>
      <c r="M37" s="802"/>
      <c r="N37" s="802"/>
      <c r="O37" s="802"/>
      <c r="P37" s="802"/>
      <c r="Q37" s="802"/>
      <c r="R37" s="771"/>
      <c r="S37" s="771"/>
      <c r="T37" s="772"/>
      <c r="U37" s="772"/>
      <c r="V37" s="772"/>
      <c r="W37" s="772"/>
      <c r="X37" s="772"/>
      <c r="Y37" s="772"/>
      <c r="Z37" s="772"/>
    </row>
    <row r="38" spans="1:26" ht="12" customHeight="1" x14ac:dyDescent="0.3">
      <c r="A38" s="771"/>
      <c r="B38" s="771"/>
      <c r="C38" s="802"/>
      <c r="D38" s="802"/>
      <c r="E38" s="802"/>
      <c r="F38" s="802"/>
      <c r="G38" s="802"/>
      <c r="H38" s="802"/>
      <c r="I38" s="802"/>
      <c r="J38" s="802"/>
      <c r="K38" s="802"/>
      <c r="L38" s="802"/>
      <c r="M38" s="802"/>
      <c r="N38" s="802"/>
      <c r="O38" s="802"/>
      <c r="P38" s="802"/>
      <c r="Q38" s="802"/>
      <c r="R38" s="771"/>
      <c r="S38" s="771"/>
      <c r="T38" s="772"/>
      <c r="U38" s="772"/>
      <c r="V38" s="772"/>
      <c r="W38" s="772"/>
      <c r="X38" s="772"/>
      <c r="Y38" s="772"/>
      <c r="Z38" s="772"/>
    </row>
    <row r="39" spans="1:26" ht="12" customHeight="1" x14ac:dyDescent="0.3">
      <c r="A39" s="771"/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71"/>
      <c r="R39" s="771"/>
      <c r="S39" s="771"/>
      <c r="T39" s="772"/>
      <c r="U39" s="772"/>
      <c r="V39" s="772"/>
      <c r="W39" s="772"/>
      <c r="X39" s="772"/>
      <c r="Y39" s="772"/>
      <c r="Z39" s="772"/>
    </row>
    <row r="40" spans="1:26" ht="12" customHeight="1" x14ac:dyDescent="0.3">
      <c r="A40" s="771"/>
      <c r="B40" s="771"/>
      <c r="C40" s="771"/>
      <c r="D40" s="771"/>
      <c r="E40" s="771"/>
      <c r="F40" s="771"/>
      <c r="G40" s="771"/>
      <c r="H40" s="771"/>
      <c r="I40" s="771"/>
      <c r="J40" s="771"/>
      <c r="K40" s="771"/>
      <c r="L40" s="771"/>
      <c r="M40" s="771"/>
      <c r="N40" s="771"/>
      <c r="O40" s="771"/>
      <c r="P40" s="771"/>
      <c r="Q40" s="771"/>
      <c r="R40" s="771"/>
      <c r="S40" s="771"/>
      <c r="T40" s="772"/>
      <c r="U40" s="772"/>
      <c r="V40" s="772"/>
      <c r="W40" s="772"/>
      <c r="X40" s="772"/>
      <c r="Y40" s="772"/>
      <c r="Z40" s="772"/>
    </row>
    <row r="41" spans="1:26" ht="12" customHeight="1" x14ac:dyDescent="0.3">
      <c r="A41" s="771"/>
      <c r="B41" s="771"/>
      <c r="C41" s="771"/>
      <c r="D41" s="771"/>
      <c r="E41" s="771"/>
      <c r="F41" s="771"/>
      <c r="G41" s="771"/>
      <c r="H41" s="771"/>
      <c r="I41" s="771"/>
      <c r="J41" s="771"/>
      <c r="K41" s="771"/>
      <c r="L41" s="771"/>
      <c r="M41" s="771"/>
      <c r="N41" s="771"/>
      <c r="O41" s="771"/>
      <c r="P41" s="771"/>
      <c r="Q41" s="771"/>
      <c r="R41" s="771"/>
      <c r="S41" s="771"/>
      <c r="T41" s="772"/>
      <c r="U41" s="772"/>
      <c r="V41" s="772"/>
      <c r="W41" s="772"/>
      <c r="X41" s="772"/>
      <c r="Y41" s="772"/>
      <c r="Z41" s="772"/>
    </row>
    <row r="42" spans="1:26" ht="12" customHeight="1" x14ac:dyDescent="0.3">
      <c r="A42" s="771"/>
      <c r="B42" s="771"/>
      <c r="C42" s="771"/>
      <c r="D42" s="771"/>
      <c r="E42" s="771"/>
      <c r="F42" s="771"/>
      <c r="G42" s="771"/>
      <c r="H42" s="771"/>
      <c r="I42" s="771"/>
      <c r="J42" s="771"/>
      <c r="K42" s="771"/>
      <c r="L42" s="771"/>
      <c r="M42" s="771"/>
      <c r="N42" s="771"/>
      <c r="O42" s="771"/>
      <c r="P42" s="771"/>
      <c r="Q42" s="771"/>
      <c r="R42" s="771"/>
      <c r="S42" s="771"/>
      <c r="T42" s="772"/>
      <c r="U42" s="772"/>
      <c r="V42" s="772"/>
      <c r="W42" s="772"/>
      <c r="X42" s="772"/>
      <c r="Y42" s="772"/>
      <c r="Z42" s="772"/>
    </row>
    <row r="43" spans="1:26" ht="12" customHeight="1" x14ac:dyDescent="0.3">
      <c r="A43" s="771"/>
      <c r="B43" s="771"/>
      <c r="C43" s="771"/>
      <c r="D43" s="771"/>
      <c r="E43" s="771"/>
      <c r="F43" s="771"/>
      <c r="G43" s="771"/>
      <c r="H43" s="771"/>
      <c r="I43" s="771"/>
      <c r="J43" s="771"/>
      <c r="K43" s="771"/>
      <c r="L43" s="771"/>
      <c r="M43" s="771"/>
      <c r="N43" s="771"/>
      <c r="O43" s="771"/>
      <c r="P43" s="771"/>
      <c r="Q43" s="771"/>
      <c r="R43" s="771"/>
      <c r="S43" s="771"/>
      <c r="T43" s="772"/>
      <c r="U43" s="772"/>
      <c r="V43" s="772"/>
      <c r="W43" s="772"/>
      <c r="X43" s="772"/>
      <c r="Y43" s="772"/>
      <c r="Z43" s="772"/>
    </row>
    <row r="44" spans="1:26" ht="12" customHeight="1" x14ac:dyDescent="0.3">
      <c r="A44" s="771"/>
      <c r="B44" s="771"/>
      <c r="C44" s="771"/>
      <c r="D44" s="771"/>
      <c r="E44" s="771"/>
      <c r="F44" s="771"/>
      <c r="G44" s="771"/>
      <c r="H44" s="771"/>
      <c r="I44" s="771"/>
      <c r="J44" s="771"/>
      <c r="K44" s="771"/>
      <c r="L44" s="771"/>
      <c r="M44" s="771"/>
      <c r="N44" s="771"/>
      <c r="O44" s="771"/>
      <c r="P44" s="771"/>
      <c r="Q44" s="771"/>
      <c r="R44" s="771"/>
      <c r="S44" s="771"/>
      <c r="T44" s="772"/>
      <c r="U44" s="772"/>
      <c r="V44" s="772"/>
      <c r="W44" s="772"/>
      <c r="X44" s="772"/>
      <c r="Y44" s="772"/>
      <c r="Z44" s="772"/>
    </row>
    <row r="45" spans="1:26" ht="12" customHeight="1" x14ac:dyDescent="0.3">
      <c r="A45" s="771"/>
      <c r="B45" s="771"/>
      <c r="C45" s="771"/>
      <c r="D45" s="771"/>
      <c r="E45" s="771"/>
      <c r="F45" s="771"/>
      <c r="G45" s="771"/>
      <c r="H45" s="771"/>
      <c r="I45" s="771"/>
      <c r="J45" s="771"/>
      <c r="K45" s="771"/>
      <c r="L45" s="771"/>
      <c r="M45" s="771"/>
      <c r="N45" s="771"/>
      <c r="O45" s="771"/>
      <c r="P45" s="771"/>
      <c r="Q45" s="771"/>
      <c r="R45" s="771"/>
      <c r="S45" s="771"/>
      <c r="T45" s="772"/>
      <c r="U45" s="772"/>
      <c r="V45" s="772"/>
      <c r="W45" s="772"/>
      <c r="X45" s="772"/>
      <c r="Y45" s="772"/>
      <c r="Z45" s="772"/>
    </row>
    <row r="46" spans="1:26" ht="12" customHeight="1" x14ac:dyDescent="0.3">
      <c r="A46" s="771"/>
      <c r="B46" s="771"/>
      <c r="C46" s="771"/>
      <c r="D46" s="771"/>
      <c r="E46" s="771"/>
      <c r="F46" s="771"/>
      <c r="G46" s="771"/>
      <c r="H46" s="771"/>
      <c r="I46" s="771"/>
      <c r="J46" s="771"/>
      <c r="K46" s="771"/>
      <c r="L46" s="771"/>
      <c r="M46" s="771"/>
      <c r="N46" s="771"/>
      <c r="O46" s="771"/>
      <c r="P46" s="771"/>
      <c r="Q46" s="771"/>
      <c r="R46" s="771"/>
      <c r="S46" s="771"/>
      <c r="T46" s="772"/>
      <c r="U46" s="772"/>
      <c r="V46" s="772"/>
      <c r="W46" s="772"/>
      <c r="X46" s="772"/>
      <c r="Y46" s="772"/>
      <c r="Z46" s="772"/>
    </row>
    <row r="47" spans="1:26" ht="12" customHeight="1" x14ac:dyDescent="0.3">
      <c r="A47" s="771"/>
      <c r="B47" s="771"/>
      <c r="C47" s="771"/>
      <c r="D47" s="771"/>
      <c r="E47" s="771"/>
      <c r="F47" s="771"/>
      <c r="G47" s="771"/>
      <c r="H47" s="771"/>
      <c r="I47" s="771"/>
      <c r="J47" s="771"/>
      <c r="K47" s="771"/>
      <c r="L47" s="771"/>
      <c r="M47" s="771"/>
      <c r="N47" s="771"/>
      <c r="O47" s="771"/>
      <c r="P47" s="771"/>
      <c r="Q47" s="771"/>
      <c r="R47" s="771"/>
      <c r="S47" s="771"/>
      <c r="T47" s="772"/>
      <c r="U47" s="772"/>
      <c r="V47" s="772"/>
      <c r="W47" s="772"/>
      <c r="X47" s="772"/>
      <c r="Y47" s="772"/>
      <c r="Z47" s="772"/>
    </row>
    <row r="48" spans="1:26" ht="12" customHeight="1" x14ac:dyDescent="0.3">
      <c r="A48" s="771"/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1"/>
      <c r="T48" s="772"/>
      <c r="U48" s="772"/>
      <c r="V48" s="772"/>
      <c r="W48" s="772"/>
      <c r="X48" s="772"/>
      <c r="Y48" s="772"/>
      <c r="Z48" s="772"/>
    </row>
    <row r="49" spans="1:26" ht="12" customHeight="1" x14ac:dyDescent="0.3">
      <c r="A49" s="771"/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2"/>
      <c r="U49" s="772"/>
      <c r="V49" s="772"/>
      <c r="W49" s="772"/>
      <c r="X49" s="772"/>
      <c r="Y49" s="772"/>
      <c r="Z49" s="772"/>
    </row>
    <row r="50" spans="1:26" ht="12" customHeight="1" x14ac:dyDescent="0.3">
      <c r="A50" s="771"/>
      <c r="B50" s="771"/>
      <c r="C50" s="771"/>
      <c r="D50" s="771"/>
      <c r="E50" s="771"/>
      <c r="F50" s="771"/>
      <c r="G50" s="771"/>
      <c r="H50" s="771"/>
      <c r="I50" s="771"/>
      <c r="J50" s="771"/>
      <c r="K50" s="771"/>
      <c r="L50" s="771"/>
      <c r="M50" s="771"/>
      <c r="N50" s="771"/>
      <c r="O50" s="771"/>
      <c r="P50" s="771"/>
      <c r="Q50" s="771"/>
      <c r="R50" s="771"/>
      <c r="S50" s="771"/>
      <c r="T50" s="772"/>
      <c r="U50" s="772"/>
      <c r="V50" s="772"/>
      <c r="W50" s="772"/>
      <c r="X50" s="772"/>
      <c r="Y50" s="772"/>
      <c r="Z50" s="772"/>
    </row>
    <row r="51" spans="1:26" ht="12" customHeight="1" x14ac:dyDescent="0.3">
      <c r="A51" s="771"/>
      <c r="B51" s="771"/>
      <c r="C51" s="771"/>
      <c r="D51" s="771"/>
      <c r="E51" s="771"/>
      <c r="F51" s="771"/>
      <c r="G51" s="771"/>
      <c r="H51" s="771"/>
      <c r="I51" s="771"/>
      <c r="J51" s="771"/>
      <c r="K51" s="771"/>
      <c r="L51" s="771"/>
      <c r="M51" s="771"/>
      <c r="N51" s="771"/>
      <c r="O51" s="771"/>
      <c r="P51" s="771"/>
      <c r="Q51" s="771"/>
      <c r="R51" s="771"/>
      <c r="S51" s="771"/>
      <c r="T51" s="772"/>
      <c r="U51" s="772"/>
      <c r="V51" s="772"/>
      <c r="W51" s="772"/>
      <c r="X51" s="772"/>
      <c r="Y51" s="772"/>
      <c r="Z51" s="772"/>
    </row>
    <row r="52" spans="1:26" ht="12" customHeight="1" x14ac:dyDescent="0.3">
      <c r="A52" s="771"/>
      <c r="B52" s="771"/>
      <c r="C52" s="771"/>
      <c r="D52" s="771"/>
      <c r="E52" s="771"/>
      <c r="F52" s="771"/>
      <c r="G52" s="771"/>
      <c r="H52" s="771"/>
      <c r="I52" s="771"/>
      <c r="J52" s="771"/>
      <c r="K52" s="771"/>
      <c r="L52" s="771"/>
      <c r="M52" s="771"/>
      <c r="N52" s="771"/>
      <c r="O52" s="771"/>
      <c r="P52" s="771"/>
      <c r="Q52" s="771"/>
      <c r="R52" s="771"/>
      <c r="S52" s="771"/>
      <c r="T52" s="772"/>
      <c r="U52" s="772"/>
      <c r="V52" s="772"/>
      <c r="W52" s="772"/>
      <c r="X52" s="772"/>
      <c r="Y52" s="772"/>
      <c r="Z52" s="772"/>
    </row>
    <row r="53" spans="1:26" ht="12" customHeight="1" x14ac:dyDescent="0.3">
      <c r="A53" s="771"/>
      <c r="B53" s="771"/>
      <c r="C53" s="771"/>
      <c r="D53" s="771"/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771"/>
      <c r="R53" s="771"/>
      <c r="S53" s="771"/>
      <c r="T53" s="772"/>
      <c r="U53" s="772"/>
      <c r="V53" s="772"/>
      <c r="W53" s="772"/>
      <c r="X53" s="772"/>
      <c r="Y53" s="772"/>
      <c r="Z53" s="772"/>
    </row>
    <row r="54" spans="1:26" ht="12" customHeight="1" x14ac:dyDescent="0.3">
      <c r="A54" s="771"/>
      <c r="B54" s="771"/>
      <c r="C54" s="771"/>
      <c r="D54" s="771"/>
      <c r="E54" s="771"/>
      <c r="F54" s="771"/>
      <c r="G54" s="771"/>
      <c r="H54" s="771"/>
      <c r="I54" s="771"/>
      <c r="J54" s="771"/>
      <c r="K54" s="771"/>
      <c r="L54" s="771"/>
      <c r="M54" s="771"/>
      <c r="N54" s="771"/>
      <c r="O54" s="771"/>
      <c r="P54" s="771"/>
      <c r="Q54" s="771"/>
      <c r="R54" s="771"/>
      <c r="S54" s="771"/>
      <c r="T54" s="772"/>
      <c r="U54" s="772"/>
      <c r="V54" s="772"/>
      <c r="W54" s="772"/>
      <c r="X54" s="772"/>
      <c r="Y54" s="772"/>
      <c r="Z54" s="772"/>
    </row>
    <row r="55" spans="1:26" ht="12" customHeight="1" x14ac:dyDescent="0.3">
      <c r="A55" s="771"/>
      <c r="B55" s="771"/>
      <c r="C55" s="771"/>
      <c r="D55" s="771"/>
      <c r="E55" s="771"/>
      <c r="F55" s="771"/>
      <c r="G55" s="771"/>
      <c r="H55" s="771"/>
      <c r="I55" s="771"/>
      <c r="J55" s="771"/>
      <c r="K55" s="771"/>
      <c r="L55" s="771"/>
      <c r="M55" s="771"/>
      <c r="N55" s="771"/>
      <c r="O55" s="771"/>
      <c r="P55" s="771"/>
      <c r="Q55" s="771"/>
      <c r="R55" s="771"/>
      <c r="S55" s="771"/>
      <c r="T55" s="772"/>
      <c r="U55" s="772"/>
      <c r="V55" s="772"/>
      <c r="W55" s="772"/>
      <c r="X55" s="772"/>
      <c r="Y55" s="772"/>
      <c r="Z55" s="772"/>
    </row>
    <row r="56" spans="1:26" ht="12" customHeight="1" x14ac:dyDescent="0.3">
      <c r="A56" s="771"/>
      <c r="B56" s="771"/>
      <c r="C56" s="771"/>
      <c r="D56" s="771"/>
      <c r="E56" s="771"/>
      <c r="F56" s="771"/>
      <c r="G56" s="771"/>
      <c r="H56" s="771"/>
      <c r="I56" s="771"/>
      <c r="J56" s="771"/>
      <c r="K56" s="771"/>
      <c r="L56" s="771"/>
      <c r="M56" s="771"/>
      <c r="N56" s="771"/>
      <c r="O56" s="771"/>
      <c r="P56" s="771"/>
      <c r="Q56" s="771"/>
      <c r="R56" s="771"/>
      <c r="S56" s="771"/>
      <c r="T56" s="772"/>
      <c r="U56" s="772"/>
      <c r="V56" s="772"/>
      <c r="W56" s="772"/>
      <c r="X56" s="772"/>
      <c r="Y56" s="772"/>
      <c r="Z56" s="772"/>
    </row>
    <row r="57" spans="1:26" ht="12" customHeight="1" x14ac:dyDescent="0.3">
      <c r="A57" s="771"/>
      <c r="B57" s="771"/>
      <c r="C57" s="771"/>
      <c r="D57" s="771"/>
      <c r="E57" s="771"/>
      <c r="F57" s="771"/>
      <c r="G57" s="771"/>
      <c r="H57" s="771"/>
      <c r="I57" s="771"/>
      <c r="J57" s="771"/>
      <c r="K57" s="771"/>
      <c r="L57" s="771"/>
      <c r="M57" s="771"/>
      <c r="N57" s="771"/>
      <c r="O57" s="771"/>
      <c r="P57" s="771"/>
      <c r="Q57" s="771"/>
      <c r="R57" s="771"/>
      <c r="S57" s="771"/>
      <c r="T57" s="772"/>
      <c r="U57" s="772"/>
      <c r="V57" s="772"/>
      <c r="W57" s="772"/>
      <c r="X57" s="772"/>
      <c r="Y57" s="772"/>
      <c r="Z57" s="772"/>
    </row>
    <row r="58" spans="1:26" ht="12" customHeight="1" x14ac:dyDescent="0.3">
      <c r="A58" s="771"/>
      <c r="B58" s="771"/>
      <c r="C58" s="771"/>
      <c r="D58" s="771"/>
      <c r="E58" s="771"/>
      <c r="F58" s="771"/>
      <c r="G58" s="771"/>
      <c r="H58" s="771"/>
      <c r="I58" s="771"/>
      <c r="J58" s="771"/>
      <c r="K58" s="771"/>
      <c r="L58" s="771"/>
      <c r="M58" s="771"/>
      <c r="N58" s="771"/>
      <c r="O58" s="771"/>
      <c r="P58" s="771"/>
      <c r="Q58" s="771"/>
      <c r="R58" s="771"/>
      <c r="S58" s="771"/>
      <c r="T58" s="772"/>
      <c r="U58" s="772"/>
      <c r="V58" s="772"/>
      <c r="W58" s="772"/>
      <c r="X58" s="772"/>
      <c r="Y58" s="772"/>
      <c r="Z58" s="772"/>
    </row>
    <row r="59" spans="1:26" ht="12" customHeight="1" x14ac:dyDescent="0.3">
      <c r="A59" s="771"/>
      <c r="B59" s="771"/>
      <c r="C59" s="771"/>
      <c r="D59" s="771"/>
      <c r="E59" s="771"/>
      <c r="F59" s="771"/>
      <c r="G59" s="771"/>
      <c r="H59" s="771"/>
      <c r="I59" s="771"/>
      <c r="J59" s="771"/>
      <c r="K59" s="771"/>
      <c r="L59" s="771"/>
      <c r="M59" s="771"/>
      <c r="N59" s="771"/>
      <c r="O59" s="771"/>
      <c r="P59" s="771"/>
      <c r="Q59" s="771"/>
      <c r="R59" s="771"/>
      <c r="S59" s="771"/>
      <c r="T59" s="772"/>
      <c r="U59" s="772"/>
      <c r="V59" s="772"/>
      <c r="W59" s="772"/>
      <c r="X59" s="772"/>
      <c r="Y59" s="772"/>
      <c r="Z59" s="772"/>
    </row>
    <row r="60" spans="1:26" ht="12" customHeight="1" x14ac:dyDescent="0.3">
      <c r="A60" s="771"/>
      <c r="B60" s="771"/>
      <c r="C60" s="771"/>
      <c r="D60" s="771"/>
      <c r="E60" s="771"/>
      <c r="F60" s="771"/>
      <c r="G60" s="771"/>
      <c r="H60" s="771"/>
      <c r="I60" s="771"/>
      <c r="J60" s="771"/>
      <c r="K60" s="771"/>
      <c r="L60" s="771"/>
      <c r="M60" s="771"/>
      <c r="N60" s="771"/>
      <c r="O60" s="771"/>
      <c r="P60" s="771"/>
      <c r="Q60" s="771"/>
      <c r="R60" s="771"/>
      <c r="S60" s="771"/>
      <c r="T60" s="772"/>
      <c r="U60" s="772"/>
      <c r="V60" s="772"/>
      <c r="W60" s="772"/>
      <c r="X60" s="772"/>
      <c r="Y60" s="772"/>
      <c r="Z60" s="772"/>
    </row>
    <row r="61" spans="1:26" ht="12" customHeight="1" x14ac:dyDescent="0.3">
      <c r="A61" s="771"/>
      <c r="B61" s="771"/>
      <c r="C61" s="771"/>
      <c r="D61" s="771"/>
      <c r="E61" s="771"/>
      <c r="F61" s="771"/>
      <c r="G61" s="771"/>
      <c r="H61" s="771"/>
      <c r="I61" s="771"/>
      <c r="J61" s="771"/>
      <c r="K61" s="771"/>
      <c r="L61" s="771"/>
      <c r="M61" s="771"/>
      <c r="N61" s="771"/>
      <c r="O61" s="771"/>
      <c r="P61" s="771"/>
      <c r="Q61" s="771"/>
      <c r="R61" s="771"/>
      <c r="S61" s="771"/>
      <c r="T61" s="772"/>
      <c r="U61" s="772"/>
      <c r="V61" s="772"/>
      <c r="W61" s="772"/>
      <c r="X61" s="772"/>
      <c r="Y61" s="772"/>
      <c r="Z61" s="772"/>
    </row>
    <row r="62" spans="1:26" ht="12" customHeight="1" x14ac:dyDescent="0.3">
      <c r="A62" s="771"/>
      <c r="B62" s="771"/>
      <c r="C62" s="771"/>
      <c r="D62" s="771"/>
      <c r="E62" s="771"/>
      <c r="F62" s="771"/>
      <c r="G62" s="771"/>
      <c r="H62" s="771"/>
      <c r="I62" s="771"/>
      <c r="J62" s="771"/>
      <c r="K62" s="771"/>
      <c r="L62" s="771"/>
      <c r="M62" s="771"/>
      <c r="N62" s="771"/>
      <c r="O62" s="771"/>
      <c r="P62" s="771"/>
      <c r="Q62" s="771"/>
      <c r="R62" s="771"/>
      <c r="S62" s="771"/>
      <c r="T62" s="772"/>
      <c r="U62" s="772"/>
      <c r="V62" s="772"/>
      <c r="W62" s="772"/>
      <c r="X62" s="772"/>
      <c r="Y62" s="772"/>
      <c r="Z62" s="772"/>
    </row>
    <row r="63" spans="1:26" ht="12" customHeight="1" x14ac:dyDescent="0.3">
      <c r="A63" s="771"/>
      <c r="B63" s="771"/>
      <c r="C63" s="771"/>
      <c r="D63" s="771"/>
      <c r="E63" s="771"/>
      <c r="F63" s="771"/>
      <c r="G63" s="771"/>
      <c r="H63" s="771"/>
      <c r="I63" s="771"/>
      <c r="J63" s="771"/>
      <c r="K63" s="771"/>
      <c r="L63" s="771"/>
      <c r="M63" s="771"/>
      <c r="N63" s="771"/>
      <c r="O63" s="771"/>
      <c r="P63" s="771"/>
      <c r="Q63" s="771"/>
      <c r="R63" s="771"/>
      <c r="S63" s="771"/>
      <c r="T63" s="772"/>
      <c r="U63" s="772"/>
      <c r="V63" s="772"/>
      <c r="W63" s="772"/>
      <c r="X63" s="772"/>
      <c r="Y63" s="772"/>
      <c r="Z63" s="772"/>
    </row>
    <row r="64" spans="1:26" ht="12" customHeight="1" x14ac:dyDescent="0.3">
      <c r="A64" s="771"/>
      <c r="B64" s="771"/>
      <c r="C64" s="771"/>
      <c r="D64" s="771"/>
      <c r="E64" s="771"/>
      <c r="F64" s="771"/>
      <c r="G64" s="771"/>
      <c r="H64" s="771"/>
      <c r="I64" s="771"/>
      <c r="J64" s="771"/>
      <c r="K64" s="771"/>
      <c r="L64" s="771"/>
      <c r="M64" s="771"/>
      <c r="N64" s="771"/>
      <c r="O64" s="771"/>
      <c r="P64" s="771"/>
      <c r="Q64" s="771"/>
      <c r="R64" s="771"/>
      <c r="S64" s="771"/>
      <c r="T64" s="772"/>
      <c r="U64" s="772"/>
      <c r="V64" s="772"/>
      <c r="W64" s="772"/>
      <c r="X64" s="772"/>
      <c r="Y64" s="772"/>
      <c r="Z64" s="772"/>
    </row>
    <row r="65" spans="1:26" ht="12" customHeight="1" x14ac:dyDescent="0.3">
      <c r="A65" s="771"/>
      <c r="B65" s="771"/>
      <c r="C65" s="771"/>
      <c r="D65" s="771"/>
      <c r="E65" s="771"/>
      <c r="F65" s="771"/>
      <c r="G65" s="771"/>
      <c r="H65" s="771"/>
      <c r="I65" s="771"/>
      <c r="J65" s="771"/>
      <c r="K65" s="771"/>
      <c r="L65" s="771"/>
      <c r="M65" s="771"/>
      <c r="N65" s="771"/>
      <c r="O65" s="771"/>
      <c r="P65" s="771"/>
      <c r="Q65" s="771"/>
      <c r="R65" s="771"/>
      <c r="S65" s="771"/>
      <c r="T65" s="772"/>
      <c r="U65" s="772"/>
      <c r="V65" s="772"/>
      <c r="W65" s="772"/>
      <c r="X65" s="772"/>
      <c r="Y65" s="772"/>
      <c r="Z65" s="772"/>
    </row>
    <row r="66" spans="1:26" ht="12" customHeight="1" x14ac:dyDescent="0.3">
      <c r="A66" s="771"/>
      <c r="B66" s="771"/>
      <c r="C66" s="771"/>
      <c r="D66" s="771"/>
      <c r="E66" s="771"/>
      <c r="F66" s="771"/>
      <c r="G66" s="771"/>
      <c r="H66" s="771"/>
      <c r="I66" s="771"/>
      <c r="J66" s="771"/>
      <c r="K66" s="771"/>
      <c r="L66" s="771"/>
      <c r="M66" s="771"/>
      <c r="N66" s="771"/>
      <c r="O66" s="771"/>
      <c r="P66" s="771"/>
      <c r="Q66" s="771"/>
      <c r="R66" s="771"/>
      <c r="S66" s="771"/>
      <c r="T66" s="772"/>
      <c r="U66" s="772"/>
      <c r="V66" s="772"/>
      <c r="W66" s="772"/>
      <c r="X66" s="772"/>
      <c r="Y66" s="772"/>
      <c r="Z66" s="772"/>
    </row>
    <row r="67" spans="1:26" ht="12" customHeight="1" x14ac:dyDescent="0.3">
      <c r="A67" s="771"/>
      <c r="B67" s="771"/>
      <c r="C67" s="771"/>
      <c r="D67" s="771"/>
      <c r="E67" s="771"/>
      <c r="F67" s="771"/>
      <c r="G67" s="771"/>
      <c r="H67" s="771"/>
      <c r="I67" s="771"/>
      <c r="J67" s="771"/>
      <c r="K67" s="771"/>
      <c r="L67" s="771"/>
      <c r="M67" s="771"/>
      <c r="N67" s="771"/>
      <c r="O67" s="771"/>
      <c r="P67" s="771"/>
      <c r="Q67" s="771"/>
      <c r="R67" s="771"/>
      <c r="S67" s="771"/>
      <c r="T67" s="772"/>
      <c r="U67" s="772"/>
      <c r="V67" s="772"/>
      <c r="W67" s="772"/>
      <c r="X67" s="772"/>
      <c r="Y67" s="772"/>
      <c r="Z67" s="772"/>
    </row>
    <row r="68" spans="1:26" ht="12" customHeight="1" x14ac:dyDescent="0.3">
      <c r="A68" s="771"/>
      <c r="B68" s="771"/>
      <c r="C68" s="771"/>
      <c r="D68" s="771"/>
      <c r="E68" s="771"/>
      <c r="F68" s="771"/>
      <c r="G68" s="771"/>
      <c r="H68" s="771"/>
      <c r="I68" s="771"/>
      <c r="J68" s="771"/>
      <c r="K68" s="771"/>
      <c r="L68" s="771"/>
      <c r="M68" s="771"/>
      <c r="N68" s="771"/>
      <c r="O68" s="771"/>
      <c r="P68" s="771"/>
      <c r="Q68" s="771"/>
      <c r="R68" s="771"/>
      <c r="S68" s="771"/>
      <c r="T68" s="772"/>
      <c r="U68" s="772"/>
      <c r="V68" s="772"/>
      <c r="W68" s="772"/>
      <c r="X68" s="772"/>
      <c r="Y68" s="772"/>
      <c r="Z68" s="772"/>
    </row>
    <row r="69" spans="1:26" ht="12" customHeight="1" x14ac:dyDescent="0.3">
      <c r="A69" s="771"/>
      <c r="B69" s="771"/>
      <c r="C69" s="771"/>
      <c r="D69" s="771"/>
      <c r="E69" s="771"/>
      <c r="F69" s="771"/>
      <c r="G69" s="771"/>
      <c r="H69" s="771"/>
      <c r="I69" s="771"/>
      <c r="J69" s="771"/>
      <c r="K69" s="771"/>
      <c r="L69" s="771"/>
      <c r="M69" s="771"/>
      <c r="N69" s="771"/>
      <c r="O69" s="771"/>
      <c r="P69" s="771"/>
      <c r="Q69" s="771"/>
      <c r="R69" s="771"/>
      <c r="S69" s="771"/>
      <c r="T69" s="772"/>
      <c r="U69" s="772"/>
      <c r="V69" s="772"/>
      <c r="W69" s="772"/>
      <c r="X69" s="772"/>
      <c r="Y69" s="772"/>
      <c r="Z69" s="772"/>
    </row>
    <row r="70" spans="1:26" ht="12" customHeight="1" x14ac:dyDescent="0.3">
      <c r="A70" s="771"/>
      <c r="B70" s="771"/>
      <c r="C70" s="771"/>
      <c r="D70" s="771"/>
      <c r="E70" s="771"/>
      <c r="F70" s="771"/>
      <c r="G70" s="771"/>
      <c r="H70" s="771"/>
      <c r="I70" s="771"/>
      <c r="J70" s="771"/>
      <c r="K70" s="771"/>
      <c r="L70" s="771"/>
      <c r="M70" s="771"/>
      <c r="N70" s="771"/>
      <c r="O70" s="771"/>
      <c r="P70" s="771"/>
      <c r="Q70" s="771"/>
      <c r="R70" s="771"/>
      <c r="S70" s="771"/>
      <c r="T70" s="772"/>
      <c r="U70" s="772"/>
      <c r="V70" s="772"/>
      <c r="W70" s="772"/>
      <c r="X70" s="772"/>
      <c r="Y70" s="772"/>
      <c r="Z70" s="772"/>
    </row>
    <row r="71" spans="1:26" ht="12" customHeight="1" x14ac:dyDescent="0.3">
      <c r="A71" s="771"/>
      <c r="B71" s="771"/>
      <c r="C71" s="771"/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771"/>
      <c r="Q71" s="771"/>
      <c r="R71" s="771"/>
      <c r="S71" s="771"/>
      <c r="T71" s="772"/>
      <c r="U71" s="772"/>
      <c r="V71" s="772"/>
      <c r="W71" s="772"/>
      <c r="X71" s="772"/>
      <c r="Y71" s="772"/>
      <c r="Z71" s="772"/>
    </row>
    <row r="72" spans="1:26" ht="12" customHeight="1" x14ac:dyDescent="0.3">
      <c r="A72" s="771"/>
      <c r="B72" s="771"/>
      <c r="C72" s="771"/>
      <c r="D72" s="771"/>
      <c r="E72" s="771"/>
      <c r="F72" s="771"/>
      <c r="G72" s="771"/>
      <c r="H72" s="771"/>
      <c r="I72" s="771"/>
      <c r="J72" s="771"/>
      <c r="K72" s="771"/>
      <c r="L72" s="771"/>
      <c r="M72" s="771"/>
      <c r="N72" s="771"/>
      <c r="O72" s="771"/>
      <c r="P72" s="771"/>
      <c r="Q72" s="771"/>
      <c r="R72" s="771"/>
      <c r="S72" s="771"/>
      <c r="T72" s="772"/>
      <c r="U72" s="772"/>
      <c r="V72" s="772"/>
      <c r="W72" s="772"/>
      <c r="X72" s="772"/>
      <c r="Y72" s="772"/>
      <c r="Z72" s="772"/>
    </row>
    <row r="73" spans="1:26" ht="12" customHeight="1" x14ac:dyDescent="0.3">
      <c r="A73" s="771"/>
      <c r="B73" s="771"/>
      <c r="C73" s="771"/>
      <c r="D73" s="771"/>
      <c r="E73" s="771"/>
      <c r="F73" s="771"/>
      <c r="G73" s="771"/>
      <c r="H73" s="771"/>
      <c r="I73" s="771"/>
      <c r="J73" s="771"/>
      <c r="K73" s="771"/>
      <c r="L73" s="771"/>
      <c r="M73" s="771"/>
      <c r="N73" s="771"/>
      <c r="O73" s="771"/>
      <c r="P73" s="771"/>
      <c r="Q73" s="771"/>
      <c r="R73" s="771"/>
      <c r="S73" s="771"/>
      <c r="T73" s="772"/>
      <c r="U73" s="772"/>
      <c r="V73" s="772"/>
      <c r="W73" s="772"/>
      <c r="X73" s="772"/>
      <c r="Y73" s="772"/>
      <c r="Z73" s="772"/>
    </row>
    <row r="74" spans="1:26" ht="12" customHeight="1" x14ac:dyDescent="0.3">
      <c r="A74" s="771"/>
      <c r="B74" s="771"/>
      <c r="C74" s="771"/>
      <c r="D74" s="771"/>
      <c r="E74" s="771"/>
      <c r="F74" s="771"/>
      <c r="G74" s="771"/>
      <c r="H74" s="771"/>
      <c r="I74" s="771"/>
      <c r="J74" s="771"/>
      <c r="K74" s="771"/>
      <c r="L74" s="771"/>
      <c r="M74" s="771"/>
      <c r="N74" s="771"/>
      <c r="O74" s="771"/>
      <c r="P74" s="771"/>
      <c r="Q74" s="771"/>
      <c r="R74" s="771"/>
      <c r="S74" s="771"/>
      <c r="T74" s="772"/>
      <c r="U74" s="772"/>
      <c r="V74" s="772"/>
      <c r="W74" s="772"/>
      <c r="X74" s="772"/>
      <c r="Y74" s="772"/>
      <c r="Z74" s="772"/>
    </row>
    <row r="75" spans="1:26" ht="12" customHeight="1" x14ac:dyDescent="0.3">
      <c r="A75" s="771"/>
      <c r="B75" s="771"/>
      <c r="C75" s="771"/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771"/>
      <c r="S75" s="771"/>
      <c r="T75" s="772"/>
      <c r="U75" s="772"/>
      <c r="V75" s="772"/>
      <c r="W75" s="772"/>
      <c r="X75" s="772"/>
      <c r="Y75" s="772"/>
      <c r="Z75" s="772"/>
    </row>
    <row r="76" spans="1:26" ht="12" customHeight="1" x14ac:dyDescent="0.3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2"/>
      <c r="U76" s="772"/>
      <c r="V76" s="772"/>
      <c r="W76" s="772"/>
      <c r="X76" s="772"/>
      <c r="Y76" s="772"/>
      <c r="Z76" s="772"/>
    </row>
    <row r="77" spans="1:26" ht="12" customHeight="1" x14ac:dyDescent="0.3">
      <c r="A77" s="771"/>
      <c r="B77" s="771"/>
      <c r="C77" s="771"/>
      <c r="D77" s="771"/>
      <c r="E77" s="771"/>
      <c r="F77" s="771"/>
      <c r="G77" s="771"/>
      <c r="H77" s="771"/>
      <c r="I77" s="771"/>
      <c r="J77" s="771"/>
      <c r="K77" s="771"/>
      <c r="L77" s="771"/>
      <c r="M77" s="771"/>
      <c r="N77" s="771"/>
      <c r="O77" s="771"/>
      <c r="P77" s="771"/>
      <c r="Q77" s="771"/>
      <c r="R77" s="771"/>
      <c r="S77" s="771"/>
      <c r="T77" s="772"/>
      <c r="U77" s="772"/>
      <c r="V77" s="772"/>
      <c r="W77" s="772"/>
      <c r="X77" s="772"/>
      <c r="Y77" s="772"/>
      <c r="Z77" s="772"/>
    </row>
    <row r="78" spans="1:26" ht="12" customHeight="1" x14ac:dyDescent="0.3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771"/>
      <c r="L78" s="771"/>
      <c r="M78" s="771"/>
      <c r="N78" s="771"/>
      <c r="O78" s="771"/>
      <c r="P78" s="771"/>
      <c r="Q78" s="771"/>
      <c r="R78" s="771"/>
      <c r="S78" s="771"/>
      <c r="T78" s="772"/>
      <c r="U78" s="772"/>
      <c r="V78" s="772"/>
      <c r="W78" s="772"/>
      <c r="X78" s="772"/>
      <c r="Y78" s="772"/>
      <c r="Z78" s="772"/>
    </row>
    <row r="79" spans="1:26" ht="12" customHeight="1" x14ac:dyDescent="0.3">
      <c r="A79" s="771"/>
      <c r="B79" s="771"/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2"/>
      <c r="U79" s="772"/>
      <c r="V79" s="772"/>
      <c r="W79" s="772"/>
      <c r="X79" s="772"/>
      <c r="Y79" s="772"/>
      <c r="Z79" s="772"/>
    </row>
    <row r="80" spans="1:26" ht="12" customHeight="1" x14ac:dyDescent="0.3">
      <c r="A80" s="771"/>
      <c r="B80" s="771"/>
      <c r="C80" s="771"/>
      <c r="D80" s="771"/>
      <c r="E80" s="771"/>
      <c r="F80" s="771"/>
      <c r="G80" s="771"/>
      <c r="H80" s="771"/>
      <c r="I80" s="771"/>
      <c r="J80" s="771"/>
      <c r="K80" s="771"/>
      <c r="L80" s="771"/>
      <c r="M80" s="771"/>
      <c r="N80" s="771"/>
      <c r="O80" s="771"/>
      <c r="P80" s="771"/>
      <c r="Q80" s="771"/>
      <c r="R80" s="771"/>
      <c r="S80" s="771"/>
      <c r="T80" s="772"/>
      <c r="U80" s="772"/>
      <c r="V80" s="772"/>
      <c r="W80" s="772"/>
      <c r="X80" s="772"/>
      <c r="Y80" s="772"/>
      <c r="Z80" s="772"/>
    </row>
    <row r="81" spans="1:26" ht="12" customHeight="1" x14ac:dyDescent="0.3">
      <c r="A81" s="771"/>
      <c r="B81" s="771"/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2"/>
      <c r="U81" s="772"/>
      <c r="V81" s="772"/>
      <c r="W81" s="772"/>
      <c r="X81" s="772"/>
      <c r="Y81" s="772"/>
      <c r="Z81" s="772"/>
    </row>
    <row r="82" spans="1:26" ht="12" customHeight="1" x14ac:dyDescent="0.3">
      <c r="A82" s="771"/>
      <c r="B82" s="771"/>
      <c r="C82" s="771"/>
      <c r="D82" s="771"/>
      <c r="E82" s="771"/>
      <c r="F82" s="771"/>
      <c r="G82" s="771"/>
      <c r="H82" s="771"/>
      <c r="I82" s="771"/>
      <c r="J82" s="771"/>
      <c r="K82" s="771"/>
      <c r="L82" s="771"/>
      <c r="M82" s="771"/>
      <c r="N82" s="771"/>
      <c r="O82" s="771"/>
      <c r="P82" s="771"/>
      <c r="Q82" s="771"/>
      <c r="R82" s="771"/>
      <c r="S82" s="771"/>
      <c r="T82" s="772"/>
      <c r="U82" s="772"/>
      <c r="V82" s="772"/>
      <c r="W82" s="772"/>
      <c r="X82" s="772"/>
      <c r="Y82" s="772"/>
      <c r="Z82" s="772"/>
    </row>
    <row r="83" spans="1:26" ht="12" customHeight="1" x14ac:dyDescent="0.3">
      <c r="A83" s="771"/>
      <c r="B83" s="771"/>
      <c r="C83" s="771"/>
      <c r="D83" s="771"/>
      <c r="E83" s="771"/>
      <c r="F83" s="771"/>
      <c r="G83" s="771"/>
      <c r="H83" s="771"/>
      <c r="I83" s="771"/>
      <c r="J83" s="771"/>
      <c r="K83" s="771"/>
      <c r="L83" s="771"/>
      <c r="M83" s="771"/>
      <c r="N83" s="771"/>
      <c r="O83" s="771"/>
      <c r="P83" s="771"/>
      <c r="Q83" s="771"/>
      <c r="R83" s="771"/>
      <c r="S83" s="771"/>
      <c r="T83" s="772"/>
      <c r="U83" s="772"/>
      <c r="V83" s="772"/>
      <c r="W83" s="772"/>
      <c r="X83" s="772"/>
      <c r="Y83" s="772"/>
      <c r="Z83" s="772"/>
    </row>
    <row r="84" spans="1:26" ht="12" customHeight="1" x14ac:dyDescent="0.3">
      <c r="A84" s="771"/>
      <c r="B84" s="771"/>
      <c r="C84" s="771"/>
      <c r="D84" s="771"/>
      <c r="E84" s="771"/>
      <c r="F84" s="771"/>
      <c r="G84" s="771"/>
      <c r="H84" s="771"/>
      <c r="I84" s="771"/>
      <c r="J84" s="771"/>
      <c r="K84" s="771"/>
      <c r="L84" s="771"/>
      <c r="M84" s="771"/>
      <c r="N84" s="771"/>
      <c r="O84" s="771"/>
      <c r="P84" s="771"/>
      <c r="Q84" s="771"/>
      <c r="R84" s="771"/>
      <c r="S84" s="771"/>
      <c r="T84" s="772"/>
      <c r="U84" s="772"/>
      <c r="V84" s="772"/>
      <c r="W84" s="772"/>
      <c r="X84" s="772"/>
      <c r="Y84" s="772"/>
      <c r="Z84" s="772"/>
    </row>
    <row r="85" spans="1:26" ht="12" customHeight="1" x14ac:dyDescent="0.3">
      <c r="A85" s="771"/>
      <c r="B85" s="771"/>
      <c r="C85" s="771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2"/>
      <c r="U85" s="772"/>
      <c r="V85" s="772"/>
      <c r="W85" s="772"/>
      <c r="X85" s="772"/>
      <c r="Y85" s="772"/>
      <c r="Z85" s="772"/>
    </row>
    <row r="86" spans="1:26" ht="12" customHeight="1" x14ac:dyDescent="0.3">
      <c r="A86" s="771"/>
      <c r="B86" s="771"/>
      <c r="C86" s="771"/>
      <c r="D86" s="771"/>
      <c r="E86" s="771"/>
      <c r="F86" s="771"/>
      <c r="G86" s="771"/>
      <c r="H86" s="771"/>
      <c r="I86" s="771"/>
      <c r="J86" s="771"/>
      <c r="K86" s="771"/>
      <c r="L86" s="771"/>
      <c r="M86" s="771"/>
      <c r="N86" s="771"/>
      <c r="O86" s="771"/>
      <c r="P86" s="771"/>
      <c r="Q86" s="771"/>
      <c r="R86" s="771"/>
      <c r="S86" s="771"/>
      <c r="T86" s="772"/>
      <c r="U86" s="772"/>
      <c r="V86" s="772"/>
      <c r="W86" s="772"/>
      <c r="X86" s="772"/>
      <c r="Y86" s="772"/>
      <c r="Z86" s="772"/>
    </row>
    <row r="87" spans="1:26" ht="12" customHeight="1" x14ac:dyDescent="0.3">
      <c r="A87" s="771"/>
      <c r="B87" s="771"/>
      <c r="C87" s="771"/>
      <c r="D87" s="771"/>
      <c r="E87" s="771"/>
      <c r="F87" s="771"/>
      <c r="G87" s="771"/>
      <c r="H87" s="771"/>
      <c r="I87" s="771"/>
      <c r="J87" s="771"/>
      <c r="K87" s="771"/>
      <c r="L87" s="771"/>
      <c r="M87" s="771"/>
      <c r="N87" s="771"/>
      <c r="O87" s="771"/>
      <c r="P87" s="771"/>
      <c r="Q87" s="771"/>
      <c r="R87" s="771"/>
      <c r="S87" s="771"/>
      <c r="T87" s="772"/>
      <c r="U87" s="772"/>
      <c r="V87" s="772"/>
      <c r="W87" s="772"/>
      <c r="X87" s="772"/>
      <c r="Y87" s="772"/>
      <c r="Z87" s="772"/>
    </row>
    <row r="88" spans="1:26" ht="12" customHeight="1" x14ac:dyDescent="0.3">
      <c r="A88" s="771"/>
      <c r="B88" s="771"/>
      <c r="C88" s="771"/>
      <c r="D88" s="771"/>
      <c r="E88" s="771"/>
      <c r="F88" s="771"/>
      <c r="G88" s="771"/>
      <c r="H88" s="771"/>
      <c r="I88" s="771"/>
      <c r="J88" s="771"/>
      <c r="K88" s="771"/>
      <c r="L88" s="771"/>
      <c r="M88" s="771"/>
      <c r="N88" s="771"/>
      <c r="O88" s="771"/>
      <c r="P88" s="771"/>
      <c r="Q88" s="771"/>
      <c r="R88" s="771"/>
      <c r="S88" s="771"/>
      <c r="T88" s="772"/>
      <c r="U88" s="772"/>
      <c r="V88" s="772"/>
      <c r="W88" s="772"/>
      <c r="X88" s="772"/>
      <c r="Y88" s="772"/>
      <c r="Z88" s="772"/>
    </row>
    <row r="89" spans="1:26" ht="12" customHeight="1" x14ac:dyDescent="0.3">
      <c r="A89" s="771"/>
      <c r="B89" s="771"/>
      <c r="C89" s="771"/>
      <c r="D89" s="771"/>
      <c r="E89" s="771"/>
      <c r="F89" s="771"/>
      <c r="G89" s="771"/>
      <c r="H89" s="771"/>
      <c r="I89" s="771"/>
      <c r="J89" s="771"/>
      <c r="K89" s="771"/>
      <c r="L89" s="771"/>
      <c r="M89" s="771"/>
      <c r="N89" s="771"/>
      <c r="O89" s="771"/>
      <c r="P89" s="771"/>
      <c r="Q89" s="771"/>
      <c r="R89" s="771"/>
      <c r="S89" s="771"/>
      <c r="T89" s="772"/>
      <c r="U89" s="772"/>
      <c r="V89" s="772"/>
      <c r="W89" s="772"/>
      <c r="X89" s="772"/>
      <c r="Y89" s="772"/>
      <c r="Z89" s="772"/>
    </row>
    <row r="90" spans="1:26" ht="12" customHeight="1" x14ac:dyDescent="0.3">
      <c r="A90" s="771"/>
      <c r="B90" s="771"/>
      <c r="C90" s="771"/>
      <c r="D90" s="771"/>
      <c r="E90" s="771"/>
      <c r="F90" s="771"/>
      <c r="G90" s="771"/>
      <c r="H90" s="771"/>
      <c r="I90" s="771"/>
      <c r="J90" s="771"/>
      <c r="K90" s="771"/>
      <c r="L90" s="771"/>
      <c r="M90" s="771"/>
      <c r="N90" s="771"/>
      <c r="O90" s="771"/>
      <c r="P90" s="771"/>
      <c r="Q90" s="771"/>
      <c r="R90" s="771"/>
      <c r="S90" s="771"/>
      <c r="T90" s="772"/>
      <c r="U90" s="772"/>
      <c r="V90" s="772"/>
      <c r="W90" s="772"/>
      <c r="X90" s="772"/>
      <c r="Y90" s="772"/>
      <c r="Z90" s="772"/>
    </row>
    <row r="91" spans="1:26" ht="12" customHeight="1" x14ac:dyDescent="0.3">
      <c r="A91" s="771"/>
      <c r="B91" s="771"/>
      <c r="C91" s="771"/>
      <c r="D91" s="771"/>
      <c r="E91" s="771"/>
      <c r="F91" s="771"/>
      <c r="G91" s="771"/>
      <c r="H91" s="771"/>
      <c r="I91" s="771"/>
      <c r="J91" s="771"/>
      <c r="K91" s="771"/>
      <c r="L91" s="771"/>
      <c r="M91" s="771"/>
      <c r="N91" s="771"/>
      <c r="O91" s="771"/>
      <c r="P91" s="771"/>
      <c r="Q91" s="771"/>
      <c r="R91" s="771"/>
      <c r="S91" s="771"/>
      <c r="T91" s="772"/>
      <c r="U91" s="772"/>
      <c r="V91" s="772"/>
      <c r="W91" s="772"/>
      <c r="X91" s="772"/>
      <c r="Y91" s="772"/>
      <c r="Z91" s="772"/>
    </row>
    <row r="92" spans="1:26" ht="12" customHeight="1" x14ac:dyDescent="0.3">
      <c r="A92" s="771"/>
      <c r="B92" s="771"/>
      <c r="C92" s="771"/>
      <c r="D92" s="771"/>
      <c r="E92" s="771"/>
      <c r="F92" s="771"/>
      <c r="G92" s="771"/>
      <c r="H92" s="771"/>
      <c r="I92" s="771"/>
      <c r="J92" s="771"/>
      <c r="K92" s="771"/>
      <c r="L92" s="771"/>
      <c r="M92" s="771"/>
      <c r="N92" s="771"/>
      <c r="O92" s="771"/>
      <c r="P92" s="771"/>
      <c r="Q92" s="771"/>
      <c r="R92" s="771"/>
      <c r="S92" s="771"/>
      <c r="T92" s="772"/>
      <c r="U92" s="772"/>
      <c r="V92" s="772"/>
      <c r="W92" s="772"/>
      <c r="X92" s="772"/>
      <c r="Y92" s="772"/>
      <c r="Z92" s="772"/>
    </row>
    <row r="93" spans="1:26" ht="12" customHeight="1" x14ac:dyDescent="0.3">
      <c r="A93" s="771"/>
      <c r="B93" s="771"/>
      <c r="C93" s="771"/>
      <c r="D93" s="771"/>
      <c r="E93" s="771"/>
      <c r="F93" s="771"/>
      <c r="G93" s="771"/>
      <c r="H93" s="771"/>
      <c r="I93" s="771"/>
      <c r="J93" s="771"/>
      <c r="K93" s="771"/>
      <c r="L93" s="771"/>
      <c r="M93" s="771"/>
      <c r="N93" s="771"/>
      <c r="O93" s="771"/>
      <c r="P93" s="771"/>
      <c r="Q93" s="771"/>
      <c r="R93" s="771"/>
      <c r="S93" s="771"/>
      <c r="T93" s="772"/>
      <c r="U93" s="772"/>
      <c r="V93" s="772"/>
      <c r="W93" s="772"/>
      <c r="X93" s="772"/>
      <c r="Y93" s="772"/>
      <c r="Z93" s="772"/>
    </row>
    <row r="94" spans="1:26" ht="12" customHeight="1" x14ac:dyDescent="0.3">
      <c r="A94" s="771"/>
      <c r="B94" s="771"/>
      <c r="C94" s="771"/>
      <c r="D94" s="771"/>
      <c r="E94" s="771"/>
      <c r="F94" s="771"/>
      <c r="G94" s="771"/>
      <c r="H94" s="771"/>
      <c r="I94" s="771"/>
      <c r="J94" s="771"/>
      <c r="K94" s="771"/>
      <c r="L94" s="771"/>
      <c r="M94" s="771"/>
      <c r="N94" s="771"/>
      <c r="O94" s="771"/>
      <c r="P94" s="771"/>
      <c r="Q94" s="771"/>
      <c r="R94" s="771"/>
      <c r="S94" s="771"/>
      <c r="T94" s="772"/>
      <c r="U94" s="772"/>
      <c r="V94" s="772"/>
      <c r="W94" s="772"/>
      <c r="X94" s="772"/>
      <c r="Y94" s="772"/>
      <c r="Z94" s="772"/>
    </row>
    <row r="95" spans="1:26" ht="12" customHeight="1" x14ac:dyDescent="0.3">
      <c r="A95" s="771"/>
      <c r="B95" s="771"/>
      <c r="C95" s="771"/>
      <c r="D95" s="771"/>
      <c r="E95" s="771"/>
      <c r="F95" s="771"/>
      <c r="G95" s="771"/>
      <c r="H95" s="771"/>
      <c r="I95" s="771"/>
      <c r="J95" s="771"/>
      <c r="K95" s="771"/>
      <c r="L95" s="771"/>
      <c r="M95" s="771"/>
      <c r="N95" s="771"/>
      <c r="O95" s="771"/>
      <c r="P95" s="771"/>
      <c r="Q95" s="771"/>
      <c r="R95" s="771"/>
      <c r="S95" s="771"/>
      <c r="T95" s="772"/>
      <c r="U95" s="772"/>
      <c r="V95" s="772"/>
      <c r="W95" s="772"/>
      <c r="X95" s="772"/>
      <c r="Y95" s="772"/>
      <c r="Z95" s="772"/>
    </row>
    <row r="96" spans="1:26" ht="12" customHeight="1" x14ac:dyDescent="0.3">
      <c r="A96" s="771"/>
      <c r="B96" s="771"/>
      <c r="C96" s="771"/>
      <c r="D96" s="771"/>
      <c r="E96" s="771"/>
      <c r="F96" s="771"/>
      <c r="G96" s="771"/>
      <c r="H96" s="771"/>
      <c r="I96" s="771"/>
      <c r="J96" s="771"/>
      <c r="K96" s="771"/>
      <c r="L96" s="771"/>
      <c r="M96" s="771"/>
      <c r="N96" s="771"/>
      <c r="O96" s="771"/>
      <c r="P96" s="771"/>
      <c r="Q96" s="771"/>
      <c r="R96" s="771"/>
      <c r="S96" s="771"/>
      <c r="T96" s="772"/>
      <c r="U96" s="772"/>
      <c r="V96" s="772"/>
      <c r="W96" s="772"/>
      <c r="X96" s="772"/>
      <c r="Y96" s="772"/>
      <c r="Z96" s="772"/>
    </row>
    <row r="97" spans="1:26" ht="12" customHeight="1" x14ac:dyDescent="0.3">
      <c r="A97" s="771"/>
      <c r="B97" s="771"/>
      <c r="C97" s="771"/>
      <c r="D97" s="771"/>
      <c r="E97" s="771"/>
      <c r="F97" s="771"/>
      <c r="G97" s="771"/>
      <c r="H97" s="771"/>
      <c r="I97" s="771"/>
      <c r="J97" s="771"/>
      <c r="K97" s="771"/>
      <c r="L97" s="771"/>
      <c r="M97" s="771"/>
      <c r="N97" s="771"/>
      <c r="O97" s="771"/>
      <c r="P97" s="771"/>
      <c r="Q97" s="771"/>
      <c r="R97" s="771"/>
      <c r="S97" s="771"/>
      <c r="T97" s="772"/>
      <c r="U97" s="772"/>
      <c r="V97" s="772"/>
      <c r="W97" s="772"/>
      <c r="X97" s="772"/>
      <c r="Y97" s="772"/>
      <c r="Z97" s="772"/>
    </row>
    <row r="98" spans="1:26" ht="12" customHeight="1" x14ac:dyDescent="0.3">
      <c r="A98" s="771"/>
      <c r="B98" s="771"/>
      <c r="C98" s="771"/>
      <c r="D98" s="771"/>
      <c r="E98" s="771"/>
      <c r="F98" s="771"/>
      <c r="G98" s="771"/>
      <c r="H98" s="771"/>
      <c r="I98" s="771"/>
      <c r="J98" s="771"/>
      <c r="K98" s="771"/>
      <c r="L98" s="771"/>
      <c r="M98" s="771"/>
      <c r="N98" s="771"/>
      <c r="O98" s="771"/>
      <c r="P98" s="771"/>
      <c r="Q98" s="771"/>
      <c r="R98" s="771"/>
      <c r="S98" s="771"/>
      <c r="T98" s="772"/>
      <c r="U98" s="772"/>
      <c r="V98" s="772"/>
      <c r="W98" s="772"/>
      <c r="X98" s="772"/>
      <c r="Y98" s="772"/>
      <c r="Z98" s="772"/>
    </row>
    <row r="99" spans="1:26" ht="12" customHeight="1" x14ac:dyDescent="0.3">
      <c r="A99" s="771"/>
      <c r="B99" s="771"/>
      <c r="C99" s="771"/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771"/>
      <c r="Q99" s="771"/>
      <c r="R99" s="771"/>
      <c r="S99" s="771"/>
      <c r="T99" s="772"/>
      <c r="U99" s="772"/>
      <c r="V99" s="772"/>
      <c r="W99" s="772"/>
      <c r="X99" s="772"/>
      <c r="Y99" s="772"/>
      <c r="Z99" s="772"/>
    </row>
    <row r="100" spans="1:26" ht="12" customHeight="1" x14ac:dyDescent="0.3">
      <c r="A100" s="771"/>
      <c r="B100" s="771"/>
      <c r="C100" s="771"/>
      <c r="D100" s="771"/>
      <c r="E100" s="771"/>
      <c r="F100" s="771"/>
      <c r="G100" s="771"/>
      <c r="H100" s="771"/>
      <c r="I100" s="771"/>
      <c r="J100" s="771"/>
      <c r="K100" s="771"/>
      <c r="L100" s="771"/>
      <c r="M100" s="771"/>
      <c r="N100" s="771"/>
      <c r="O100" s="771"/>
      <c r="P100" s="771"/>
      <c r="Q100" s="771"/>
      <c r="R100" s="771"/>
      <c r="S100" s="771"/>
      <c r="T100" s="772"/>
      <c r="U100" s="772"/>
      <c r="V100" s="772"/>
      <c r="W100" s="772"/>
      <c r="X100" s="772"/>
      <c r="Y100" s="772"/>
      <c r="Z100" s="772"/>
    </row>
    <row r="101" spans="1:26" ht="12" customHeight="1" x14ac:dyDescent="0.3">
      <c r="A101" s="771"/>
      <c r="B101" s="771"/>
      <c r="C101" s="771"/>
      <c r="D101" s="771"/>
      <c r="E101" s="771"/>
      <c r="F101" s="771"/>
      <c r="G101" s="771"/>
      <c r="H101" s="771"/>
      <c r="I101" s="771"/>
      <c r="J101" s="771"/>
      <c r="K101" s="771"/>
      <c r="L101" s="771"/>
      <c r="M101" s="771"/>
      <c r="N101" s="771"/>
      <c r="O101" s="771"/>
      <c r="P101" s="771"/>
      <c r="Q101" s="771"/>
      <c r="R101" s="771"/>
      <c r="S101" s="771"/>
      <c r="T101" s="772"/>
      <c r="U101" s="772"/>
      <c r="V101" s="772"/>
      <c r="W101" s="772"/>
      <c r="X101" s="772"/>
      <c r="Y101" s="772"/>
      <c r="Z101" s="772"/>
    </row>
    <row r="102" spans="1:26" ht="12" customHeight="1" x14ac:dyDescent="0.3">
      <c r="A102" s="771"/>
      <c r="B102" s="771"/>
      <c r="C102" s="771"/>
      <c r="D102" s="771"/>
      <c r="E102" s="771"/>
      <c r="F102" s="771"/>
      <c r="G102" s="771"/>
      <c r="H102" s="771"/>
      <c r="I102" s="771"/>
      <c r="J102" s="771"/>
      <c r="K102" s="771"/>
      <c r="L102" s="771"/>
      <c r="M102" s="771"/>
      <c r="N102" s="771"/>
      <c r="O102" s="771"/>
      <c r="P102" s="771"/>
      <c r="Q102" s="771"/>
      <c r="R102" s="771"/>
      <c r="S102" s="771"/>
      <c r="T102" s="772"/>
      <c r="U102" s="772"/>
      <c r="V102" s="772"/>
      <c r="W102" s="772"/>
      <c r="X102" s="772"/>
      <c r="Y102" s="772"/>
      <c r="Z102" s="772"/>
    </row>
    <row r="103" spans="1:26" ht="12" customHeight="1" x14ac:dyDescent="0.3">
      <c r="A103" s="771"/>
      <c r="B103" s="771"/>
      <c r="C103" s="771"/>
      <c r="D103" s="771"/>
      <c r="E103" s="771"/>
      <c r="F103" s="771"/>
      <c r="G103" s="771"/>
      <c r="H103" s="771"/>
      <c r="I103" s="771"/>
      <c r="J103" s="771"/>
      <c r="K103" s="771"/>
      <c r="L103" s="771"/>
      <c r="M103" s="771"/>
      <c r="N103" s="771"/>
      <c r="O103" s="771"/>
      <c r="P103" s="771"/>
      <c r="Q103" s="771"/>
      <c r="R103" s="771"/>
      <c r="S103" s="771"/>
      <c r="T103" s="772"/>
      <c r="U103" s="772"/>
      <c r="V103" s="772"/>
      <c r="W103" s="772"/>
      <c r="X103" s="772"/>
      <c r="Y103" s="772"/>
      <c r="Z103" s="772"/>
    </row>
    <row r="104" spans="1:26" ht="12" customHeight="1" x14ac:dyDescent="0.3">
      <c r="A104" s="771"/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  <c r="L104" s="771"/>
      <c r="M104" s="771"/>
      <c r="N104" s="771"/>
      <c r="O104" s="771"/>
      <c r="P104" s="771"/>
      <c r="Q104" s="771"/>
      <c r="R104" s="771"/>
      <c r="S104" s="771"/>
      <c r="T104" s="772"/>
      <c r="U104" s="772"/>
      <c r="V104" s="772"/>
      <c r="W104" s="772"/>
      <c r="X104" s="772"/>
      <c r="Y104" s="772"/>
      <c r="Z104" s="772"/>
    </row>
    <row r="105" spans="1:26" ht="12" customHeight="1" x14ac:dyDescent="0.3">
      <c r="A105" s="771"/>
      <c r="B105" s="771"/>
      <c r="C105" s="771"/>
      <c r="D105" s="771"/>
      <c r="E105" s="771"/>
      <c r="F105" s="771"/>
      <c r="G105" s="771"/>
      <c r="H105" s="771"/>
      <c r="I105" s="771"/>
      <c r="J105" s="771"/>
      <c r="K105" s="771"/>
      <c r="L105" s="771"/>
      <c r="M105" s="771"/>
      <c r="N105" s="771"/>
      <c r="O105" s="771"/>
      <c r="P105" s="771"/>
      <c r="Q105" s="771"/>
      <c r="R105" s="771"/>
      <c r="S105" s="771"/>
      <c r="T105" s="772"/>
      <c r="U105" s="772"/>
      <c r="V105" s="772"/>
      <c r="W105" s="772"/>
      <c r="X105" s="772"/>
      <c r="Y105" s="772"/>
      <c r="Z105" s="772"/>
    </row>
    <row r="106" spans="1:26" ht="12" customHeight="1" x14ac:dyDescent="0.3">
      <c r="A106" s="771"/>
      <c r="B106" s="771"/>
      <c r="C106" s="771"/>
      <c r="D106" s="771"/>
      <c r="E106" s="771"/>
      <c r="F106" s="771"/>
      <c r="G106" s="771"/>
      <c r="H106" s="771"/>
      <c r="I106" s="771"/>
      <c r="J106" s="771"/>
      <c r="K106" s="771"/>
      <c r="L106" s="771"/>
      <c r="M106" s="771"/>
      <c r="N106" s="771"/>
      <c r="O106" s="771"/>
      <c r="P106" s="771"/>
      <c r="Q106" s="771"/>
      <c r="R106" s="771"/>
      <c r="S106" s="771"/>
      <c r="T106" s="772"/>
      <c r="U106" s="772"/>
      <c r="V106" s="772"/>
      <c r="W106" s="772"/>
      <c r="X106" s="772"/>
      <c r="Y106" s="772"/>
      <c r="Z106" s="772"/>
    </row>
    <row r="107" spans="1:26" ht="12" customHeight="1" x14ac:dyDescent="0.3">
      <c r="A107" s="771"/>
      <c r="B107" s="771"/>
      <c r="C107" s="771"/>
      <c r="D107" s="771"/>
      <c r="E107" s="771"/>
      <c r="F107" s="771"/>
      <c r="G107" s="771"/>
      <c r="H107" s="771"/>
      <c r="I107" s="771"/>
      <c r="J107" s="771"/>
      <c r="K107" s="771"/>
      <c r="L107" s="771"/>
      <c r="M107" s="771"/>
      <c r="N107" s="771"/>
      <c r="O107" s="771"/>
      <c r="P107" s="771"/>
      <c r="Q107" s="771"/>
      <c r="R107" s="771"/>
      <c r="S107" s="771"/>
      <c r="T107" s="772"/>
      <c r="U107" s="772"/>
      <c r="V107" s="772"/>
      <c r="W107" s="772"/>
      <c r="X107" s="772"/>
      <c r="Y107" s="772"/>
      <c r="Z107" s="772"/>
    </row>
    <row r="108" spans="1:26" ht="12" customHeight="1" x14ac:dyDescent="0.3">
      <c r="A108" s="771"/>
      <c r="B108" s="771"/>
      <c r="C108" s="771"/>
      <c r="D108" s="771"/>
      <c r="E108" s="771"/>
      <c r="F108" s="771"/>
      <c r="G108" s="771"/>
      <c r="H108" s="771"/>
      <c r="I108" s="771"/>
      <c r="J108" s="771"/>
      <c r="K108" s="771"/>
      <c r="L108" s="771"/>
      <c r="M108" s="771"/>
      <c r="N108" s="771"/>
      <c r="O108" s="771"/>
      <c r="P108" s="771"/>
      <c r="Q108" s="771"/>
      <c r="R108" s="771"/>
      <c r="S108" s="771"/>
      <c r="T108" s="772"/>
      <c r="U108" s="772"/>
      <c r="V108" s="772"/>
      <c r="W108" s="772"/>
      <c r="X108" s="772"/>
      <c r="Y108" s="772"/>
      <c r="Z108" s="772"/>
    </row>
    <row r="109" spans="1:26" ht="12" customHeight="1" x14ac:dyDescent="0.3">
      <c r="A109" s="771"/>
      <c r="B109" s="771"/>
      <c r="C109" s="771"/>
      <c r="D109" s="771"/>
      <c r="E109" s="771"/>
      <c r="F109" s="771"/>
      <c r="G109" s="771"/>
      <c r="H109" s="771"/>
      <c r="I109" s="771"/>
      <c r="J109" s="771"/>
      <c r="K109" s="771"/>
      <c r="L109" s="771"/>
      <c r="M109" s="771"/>
      <c r="N109" s="771"/>
      <c r="O109" s="771"/>
      <c r="P109" s="771"/>
      <c r="Q109" s="771"/>
      <c r="R109" s="771"/>
      <c r="S109" s="771"/>
      <c r="T109" s="772"/>
      <c r="U109" s="772"/>
      <c r="V109" s="772"/>
      <c r="W109" s="772"/>
      <c r="X109" s="772"/>
      <c r="Y109" s="772"/>
      <c r="Z109" s="772"/>
    </row>
    <row r="110" spans="1:26" ht="12" customHeight="1" x14ac:dyDescent="0.3">
      <c r="A110" s="771"/>
      <c r="B110" s="771"/>
      <c r="C110" s="771"/>
      <c r="D110" s="771"/>
      <c r="E110" s="771"/>
      <c r="F110" s="771"/>
      <c r="G110" s="771"/>
      <c r="H110" s="771"/>
      <c r="I110" s="771"/>
      <c r="J110" s="771"/>
      <c r="K110" s="771"/>
      <c r="L110" s="771"/>
      <c r="M110" s="771"/>
      <c r="N110" s="771"/>
      <c r="O110" s="771"/>
      <c r="P110" s="771"/>
      <c r="Q110" s="771"/>
      <c r="R110" s="771"/>
      <c r="S110" s="771"/>
      <c r="T110" s="772"/>
      <c r="U110" s="772"/>
      <c r="V110" s="772"/>
      <c r="W110" s="772"/>
      <c r="X110" s="772"/>
      <c r="Y110" s="772"/>
      <c r="Z110" s="772"/>
    </row>
    <row r="111" spans="1:26" ht="12" customHeight="1" x14ac:dyDescent="0.3">
      <c r="A111" s="771"/>
      <c r="B111" s="771"/>
      <c r="C111" s="771"/>
      <c r="D111" s="771"/>
      <c r="E111" s="771"/>
      <c r="F111" s="771"/>
      <c r="G111" s="771"/>
      <c r="H111" s="771"/>
      <c r="I111" s="771"/>
      <c r="J111" s="771"/>
      <c r="K111" s="771"/>
      <c r="L111" s="771"/>
      <c r="M111" s="771"/>
      <c r="N111" s="771"/>
      <c r="O111" s="771"/>
      <c r="P111" s="771"/>
      <c r="Q111" s="771"/>
      <c r="R111" s="771"/>
      <c r="S111" s="771"/>
      <c r="T111" s="772"/>
      <c r="U111" s="772"/>
      <c r="V111" s="772"/>
      <c r="W111" s="772"/>
      <c r="X111" s="772"/>
      <c r="Y111" s="772"/>
      <c r="Z111" s="772"/>
    </row>
    <row r="112" spans="1:26" ht="12" customHeight="1" x14ac:dyDescent="0.3">
      <c r="A112" s="771"/>
      <c r="B112" s="771"/>
      <c r="C112" s="771"/>
      <c r="D112" s="771"/>
      <c r="E112" s="771"/>
      <c r="F112" s="771"/>
      <c r="G112" s="771"/>
      <c r="H112" s="771"/>
      <c r="I112" s="771"/>
      <c r="J112" s="771"/>
      <c r="K112" s="771"/>
      <c r="L112" s="771"/>
      <c r="M112" s="771"/>
      <c r="N112" s="771"/>
      <c r="O112" s="771"/>
      <c r="P112" s="771"/>
      <c r="Q112" s="771"/>
      <c r="R112" s="771"/>
      <c r="S112" s="771"/>
      <c r="T112" s="772"/>
      <c r="U112" s="772"/>
      <c r="V112" s="772"/>
      <c r="W112" s="772"/>
      <c r="X112" s="772"/>
      <c r="Y112" s="772"/>
      <c r="Z112" s="772"/>
    </row>
    <row r="113" spans="1:26" ht="12" customHeight="1" x14ac:dyDescent="0.3">
      <c r="A113" s="771"/>
      <c r="B113" s="771"/>
      <c r="C113" s="771"/>
      <c r="D113" s="771"/>
      <c r="E113" s="771"/>
      <c r="F113" s="771"/>
      <c r="G113" s="771"/>
      <c r="H113" s="771"/>
      <c r="I113" s="771"/>
      <c r="J113" s="771"/>
      <c r="K113" s="771"/>
      <c r="L113" s="771"/>
      <c r="M113" s="771"/>
      <c r="N113" s="771"/>
      <c r="O113" s="771"/>
      <c r="P113" s="771"/>
      <c r="Q113" s="771"/>
      <c r="R113" s="771"/>
      <c r="S113" s="771"/>
      <c r="T113" s="772"/>
      <c r="U113" s="772"/>
      <c r="V113" s="772"/>
      <c r="W113" s="772"/>
      <c r="X113" s="772"/>
      <c r="Y113" s="772"/>
      <c r="Z113" s="772"/>
    </row>
    <row r="114" spans="1:26" ht="12" customHeight="1" x14ac:dyDescent="0.3">
      <c r="A114" s="771"/>
      <c r="B114" s="771"/>
      <c r="C114" s="771"/>
      <c r="D114" s="771"/>
      <c r="E114" s="771"/>
      <c r="F114" s="771"/>
      <c r="G114" s="771"/>
      <c r="H114" s="771"/>
      <c r="I114" s="771"/>
      <c r="J114" s="771"/>
      <c r="K114" s="771"/>
      <c r="L114" s="771"/>
      <c r="M114" s="771"/>
      <c r="N114" s="771"/>
      <c r="O114" s="771"/>
      <c r="P114" s="771"/>
      <c r="Q114" s="771"/>
      <c r="R114" s="771"/>
      <c r="S114" s="771"/>
      <c r="T114" s="772"/>
      <c r="U114" s="772"/>
      <c r="V114" s="772"/>
      <c r="W114" s="772"/>
      <c r="X114" s="772"/>
      <c r="Y114" s="772"/>
      <c r="Z114" s="772"/>
    </row>
    <row r="115" spans="1:26" ht="12" customHeight="1" x14ac:dyDescent="0.3">
      <c r="A115" s="771"/>
      <c r="B115" s="771"/>
      <c r="C115" s="771"/>
      <c r="D115" s="771"/>
      <c r="E115" s="771"/>
      <c r="F115" s="771"/>
      <c r="G115" s="771"/>
      <c r="H115" s="771"/>
      <c r="I115" s="771"/>
      <c r="J115" s="771"/>
      <c r="K115" s="771"/>
      <c r="L115" s="771"/>
      <c r="M115" s="771"/>
      <c r="N115" s="771"/>
      <c r="O115" s="771"/>
      <c r="P115" s="771"/>
      <c r="Q115" s="771"/>
      <c r="R115" s="771"/>
      <c r="S115" s="771"/>
      <c r="T115" s="772"/>
      <c r="U115" s="772"/>
      <c r="V115" s="772"/>
      <c r="W115" s="772"/>
      <c r="X115" s="772"/>
      <c r="Y115" s="772"/>
      <c r="Z115" s="772"/>
    </row>
    <row r="116" spans="1:26" ht="12" customHeight="1" x14ac:dyDescent="0.3">
      <c r="A116" s="771"/>
      <c r="B116" s="771"/>
      <c r="C116" s="771"/>
      <c r="D116" s="771"/>
      <c r="E116" s="771"/>
      <c r="F116" s="771"/>
      <c r="G116" s="771"/>
      <c r="H116" s="771"/>
      <c r="I116" s="771"/>
      <c r="J116" s="771"/>
      <c r="K116" s="771"/>
      <c r="L116" s="771"/>
      <c r="M116" s="771"/>
      <c r="N116" s="771"/>
      <c r="O116" s="771"/>
      <c r="P116" s="771"/>
      <c r="Q116" s="771"/>
      <c r="R116" s="771"/>
      <c r="S116" s="771"/>
      <c r="T116" s="772"/>
      <c r="U116" s="772"/>
      <c r="V116" s="772"/>
      <c r="W116" s="772"/>
      <c r="X116" s="772"/>
      <c r="Y116" s="772"/>
      <c r="Z116" s="772"/>
    </row>
    <row r="117" spans="1:26" ht="12" customHeight="1" x14ac:dyDescent="0.3">
      <c r="A117" s="771"/>
      <c r="B117" s="771"/>
      <c r="C117" s="771"/>
      <c r="D117" s="771"/>
      <c r="E117" s="771"/>
      <c r="F117" s="771"/>
      <c r="G117" s="771"/>
      <c r="H117" s="771"/>
      <c r="I117" s="771"/>
      <c r="J117" s="771"/>
      <c r="K117" s="771"/>
      <c r="L117" s="771"/>
      <c r="M117" s="771"/>
      <c r="N117" s="771"/>
      <c r="O117" s="771"/>
      <c r="P117" s="771"/>
      <c r="Q117" s="771"/>
      <c r="R117" s="771"/>
      <c r="S117" s="771"/>
      <c r="T117" s="772"/>
      <c r="U117" s="772"/>
      <c r="V117" s="772"/>
      <c r="W117" s="772"/>
      <c r="X117" s="772"/>
      <c r="Y117" s="772"/>
      <c r="Z117" s="772"/>
    </row>
    <row r="118" spans="1:26" ht="12" customHeight="1" x14ac:dyDescent="0.3">
      <c r="A118" s="771"/>
      <c r="B118" s="771"/>
      <c r="C118" s="771"/>
      <c r="D118" s="771"/>
      <c r="E118" s="771"/>
      <c r="F118" s="771"/>
      <c r="G118" s="771"/>
      <c r="H118" s="771"/>
      <c r="I118" s="771"/>
      <c r="J118" s="771"/>
      <c r="K118" s="771"/>
      <c r="L118" s="771"/>
      <c r="M118" s="771"/>
      <c r="N118" s="771"/>
      <c r="O118" s="771"/>
      <c r="P118" s="771"/>
      <c r="Q118" s="771"/>
      <c r="R118" s="771"/>
      <c r="S118" s="771"/>
      <c r="T118" s="772"/>
      <c r="U118" s="772"/>
      <c r="V118" s="772"/>
      <c r="W118" s="772"/>
      <c r="X118" s="772"/>
      <c r="Y118" s="772"/>
      <c r="Z118" s="772"/>
    </row>
    <row r="119" spans="1:26" ht="12" customHeight="1" x14ac:dyDescent="0.3">
      <c r="A119" s="771"/>
      <c r="B119" s="771"/>
      <c r="C119" s="771"/>
      <c r="D119" s="771"/>
      <c r="E119" s="771"/>
      <c r="F119" s="771"/>
      <c r="G119" s="771"/>
      <c r="H119" s="771"/>
      <c r="I119" s="771"/>
      <c r="J119" s="771"/>
      <c r="K119" s="771"/>
      <c r="L119" s="771"/>
      <c r="M119" s="771"/>
      <c r="N119" s="771"/>
      <c r="O119" s="771"/>
      <c r="P119" s="771"/>
      <c r="Q119" s="771"/>
      <c r="R119" s="771"/>
      <c r="S119" s="771"/>
      <c r="T119" s="772"/>
      <c r="U119" s="772"/>
      <c r="V119" s="772"/>
      <c r="W119" s="772"/>
      <c r="X119" s="772"/>
      <c r="Y119" s="772"/>
      <c r="Z119" s="772"/>
    </row>
    <row r="120" spans="1:26" ht="12" customHeight="1" x14ac:dyDescent="0.3">
      <c r="A120" s="771"/>
      <c r="B120" s="771"/>
      <c r="C120" s="771"/>
      <c r="D120" s="771"/>
      <c r="E120" s="771"/>
      <c r="F120" s="771"/>
      <c r="G120" s="771"/>
      <c r="H120" s="771"/>
      <c r="I120" s="771"/>
      <c r="J120" s="771"/>
      <c r="K120" s="771"/>
      <c r="L120" s="771"/>
      <c r="M120" s="771"/>
      <c r="N120" s="771"/>
      <c r="O120" s="771"/>
      <c r="P120" s="771"/>
      <c r="Q120" s="771"/>
      <c r="R120" s="771"/>
      <c r="S120" s="771"/>
      <c r="T120" s="772"/>
      <c r="U120" s="772"/>
      <c r="V120" s="772"/>
      <c r="W120" s="772"/>
      <c r="X120" s="772"/>
      <c r="Y120" s="772"/>
      <c r="Z120" s="772"/>
    </row>
    <row r="121" spans="1:26" ht="12" customHeight="1" x14ac:dyDescent="0.3">
      <c r="A121" s="771"/>
      <c r="B121" s="771"/>
      <c r="C121" s="771"/>
      <c r="D121" s="771"/>
      <c r="E121" s="771"/>
      <c r="F121" s="771"/>
      <c r="G121" s="771"/>
      <c r="H121" s="771"/>
      <c r="I121" s="771"/>
      <c r="J121" s="771"/>
      <c r="K121" s="771"/>
      <c r="L121" s="771"/>
      <c r="M121" s="771"/>
      <c r="N121" s="771"/>
      <c r="O121" s="771"/>
      <c r="P121" s="771"/>
      <c r="Q121" s="771"/>
      <c r="R121" s="771"/>
      <c r="S121" s="771"/>
      <c r="T121" s="772"/>
      <c r="U121" s="772"/>
      <c r="V121" s="772"/>
      <c r="W121" s="772"/>
      <c r="X121" s="772"/>
      <c r="Y121" s="772"/>
      <c r="Z121" s="772"/>
    </row>
    <row r="122" spans="1:26" ht="12" customHeight="1" x14ac:dyDescent="0.3">
      <c r="A122" s="771"/>
      <c r="B122" s="771"/>
      <c r="C122" s="771"/>
      <c r="D122" s="771"/>
      <c r="E122" s="771"/>
      <c r="F122" s="771"/>
      <c r="G122" s="771"/>
      <c r="H122" s="771"/>
      <c r="I122" s="771"/>
      <c r="J122" s="771"/>
      <c r="K122" s="771"/>
      <c r="L122" s="771"/>
      <c r="M122" s="771"/>
      <c r="N122" s="771"/>
      <c r="O122" s="771"/>
      <c r="P122" s="771"/>
      <c r="Q122" s="771"/>
      <c r="R122" s="771"/>
      <c r="S122" s="771"/>
      <c r="T122" s="772"/>
      <c r="U122" s="772"/>
      <c r="V122" s="772"/>
      <c r="W122" s="772"/>
      <c r="X122" s="772"/>
      <c r="Y122" s="772"/>
      <c r="Z122" s="772"/>
    </row>
    <row r="123" spans="1:26" ht="12" customHeight="1" x14ac:dyDescent="0.3">
      <c r="A123" s="771"/>
      <c r="B123" s="771"/>
      <c r="C123" s="771"/>
      <c r="D123" s="771"/>
      <c r="E123" s="771"/>
      <c r="F123" s="771"/>
      <c r="G123" s="771"/>
      <c r="H123" s="771"/>
      <c r="I123" s="771"/>
      <c r="J123" s="771"/>
      <c r="K123" s="771"/>
      <c r="L123" s="771"/>
      <c r="M123" s="771"/>
      <c r="N123" s="771"/>
      <c r="O123" s="771"/>
      <c r="P123" s="771"/>
      <c r="Q123" s="771"/>
      <c r="R123" s="771"/>
      <c r="S123" s="771"/>
      <c r="T123" s="772"/>
      <c r="U123" s="772"/>
      <c r="V123" s="772"/>
      <c r="W123" s="772"/>
      <c r="X123" s="772"/>
      <c r="Y123" s="772"/>
      <c r="Z123" s="772"/>
    </row>
    <row r="124" spans="1:26" ht="12" customHeight="1" x14ac:dyDescent="0.3">
      <c r="A124" s="771"/>
      <c r="B124" s="771"/>
      <c r="C124" s="771"/>
      <c r="D124" s="771"/>
      <c r="E124" s="771"/>
      <c r="F124" s="771"/>
      <c r="G124" s="771"/>
      <c r="H124" s="771"/>
      <c r="I124" s="771"/>
      <c r="J124" s="771"/>
      <c r="K124" s="771"/>
      <c r="L124" s="771"/>
      <c r="M124" s="771"/>
      <c r="N124" s="771"/>
      <c r="O124" s="771"/>
      <c r="P124" s="771"/>
      <c r="Q124" s="771"/>
      <c r="R124" s="771"/>
      <c r="S124" s="771"/>
      <c r="T124" s="772"/>
      <c r="U124" s="772"/>
      <c r="V124" s="772"/>
      <c r="W124" s="772"/>
      <c r="X124" s="772"/>
      <c r="Y124" s="772"/>
      <c r="Z124" s="772"/>
    </row>
    <row r="125" spans="1:26" ht="12" customHeight="1" x14ac:dyDescent="0.3">
      <c r="A125" s="771"/>
      <c r="B125" s="771"/>
      <c r="C125" s="771"/>
      <c r="D125" s="771"/>
      <c r="E125" s="771"/>
      <c r="F125" s="771"/>
      <c r="G125" s="771"/>
      <c r="H125" s="771"/>
      <c r="I125" s="771"/>
      <c r="J125" s="771"/>
      <c r="K125" s="771"/>
      <c r="L125" s="771"/>
      <c r="M125" s="771"/>
      <c r="N125" s="771"/>
      <c r="O125" s="771"/>
      <c r="P125" s="771"/>
      <c r="Q125" s="771"/>
      <c r="R125" s="771"/>
      <c r="S125" s="771"/>
      <c r="T125" s="772"/>
      <c r="U125" s="772"/>
      <c r="V125" s="772"/>
      <c r="W125" s="772"/>
      <c r="X125" s="772"/>
      <c r="Y125" s="772"/>
      <c r="Z125" s="772"/>
    </row>
    <row r="126" spans="1:26" ht="12" customHeight="1" x14ac:dyDescent="0.3">
      <c r="A126" s="771"/>
      <c r="B126" s="771"/>
      <c r="C126" s="771"/>
      <c r="D126" s="771"/>
      <c r="E126" s="771"/>
      <c r="F126" s="771"/>
      <c r="G126" s="771"/>
      <c r="H126" s="771"/>
      <c r="I126" s="771"/>
      <c r="J126" s="771"/>
      <c r="K126" s="771"/>
      <c r="L126" s="771"/>
      <c r="M126" s="771"/>
      <c r="N126" s="771"/>
      <c r="O126" s="771"/>
      <c r="P126" s="771"/>
      <c r="Q126" s="771"/>
      <c r="R126" s="771"/>
      <c r="S126" s="771"/>
      <c r="T126" s="772"/>
      <c r="U126" s="772"/>
      <c r="V126" s="772"/>
      <c r="W126" s="772"/>
      <c r="X126" s="772"/>
      <c r="Y126" s="772"/>
      <c r="Z126" s="772"/>
    </row>
    <row r="127" spans="1:26" ht="12" customHeight="1" x14ac:dyDescent="0.3">
      <c r="A127" s="771"/>
      <c r="B127" s="771"/>
      <c r="C127" s="771"/>
      <c r="D127" s="771"/>
      <c r="E127" s="771"/>
      <c r="F127" s="771"/>
      <c r="G127" s="771"/>
      <c r="H127" s="771"/>
      <c r="I127" s="771"/>
      <c r="J127" s="771"/>
      <c r="K127" s="771"/>
      <c r="L127" s="771"/>
      <c r="M127" s="771"/>
      <c r="N127" s="771"/>
      <c r="O127" s="771"/>
      <c r="P127" s="771"/>
      <c r="Q127" s="771"/>
      <c r="R127" s="771"/>
      <c r="S127" s="771"/>
      <c r="T127" s="772"/>
      <c r="U127" s="772"/>
      <c r="V127" s="772"/>
      <c r="W127" s="772"/>
      <c r="X127" s="772"/>
      <c r="Y127" s="772"/>
      <c r="Z127" s="772"/>
    </row>
    <row r="128" spans="1:26" ht="12" customHeight="1" x14ac:dyDescent="0.3">
      <c r="A128" s="771"/>
      <c r="B128" s="771"/>
      <c r="C128" s="771"/>
      <c r="D128" s="771"/>
      <c r="E128" s="771"/>
      <c r="F128" s="771"/>
      <c r="G128" s="771"/>
      <c r="H128" s="771"/>
      <c r="I128" s="771"/>
      <c r="J128" s="771"/>
      <c r="K128" s="771"/>
      <c r="L128" s="771"/>
      <c r="M128" s="771"/>
      <c r="N128" s="771"/>
      <c r="O128" s="771"/>
      <c r="P128" s="771"/>
      <c r="Q128" s="771"/>
      <c r="R128" s="771"/>
      <c r="S128" s="771"/>
      <c r="T128" s="772"/>
      <c r="U128" s="772"/>
      <c r="V128" s="772"/>
      <c r="W128" s="772"/>
      <c r="X128" s="772"/>
      <c r="Y128" s="772"/>
      <c r="Z128" s="772"/>
    </row>
    <row r="129" spans="1:26" ht="12" customHeight="1" x14ac:dyDescent="0.3">
      <c r="A129" s="771"/>
      <c r="B129" s="771"/>
      <c r="C129" s="771"/>
      <c r="D129" s="771"/>
      <c r="E129" s="771"/>
      <c r="F129" s="771"/>
      <c r="G129" s="771"/>
      <c r="H129" s="771"/>
      <c r="I129" s="771"/>
      <c r="J129" s="771"/>
      <c r="K129" s="771"/>
      <c r="L129" s="771"/>
      <c r="M129" s="771"/>
      <c r="N129" s="771"/>
      <c r="O129" s="771"/>
      <c r="P129" s="771"/>
      <c r="Q129" s="771"/>
      <c r="R129" s="771"/>
      <c r="S129" s="771"/>
      <c r="T129" s="772"/>
      <c r="U129" s="772"/>
      <c r="V129" s="772"/>
      <c r="W129" s="772"/>
      <c r="X129" s="772"/>
      <c r="Y129" s="772"/>
      <c r="Z129" s="772"/>
    </row>
    <row r="130" spans="1:26" ht="12" customHeight="1" x14ac:dyDescent="0.3">
      <c r="A130" s="771"/>
      <c r="B130" s="771"/>
      <c r="C130" s="771"/>
      <c r="D130" s="771"/>
      <c r="E130" s="771"/>
      <c r="F130" s="771"/>
      <c r="G130" s="771"/>
      <c r="H130" s="771"/>
      <c r="I130" s="771"/>
      <c r="J130" s="771"/>
      <c r="K130" s="771"/>
      <c r="L130" s="771"/>
      <c r="M130" s="771"/>
      <c r="N130" s="771"/>
      <c r="O130" s="771"/>
      <c r="P130" s="771"/>
      <c r="Q130" s="771"/>
      <c r="R130" s="771"/>
      <c r="S130" s="771"/>
      <c r="T130" s="772"/>
      <c r="U130" s="772"/>
      <c r="V130" s="772"/>
      <c r="W130" s="772"/>
      <c r="X130" s="772"/>
      <c r="Y130" s="772"/>
      <c r="Z130" s="772"/>
    </row>
    <row r="131" spans="1:26" ht="12" customHeight="1" x14ac:dyDescent="0.3">
      <c r="A131" s="771"/>
      <c r="B131" s="771"/>
      <c r="C131" s="771"/>
      <c r="D131" s="771"/>
      <c r="E131" s="771"/>
      <c r="F131" s="771"/>
      <c r="G131" s="771"/>
      <c r="H131" s="771"/>
      <c r="I131" s="771"/>
      <c r="J131" s="771"/>
      <c r="K131" s="771"/>
      <c r="L131" s="771"/>
      <c r="M131" s="771"/>
      <c r="N131" s="771"/>
      <c r="O131" s="771"/>
      <c r="P131" s="771"/>
      <c r="Q131" s="771"/>
      <c r="R131" s="771"/>
      <c r="S131" s="771"/>
      <c r="T131" s="772"/>
      <c r="U131" s="772"/>
      <c r="V131" s="772"/>
      <c r="W131" s="772"/>
      <c r="X131" s="772"/>
      <c r="Y131" s="772"/>
      <c r="Z131" s="772"/>
    </row>
    <row r="132" spans="1:26" ht="12" customHeight="1" x14ac:dyDescent="0.3">
      <c r="A132" s="771"/>
      <c r="B132" s="771"/>
      <c r="C132" s="771"/>
      <c r="D132" s="771"/>
      <c r="E132" s="771"/>
      <c r="F132" s="771"/>
      <c r="G132" s="771"/>
      <c r="H132" s="771"/>
      <c r="I132" s="771"/>
      <c r="J132" s="771"/>
      <c r="K132" s="771"/>
      <c r="L132" s="771"/>
      <c r="M132" s="771"/>
      <c r="N132" s="771"/>
      <c r="O132" s="771"/>
      <c r="P132" s="771"/>
      <c r="Q132" s="771"/>
      <c r="R132" s="771"/>
      <c r="S132" s="771"/>
      <c r="T132" s="772"/>
      <c r="U132" s="772"/>
      <c r="V132" s="772"/>
      <c r="W132" s="772"/>
      <c r="X132" s="772"/>
      <c r="Y132" s="772"/>
      <c r="Z132" s="772"/>
    </row>
    <row r="133" spans="1:26" ht="12" customHeight="1" x14ac:dyDescent="0.3">
      <c r="A133" s="771"/>
      <c r="B133" s="771"/>
      <c r="C133" s="771"/>
      <c r="D133" s="771"/>
      <c r="E133" s="771"/>
      <c r="F133" s="771"/>
      <c r="G133" s="771"/>
      <c r="H133" s="771"/>
      <c r="I133" s="771"/>
      <c r="J133" s="771"/>
      <c r="K133" s="771"/>
      <c r="L133" s="771"/>
      <c r="M133" s="771"/>
      <c r="N133" s="771"/>
      <c r="O133" s="771"/>
      <c r="P133" s="771"/>
      <c r="Q133" s="771"/>
      <c r="R133" s="771"/>
      <c r="S133" s="771"/>
      <c r="T133" s="772"/>
      <c r="U133" s="772"/>
      <c r="V133" s="772"/>
      <c r="W133" s="772"/>
      <c r="X133" s="772"/>
      <c r="Y133" s="772"/>
      <c r="Z133" s="772"/>
    </row>
    <row r="134" spans="1:26" ht="12" customHeight="1" x14ac:dyDescent="0.3">
      <c r="A134" s="771"/>
      <c r="B134" s="771"/>
      <c r="C134" s="771"/>
      <c r="D134" s="771"/>
      <c r="E134" s="771"/>
      <c r="F134" s="771"/>
      <c r="G134" s="771"/>
      <c r="H134" s="771"/>
      <c r="I134" s="771"/>
      <c r="J134" s="771"/>
      <c r="K134" s="771"/>
      <c r="L134" s="771"/>
      <c r="M134" s="771"/>
      <c r="N134" s="771"/>
      <c r="O134" s="771"/>
      <c r="P134" s="771"/>
      <c r="Q134" s="771"/>
      <c r="R134" s="771"/>
      <c r="S134" s="771"/>
      <c r="T134" s="772"/>
      <c r="U134" s="772"/>
      <c r="V134" s="772"/>
      <c r="W134" s="772"/>
      <c r="X134" s="772"/>
      <c r="Y134" s="772"/>
      <c r="Z134" s="772"/>
    </row>
    <row r="135" spans="1:26" ht="12" customHeight="1" x14ac:dyDescent="0.3">
      <c r="A135" s="771"/>
      <c r="B135" s="771"/>
      <c r="C135" s="771"/>
      <c r="D135" s="771"/>
      <c r="E135" s="771"/>
      <c r="F135" s="771"/>
      <c r="G135" s="771"/>
      <c r="H135" s="771"/>
      <c r="I135" s="771"/>
      <c r="J135" s="771"/>
      <c r="K135" s="771"/>
      <c r="L135" s="771"/>
      <c r="M135" s="771"/>
      <c r="N135" s="771"/>
      <c r="O135" s="771"/>
      <c r="P135" s="771"/>
      <c r="Q135" s="771"/>
      <c r="R135" s="771"/>
      <c r="S135" s="771"/>
      <c r="T135" s="772"/>
      <c r="U135" s="772"/>
      <c r="V135" s="772"/>
      <c r="W135" s="772"/>
      <c r="X135" s="772"/>
      <c r="Y135" s="772"/>
      <c r="Z135" s="772"/>
    </row>
    <row r="136" spans="1:26" ht="12" customHeight="1" x14ac:dyDescent="0.3">
      <c r="A136" s="771"/>
      <c r="B136" s="771"/>
      <c r="C136" s="771"/>
      <c r="D136" s="771"/>
      <c r="E136" s="771"/>
      <c r="F136" s="771"/>
      <c r="G136" s="771"/>
      <c r="H136" s="771"/>
      <c r="I136" s="771"/>
      <c r="J136" s="771"/>
      <c r="K136" s="771"/>
      <c r="L136" s="771"/>
      <c r="M136" s="771"/>
      <c r="N136" s="771"/>
      <c r="O136" s="771"/>
      <c r="P136" s="771"/>
      <c r="Q136" s="771"/>
      <c r="R136" s="771"/>
      <c r="S136" s="771"/>
      <c r="T136" s="772"/>
      <c r="U136" s="772"/>
      <c r="V136" s="772"/>
      <c r="W136" s="772"/>
      <c r="X136" s="772"/>
      <c r="Y136" s="772"/>
      <c r="Z136" s="772"/>
    </row>
    <row r="137" spans="1:26" ht="12" customHeight="1" x14ac:dyDescent="0.3">
      <c r="A137" s="771"/>
      <c r="B137" s="771"/>
      <c r="C137" s="771"/>
      <c r="D137" s="771"/>
      <c r="E137" s="771"/>
      <c r="F137" s="771"/>
      <c r="G137" s="771"/>
      <c r="H137" s="771"/>
      <c r="I137" s="771"/>
      <c r="J137" s="771"/>
      <c r="K137" s="771"/>
      <c r="L137" s="771"/>
      <c r="M137" s="771"/>
      <c r="N137" s="771"/>
      <c r="O137" s="771"/>
      <c r="P137" s="771"/>
      <c r="Q137" s="771"/>
      <c r="R137" s="771"/>
      <c r="S137" s="771"/>
      <c r="T137" s="772"/>
      <c r="U137" s="772"/>
      <c r="V137" s="772"/>
      <c r="W137" s="772"/>
      <c r="X137" s="772"/>
      <c r="Y137" s="772"/>
      <c r="Z137" s="772"/>
    </row>
    <row r="138" spans="1:26" ht="12" customHeight="1" x14ac:dyDescent="0.3">
      <c r="A138" s="771"/>
      <c r="B138" s="771"/>
      <c r="C138" s="771"/>
      <c r="D138" s="771"/>
      <c r="E138" s="771"/>
      <c r="F138" s="771"/>
      <c r="G138" s="771"/>
      <c r="H138" s="771"/>
      <c r="I138" s="771"/>
      <c r="J138" s="771"/>
      <c r="K138" s="771"/>
      <c r="L138" s="771"/>
      <c r="M138" s="771"/>
      <c r="N138" s="771"/>
      <c r="O138" s="771"/>
      <c r="P138" s="771"/>
      <c r="Q138" s="771"/>
      <c r="R138" s="771"/>
      <c r="S138" s="771"/>
      <c r="T138" s="772"/>
      <c r="U138" s="772"/>
      <c r="V138" s="772"/>
      <c r="W138" s="772"/>
      <c r="X138" s="772"/>
      <c r="Y138" s="772"/>
      <c r="Z138" s="772"/>
    </row>
    <row r="139" spans="1:26" ht="12" customHeight="1" x14ac:dyDescent="0.3">
      <c r="A139" s="771"/>
      <c r="B139" s="771"/>
      <c r="C139" s="771"/>
      <c r="D139" s="771"/>
      <c r="E139" s="771"/>
      <c r="F139" s="771"/>
      <c r="G139" s="771"/>
      <c r="H139" s="771"/>
      <c r="I139" s="771"/>
      <c r="J139" s="771"/>
      <c r="K139" s="771"/>
      <c r="L139" s="771"/>
      <c r="M139" s="771"/>
      <c r="N139" s="771"/>
      <c r="O139" s="771"/>
      <c r="P139" s="771"/>
      <c r="Q139" s="771"/>
      <c r="R139" s="771"/>
      <c r="S139" s="771"/>
      <c r="T139" s="772"/>
      <c r="U139" s="772"/>
      <c r="V139" s="772"/>
      <c r="W139" s="772"/>
      <c r="X139" s="772"/>
      <c r="Y139" s="772"/>
      <c r="Z139" s="772"/>
    </row>
    <row r="140" spans="1:26" ht="12" customHeight="1" x14ac:dyDescent="0.3">
      <c r="A140" s="771"/>
      <c r="B140" s="771"/>
      <c r="C140" s="771"/>
      <c r="D140" s="771"/>
      <c r="E140" s="771"/>
      <c r="F140" s="771"/>
      <c r="G140" s="771"/>
      <c r="H140" s="771"/>
      <c r="I140" s="771"/>
      <c r="J140" s="771"/>
      <c r="K140" s="771"/>
      <c r="L140" s="771"/>
      <c r="M140" s="771"/>
      <c r="N140" s="771"/>
      <c r="O140" s="771"/>
      <c r="P140" s="771"/>
      <c r="Q140" s="771"/>
      <c r="R140" s="771"/>
      <c r="S140" s="771"/>
      <c r="T140" s="772"/>
      <c r="U140" s="772"/>
      <c r="V140" s="772"/>
      <c r="W140" s="772"/>
      <c r="X140" s="772"/>
      <c r="Y140" s="772"/>
      <c r="Z140" s="772"/>
    </row>
    <row r="141" spans="1:26" ht="12" customHeight="1" x14ac:dyDescent="0.3">
      <c r="A141" s="771"/>
      <c r="B141" s="771"/>
      <c r="C141" s="771"/>
      <c r="D141" s="771"/>
      <c r="E141" s="771"/>
      <c r="F141" s="771"/>
      <c r="G141" s="771"/>
      <c r="H141" s="771"/>
      <c r="I141" s="771"/>
      <c r="J141" s="771"/>
      <c r="K141" s="771"/>
      <c r="L141" s="771"/>
      <c r="M141" s="771"/>
      <c r="N141" s="771"/>
      <c r="O141" s="771"/>
      <c r="P141" s="771"/>
      <c r="Q141" s="771"/>
      <c r="R141" s="771"/>
      <c r="S141" s="771"/>
      <c r="T141" s="772"/>
      <c r="U141" s="772"/>
      <c r="V141" s="772"/>
      <c r="W141" s="772"/>
      <c r="X141" s="772"/>
      <c r="Y141" s="772"/>
      <c r="Z141" s="772"/>
    </row>
    <row r="142" spans="1:26" ht="12" customHeight="1" x14ac:dyDescent="0.3">
      <c r="A142" s="771"/>
      <c r="B142" s="771"/>
      <c r="C142" s="771"/>
      <c r="D142" s="771"/>
      <c r="E142" s="771"/>
      <c r="F142" s="771"/>
      <c r="G142" s="771"/>
      <c r="H142" s="771"/>
      <c r="I142" s="771"/>
      <c r="J142" s="771"/>
      <c r="K142" s="771"/>
      <c r="L142" s="771"/>
      <c r="M142" s="771"/>
      <c r="N142" s="771"/>
      <c r="O142" s="771"/>
      <c r="P142" s="771"/>
      <c r="Q142" s="771"/>
      <c r="R142" s="771"/>
      <c r="S142" s="771"/>
      <c r="T142" s="772"/>
      <c r="U142" s="772"/>
      <c r="V142" s="772"/>
      <c r="W142" s="772"/>
      <c r="X142" s="772"/>
      <c r="Y142" s="772"/>
      <c r="Z142" s="772"/>
    </row>
    <row r="143" spans="1:26" ht="12" customHeight="1" x14ac:dyDescent="0.3">
      <c r="A143" s="771"/>
      <c r="B143" s="771"/>
      <c r="C143" s="771"/>
      <c r="D143" s="771"/>
      <c r="E143" s="771"/>
      <c r="F143" s="771"/>
      <c r="G143" s="771"/>
      <c r="H143" s="771"/>
      <c r="I143" s="771"/>
      <c r="J143" s="771"/>
      <c r="K143" s="771"/>
      <c r="L143" s="771"/>
      <c r="M143" s="771"/>
      <c r="N143" s="771"/>
      <c r="O143" s="771"/>
      <c r="P143" s="771"/>
      <c r="Q143" s="771"/>
      <c r="R143" s="771"/>
      <c r="S143" s="771"/>
      <c r="T143" s="772"/>
      <c r="U143" s="772"/>
      <c r="V143" s="772"/>
      <c r="W143" s="772"/>
      <c r="X143" s="772"/>
      <c r="Y143" s="772"/>
      <c r="Z143" s="772"/>
    </row>
    <row r="144" spans="1:26" ht="12" customHeight="1" x14ac:dyDescent="0.3">
      <c r="A144" s="771"/>
      <c r="B144" s="771"/>
      <c r="C144" s="771"/>
      <c r="D144" s="771"/>
      <c r="E144" s="771"/>
      <c r="F144" s="771"/>
      <c r="G144" s="771"/>
      <c r="H144" s="771"/>
      <c r="I144" s="771"/>
      <c r="J144" s="771"/>
      <c r="K144" s="771"/>
      <c r="L144" s="771"/>
      <c r="M144" s="771"/>
      <c r="N144" s="771"/>
      <c r="O144" s="771"/>
      <c r="P144" s="771"/>
      <c r="Q144" s="771"/>
      <c r="R144" s="771"/>
      <c r="S144" s="771"/>
      <c r="T144" s="772"/>
      <c r="U144" s="772"/>
      <c r="V144" s="772"/>
      <c r="W144" s="772"/>
      <c r="X144" s="772"/>
      <c r="Y144" s="772"/>
      <c r="Z144" s="772"/>
    </row>
    <row r="145" spans="1:26" ht="12" customHeight="1" x14ac:dyDescent="0.3">
      <c r="A145" s="771"/>
      <c r="B145" s="771"/>
      <c r="C145" s="771"/>
      <c r="D145" s="771"/>
      <c r="E145" s="771"/>
      <c r="F145" s="771"/>
      <c r="G145" s="771"/>
      <c r="H145" s="771"/>
      <c r="I145" s="771"/>
      <c r="J145" s="771"/>
      <c r="K145" s="771"/>
      <c r="L145" s="771"/>
      <c r="M145" s="771"/>
      <c r="N145" s="771"/>
      <c r="O145" s="771"/>
      <c r="P145" s="771"/>
      <c r="Q145" s="771"/>
      <c r="R145" s="771"/>
      <c r="S145" s="771"/>
      <c r="T145" s="772"/>
      <c r="U145" s="772"/>
      <c r="V145" s="772"/>
      <c r="W145" s="772"/>
      <c r="X145" s="772"/>
      <c r="Y145" s="772"/>
      <c r="Z145" s="772"/>
    </row>
    <row r="146" spans="1:26" ht="12" customHeight="1" x14ac:dyDescent="0.3">
      <c r="A146" s="771"/>
      <c r="B146" s="771"/>
      <c r="C146" s="771"/>
      <c r="D146" s="771"/>
      <c r="E146" s="771"/>
      <c r="F146" s="771"/>
      <c r="G146" s="771"/>
      <c r="H146" s="771"/>
      <c r="I146" s="771"/>
      <c r="J146" s="771"/>
      <c r="K146" s="771"/>
      <c r="L146" s="771"/>
      <c r="M146" s="771"/>
      <c r="N146" s="771"/>
      <c r="O146" s="771"/>
      <c r="P146" s="771"/>
      <c r="Q146" s="771"/>
      <c r="R146" s="771"/>
      <c r="S146" s="771"/>
      <c r="T146" s="772"/>
      <c r="U146" s="772"/>
      <c r="V146" s="772"/>
      <c r="W146" s="772"/>
      <c r="X146" s="772"/>
      <c r="Y146" s="772"/>
      <c r="Z146" s="772"/>
    </row>
    <row r="147" spans="1:26" ht="12" customHeight="1" x14ac:dyDescent="0.3">
      <c r="A147" s="771"/>
      <c r="B147" s="771"/>
      <c r="C147" s="771"/>
      <c r="D147" s="771"/>
      <c r="E147" s="771"/>
      <c r="F147" s="771"/>
      <c r="G147" s="771"/>
      <c r="H147" s="771"/>
      <c r="I147" s="771"/>
      <c r="J147" s="771"/>
      <c r="K147" s="771"/>
      <c r="L147" s="771"/>
      <c r="M147" s="771"/>
      <c r="N147" s="771"/>
      <c r="O147" s="771"/>
      <c r="P147" s="771"/>
      <c r="Q147" s="771"/>
      <c r="R147" s="771"/>
      <c r="S147" s="771"/>
      <c r="T147" s="772"/>
      <c r="U147" s="772"/>
      <c r="V147" s="772"/>
      <c r="W147" s="772"/>
      <c r="X147" s="772"/>
      <c r="Y147" s="772"/>
      <c r="Z147" s="772"/>
    </row>
    <row r="148" spans="1:26" ht="12" customHeight="1" x14ac:dyDescent="0.3">
      <c r="A148" s="771"/>
      <c r="B148" s="771"/>
      <c r="C148" s="771"/>
      <c r="D148" s="771"/>
      <c r="E148" s="771"/>
      <c r="F148" s="771"/>
      <c r="G148" s="771"/>
      <c r="H148" s="771"/>
      <c r="I148" s="771"/>
      <c r="J148" s="771"/>
      <c r="K148" s="771"/>
      <c r="L148" s="771"/>
      <c r="M148" s="771"/>
      <c r="N148" s="771"/>
      <c r="O148" s="771"/>
      <c r="P148" s="771"/>
      <c r="Q148" s="771"/>
      <c r="R148" s="771"/>
      <c r="S148" s="771"/>
      <c r="T148" s="772"/>
      <c r="U148" s="772"/>
      <c r="V148" s="772"/>
      <c r="W148" s="772"/>
      <c r="X148" s="772"/>
      <c r="Y148" s="772"/>
      <c r="Z148" s="772"/>
    </row>
    <row r="149" spans="1:26" ht="12" customHeight="1" x14ac:dyDescent="0.3">
      <c r="A149" s="771"/>
      <c r="B149" s="771"/>
      <c r="C149" s="771"/>
      <c r="D149" s="771"/>
      <c r="E149" s="771"/>
      <c r="F149" s="771"/>
      <c r="G149" s="771"/>
      <c r="H149" s="771"/>
      <c r="I149" s="771"/>
      <c r="J149" s="771"/>
      <c r="K149" s="771"/>
      <c r="L149" s="771"/>
      <c r="M149" s="771"/>
      <c r="N149" s="771"/>
      <c r="O149" s="771"/>
      <c r="P149" s="771"/>
      <c r="Q149" s="771"/>
      <c r="R149" s="771"/>
      <c r="S149" s="771"/>
      <c r="T149" s="772"/>
      <c r="U149" s="772"/>
      <c r="V149" s="772"/>
      <c r="W149" s="772"/>
      <c r="X149" s="772"/>
      <c r="Y149" s="772"/>
      <c r="Z149" s="772"/>
    </row>
    <row r="150" spans="1:26" ht="12" customHeight="1" x14ac:dyDescent="0.3">
      <c r="A150" s="771"/>
      <c r="B150" s="771"/>
      <c r="C150" s="771"/>
      <c r="D150" s="771"/>
      <c r="E150" s="771"/>
      <c r="F150" s="771"/>
      <c r="G150" s="771"/>
      <c r="H150" s="771"/>
      <c r="I150" s="771"/>
      <c r="J150" s="771"/>
      <c r="K150" s="771"/>
      <c r="L150" s="771"/>
      <c r="M150" s="771"/>
      <c r="N150" s="771"/>
      <c r="O150" s="771"/>
      <c r="P150" s="771"/>
      <c r="Q150" s="771"/>
      <c r="R150" s="771"/>
      <c r="S150" s="771"/>
      <c r="T150" s="772"/>
      <c r="U150" s="772"/>
      <c r="V150" s="772"/>
      <c r="W150" s="772"/>
      <c r="X150" s="772"/>
      <c r="Y150" s="772"/>
      <c r="Z150" s="772"/>
    </row>
    <row r="151" spans="1:26" ht="12" customHeight="1" x14ac:dyDescent="0.3">
      <c r="A151" s="771"/>
      <c r="B151" s="771"/>
      <c r="C151" s="771"/>
      <c r="D151" s="771"/>
      <c r="E151" s="771"/>
      <c r="F151" s="771"/>
      <c r="G151" s="771"/>
      <c r="H151" s="771"/>
      <c r="I151" s="771"/>
      <c r="J151" s="771"/>
      <c r="K151" s="771"/>
      <c r="L151" s="771"/>
      <c r="M151" s="771"/>
      <c r="N151" s="771"/>
      <c r="O151" s="771"/>
      <c r="P151" s="771"/>
      <c r="Q151" s="771"/>
      <c r="R151" s="771"/>
      <c r="S151" s="771"/>
      <c r="T151" s="772"/>
      <c r="U151" s="772"/>
      <c r="V151" s="772"/>
      <c r="W151" s="772"/>
      <c r="X151" s="772"/>
      <c r="Y151" s="772"/>
      <c r="Z151" s="772"/>
    </row>
    <row r="152" spans="1:26" ht="12" customHeight="1" x14ac:dyDescent="0.3">
      <c r="A152" s="771"/>
      <c r="B152" s="771"/>
      <c r="C152" s="771"/>
      <c r="D152" s="771"/>
      <c r="E152" s="771"/>
      <c r="F152" s="771"/>
      <c r="G152" s="771"/>
      <c r="H152" s="771"/>
      <c r="I152" s="771"/>
      <c r="J152" s="771"/>
      <c r="K152" s="771"/>
      <c r="L152" s="771"/>
      <c r="M152" s="771"/>
      <c r="N152" s="771"/>
      <c r="O152" s="771"/>
      <c r="P152" s="771"/>
      <c r="Q152" s="771"/>
      <c r="R152" s="771"/>
      <c r="S152" s="771"/>
      <c r="T152" s="772"/>
      <c r="U152" s="772"/>
      <c r="V152" s="772"/>
      <c r="W152" s="772"/>
      <c r="X152" s="772"/>
      <c r="Y152" s="772"/>
      <c r="Z152" s="772"/>
    </row>
    <row r="153" spans="1:26" ht="12" customHeight="1" x14ac:dyDescent="0.3">
      <c r="A153" s="771"/>
      <c r="B153" s="771"/>
      <c r="C153" s="771"/>
      <c r="D153" s="771"/>
      <c r="E153" s="771"/>
      <c r="F153" s="771"/>
      <c r="G153" s="771"/>
      <c r="H153" s="771"/>
      <c r="I153" s="771"/>
      <c r="J153" s="771"/>
      <c r="K153" s="771"/>
      <c r="L153" s="771"/>
      <c r="M153" s="771"/>
      <c r="N153" s="771"/>
      <c r="O153" s="771"/>
      <c r="P153" s="771"/>
      <c r="Q153" s="771"/>
      <c r="R153" s="771"/>
      <c r="S153" s="771"/>
      <c r="T153" s="772"/>
      <c r="U153" s="772"/>
      <c r="V153" s="772"/>
      <c r="W153" s="772"/>
      <c r="X153" s="772"/>
      <c r="Y153" s="772"/>
      <c r="Z153" s="772"/>
    </row>
    <row r="154" spans="1:26" ht="12" customHeight="1" x14ac:dyDescent="0.3">
      <c r="A154" s="771"/>
      <c r="B154" s="771"/>
      <c r="C154" s="771"/>
      <c r="D154" s="771"/>
      <c r="E154" s="771"/>
      <c r="F154" s="771"/>
      <c r="G154" s="771"/>
      <c r="H154" s="771"/>
      <c r="I154" s="771"/>
      <c r="J154" s="771"/>
      <c r="K154" s="771"/>
      <c r="L154" s="771"/>
      <c r="M154" s="771"/>
      <c r="N154" s="771"/>
      <c r="O154" s="771"/>
      <c r="P154" s="771"/>
      <c r="Q154" s="771"/>
      <c r="R154" s="771"/>
      <c r="S154" s="771"/>
      <c r="T154" s="772"/>
      <c r="U154" s="772"/>
      <c r="V154" s="772"/>
      <c r="W154" s="772"/>
      <c r="X154" s="772"/>
      <c r="Y154" s="772"/>
      <c r="Z154" s="772"/>
    </row>
    <row r="155" spans="1:26" ht="12" customHeight="1" x14ac:dyDescent="0.3">
      <c r="A155" s="771"/>
      <c r="B155" s="771"/>
      <c r="C155" s="771"/>
      <c r="D155" s="771"/>
      <c r="E155" s="771"/>
      <c r="F155" s="771"/>
      <c r="G155" s="771"/>
      <c r="H155" s="771"/>
      <c r="I155" s="771"/>
      <c r="J155" s="771"/>
      <c r="K155" s="771"/>
      <c r="L155" s="771"/>
      <c r="M155" s="771"/>
      <c r="N155" s="771"/>
      <c r="O155" s="771"/>
      <c r="P155" s="771"/>
      <c r="Q155" s="771"/>
      <c r="R155" s="771"/>
      <c r="S155" s="771"/>
      <c r="T155" s="772"/>
      <c r="U155" s="772"/>
      <c r="V155" s="772"/>
      <c r="W155" s="772"/>
      <c r="X155" s="772"/>
      <c r="Y155" s="772"/>
      <c r="Z155" s="772"/>
    </row>
    <row r="156" spans="1:26" ht="12" customHeight="1" x14ac:dyDescent="0.3">
      <c r="A156" s="771"/>
      <c r="B156" s="771"/>
      <c r="C156" s="771"/>
      <c r="D156" s="771"/>
      <c r="E156" s="771"/>
      <c r="F156" s="771"/>
      <c r="G156" s="771"/>
      <c r="H156" s="771"/>
      <c r="I156" s="771"/>
      <c r="J156" s="771"/>
      <c r="K156" s="771"/>
      <c r="L156" s="771"/>
      <c r="M156" s="771"/>
      <c r="N156" s="771"/>
      <c r="O156" s="771"/>
      <c r="P156" s="771"/>
      <c r="Q156" s="771"/>
      <c r="R156" s="771"/>
      <c r="S156" s="771"/>
      <c r="T156" s="772"/>
      <c r="U156" s="772"/>
      <c r="V156" s="772"/>
      <c r="W156" s="772"/>
      <c r="X156" s="772"/>
      <c r="Y156" s="772"/>
      <c r="Z156" s="772"/>
    </row>
    <row r="157" spans="1:26" ht="12" customHeight="1" x14ac:dyDescent="0.3">
      <c r="A157" s="771"/>
      <c r="B157" s="771"/>
      <c r="C157" s="771"/>
      <c r="D157" s="771"/>
      <c r="E157" s="771"/>
      <c r="F157" s="771"/>
      <c r="G157" s="771"/>
      <c r="H157" s="771"/>
      <c r="I157" s="771"/>
      <c r="J157" s="771"/>
      <c r="K157" s="771"/>
      <c r="L157" s="771"/>
      <c r="M157" s="771"/>
      <c r="N157" s="771"/>
      <c r="O157" s="771"/>
      <c r="P157" s="771"/>
      <c r="Q157" s="771"/>
      <c r="R157" s="771"/>
      <c r="S157" s="771"/>
      <c r="T157" s="772"/>
      <c r="U157" s="772"/>
      <c r="V157" s="772"/>
      <c r="W157" s="772"/>
      <c r="X157" s="772"/>
      <c r="Y157" s="772"/>
      <c r="Z157" s="772"/>
    </row>
    <row r="158" spans="1:26" ht="12" customHeight="1" x14ac:dyDescent="0.3">
      <c r="A158" s="771"/>
      <c r="B158" s="771"/>
      <c r="C158" s="771"/>
      <c r="D158" s="771"/>
      <c r="E158" s="771"/>
      <c r="F158" s="771"/>
      <c r="G158" s="771"/>
      <c r="H158" s="771"/>
      <c r="I158" s="771"/>
      <c r="J158" s="771"/>
      <c r="K158" s="771"/>
      <c r="L158" s="771"/>
      <c r="M158" s="771"/>
      <c r="N158" s="771"/>
      <c r="O158" s="771"/>
      <c r="P158" s="771"/>
      <c r="Q158" s="771"/>
      <c r="R158" s="771"/>
      <c r="S158" s="771"/>
      <c r="T158" s="772"/>
      <c r="U158" s="772"/>
      <c r="V158" s="772"/>
      <c r="W158" s="772"/>
      <c r="X158" s="772"/>
      <c r="Y158" s="772"/>
      <c r="Z158" s="772"/>
    </row>
    <row r="159" spans="1:26" ht="12" customHeight="1" x14ac:dyDescent="0.3">
      <c r="A159" s="771"/>
      <c r="B159" s="771"/>
      <c r="C159" s="771"/>
      <c r="D159" s="771"/>
      <c r="E159" s="771"/>
      <c r="F159" s="771"/>
      <c r="G159" s="771"/>
      <c r="H159" s="771"/>
      <c r="I159" s="771"/>
      <c r="J159" s="771"/>
      <c r="K159" s="771"/>
      <c r="L159" s="771"/>
      <c r="M159" s="771"/>
      <c r="N159" s="771"/>
      <c r="O159" s="771"/>
      <c r="P159" s="771"/>
      <c r="Q159" s="771"/>
      <c r="R159" s="771"/>
      <c r="S159" s="771"/>
      <c r="T159" s="772"/>
      <c r="U159" s="772"/>
      <c r="V159" s="772"/>
      <c r="W159" s="772"/>
      <c r="X159" s="772"/>
      <c r="Y159" s="772"/>
      <c r="Z159" s="772"/>
    </row>
    <row r="160" spans="1:26" ht="12" customHeight="1" x14ac:dyDescent="0.3">
      <c r="A160" s="771"/>
      <c r="B160" s="771"/>
      <c r="C160" s="771"/>
      <c r="D160" s="771"/>
      <c r="E160" s="771"/>
      <c r="F160" s="771"/>
      <c r="G160" s="771"/>
      <c r="H160" s="771"/>
      <c r="I160" s="771"/>
      <c r="J160" s="771"/>
      <c r="K160" s="771"/>
      <c r="L160" s="771"/>
      <c r="M160" s="771"/>
      <c r="N160" s="771"/>
      <c r="O160" s="771"/>
      <c r="P160" s="771"/>
      <c r="Q160" s="771"/>
      <c r="R160" s="771"/>
      <c r="S160" s="771"/>
      <c r="T160" s="772"/>
      <c r="U160" s="772"/>
      <c r="V160" s="772"/>
      <c r="W160" s="772"/>
      <c r="X160" s="772"/>
      <c r="Y160" s="772"/>
      <c r="Z160" s="772"/>
    </row>
    <row r="161" spans="1:26" ht="12" customHeight="1" x14ac:dyDescent="0.3">
      <c r="A161" s="771"/>
      <c r="B161" s="771"/>
      <c r="C161" s="771"/>
      <c r="D161" s="771"/>
      <c r="E161" s="771"/>
      <c r="F161" s="771"/>
      <c r="G161" s="771"/>
      <c r="H161" s="771"/>
      <c r="I161" s="771"/>
      <c r="J161" s="771"/>
      <c r="K161" s="771"/>
      <c r="L161" s="771"/>
      <c r="M161" s="771"/>
      <c r="N161" s="771"/>
      <c r="O161" s="771"/>
      <c r="P161" s="771"/>
      <c r="Q161" s="771"/>
      <c r="R161" s="771"/>
      <c r="S161" s="771"/>
      <c r="T161" s="772"/>
      <c r="U161" s="772"/>
      <c r="V161" s="772"/>
      <c r="W161" s="772"/>
      <c r="X161" s="772"/>
      <c r="Y161" s="772"/>
      <c r="Z161" s="772"/>
    </row>
    <row r="162" spans="1:26" ht="12" customHeight="1" x14ac:dyDescent="0.3">
      <c r="A162" s="771"/>
      <c r="B162" s="771"/>
      <c r="C162" s="771"/>
      <c r="D162" s="771"/>
      <c r="E162" s="771"/>
      <c r="F162" s="771"/>
      <c r="G162" s="771"/>
      <c r="H162" s="771"/>
      <c r="I162" s="771"/>
      <c r="J162" s="771"/>
      <c r="K162" s="771"/>
      <c r="L162" s="771"/>
      <c r="M162" s="771"/>
      <c r="N162" s="771"/>
      <c r="O162" s="771"/>
      <c r="P162" s="771"/>
      <c r="Q162" s="771"/>
      <c r="R162" s="771"/>
      <c r="S162" s="771"/>
      <c r="T162" s="772"/>
      <c r="U162" s="772"/>
      <c r="V162" s="772"/>
      <c r="W162" s="772"/>
      <c r="X162" s="772"/>
      <c r="Y162" s="772"/>
      <c r="Z162" s="772"/>
    </row>
    <row r="163" spans="1:26" ht="12" customHeight="1" x14ac:dyDescent="0.3">
      <c r="A163" s="771"/>
      <c r="B163" s="771"/>
      <c r="C163" s="771"/>
      <c r="D163" s="771"/>
      <c r="E163" s="771"/>
      <c r="F163" s="771"/>
      <c r="G163" s="771"/>
      <c r="H163" s="771"/>
      <c r="I163" s="771"/>
      <c r="J163" s="771"/>
      <c r="K163" s="771"/>
      <c r="L163" s="771"/>
      <c r="M163" s="771"/>
      <c r="N163" s="771"/>
      <c r="O163" s="771"/>
      <c r="P163" s="771"/>
      <c r="Q163" s="771"/>
      <c r="R163" s="771"/>
      <c r="S163" s="771"/>
      <c r="T163" s="772"/>
      <c r="U163" s="772"/>
      <c r="V163" s="772"/>
      <c r="W163" s="772"/>
      <c r="X163" s="772"/>
      <c r="Y163" s="772"/>
      <c r="Z163" s="772"/>
    </row>
    <row r="164" spans="1:26" ht="12" customHeight="1" x14ac:dyDescent="0.3">
      <c r="A164" s="771"/>
      <c r="B164" s="771"/>
      <c r="C164" s="771"/>
      <c r="D164" s="771"/>
      <c r="E164" s="771"/>
      <c r="F164" s="771"/>
      <c r="G164" s="771"/>
      <c r="H164" s="771"/>
      <c r="I164" s="771"/>
      <c r="J164" s="771"/>
      <c r="K164" s="771"/>
      <c r="L164" s="771"/>
      <c r="M164" s="771"/>
      <c r="N164" s="771"/>
      <c r="O164" s="771"/>
      <c r="P164" s="771"/>
      <c r="Q164" s="771"/>
      <c r="R164" s="771"/>
      <c r="S164" s="771"/>
      <c r="T164" s="772"/>
      <c r="U164" s="772"/>
      <c r="V164" s="772"/>
      <c r="W164" s="772"/>
      <c r="X164" s="772"/>
      <c r="Y164" s="772"/>
      <c r="Z164" s="772"/>
    </row>
    <row r="165" spans="1:26" ht="12" customHeight="1" x14ac:dyDescent="0.3">
      <c r="A165" s="771"/>
      <c r="B165" s="771"/>
      <c r="C165" s="771"/>
      <c r="D165" s="771"/>
      <c r="E165" s="771"/>
      <c r="F165" s="771"/>
      <c r="G165" s="771"/>
      <c r="H165" s="771"/>
      <c r="I165" s="771"/>
      <c r="J165" s="771"/>
      <c r="K165" s="771"/>
      <c r="L165" s="771"/>
      <c r="M165" s="771"/>
      <c r="N165" s="771"/>
      <c r="O165" s="771"/>
      <c r="P165" s="771"/>
      <c r="Q165" s="771"/>
      <c r="R165" s="771"/>
      <c r="S165" s="771"/>
      <c r="T165" s="772"/>
      <c r="U165" s="772"/>
      <c r="V165" s="772"/>
      <c r="W165" s="772"/>
      <c r="X165" s="772"/>
      <c r="Y165" s="772"/>
      <c r="Z165" s="772"/>
    </row>
    <row r="166" spans="1:26" ht="12" customHeight="1" x14ac:dyDescent="0.3">
      <c r="A166" s="771"/>
      <c r="B166" s="771"/>
      <c r="C166" s="771"/>
      <c r="D166" s="771"/>
      <c r="E166" s="771"/>
      <c r="F166" s="771"/>
      <c r="G166" s="771"/>
      <c r="H166" s="771"/>
      <c r="I166" s="771"/>
      <c r="J166" s="771"/>
      <c r="K166" s="771"/>
      <c r="L166" s="771"/>
      <c r="M166" s="771"/>
      <c r="N166" s="771"/>
      <c r="O166" s="771"/>
      <c r="P166" s="771"/>
      <c r="Q166" s="771"/>
      <c r="R166" s="771"/>
      <c r="S166" s="771"/>
      <c r="T166" s="772"/>
      <c r="U166" s="772"/>
      <c r="V166" s="772"/>
      <c r="W166" s="772"/>
      <c r="X166" s="772"/>
      <c r="Y166" s="772"/>
      <c r="Z166" s="772"/>
    </row>
    <row r="167" spans="1:26" ht="12" customHeight="1" x14ac:dyDescent="0.3">
      <c r="A167" s="771"/>
      <c r="B167" s="771"/>
      <c r="C167" s="771"/>
      <c r="D167" s="771"/>
      <c r="E167" s="771"/>
      <c r="F167" s="771"/>
      <c r="G167" s="771"/>
      <c r="H167" s="771"/>
      <c r="I167" s="771"/>
      <c r="J167" s="771"/>
      <c r="K167" s="771"/>
      <c r="L167" s="771"/>
      <c r="M167" s="771"/>
      <c r="N167" s="771"/>
      <c r="O167" s="771"/>
      <c r="P167" s="771"/>
      <c r="Q167" s="771"/>
      <c r="R167" s="771"/>
      <c r="S167" s="771"/>
      <c r="T167" s="772"/>
      <c r="U167" s="772"/>
      <c r="V167" s="772"/>
      <c r="W167" s="772"/>
      <c r="X167" s="772"/>
      <c r="Y167" s="772"/>
      <c r="Z167" s="772"/>
    </row>
    <row r="168" spans="1:26" ht="12" customHeight="1" x14ac:dyDescent="0.3">
      <c r="A168" s="771"/>
      <c r="B168" s="771"/>
      <c r="C168" s="771"/>
      <c r="D168" s="771"/>
      <c r="E168" s="771"/>
      <c r="F168" s="771"/>
      <c r="G168" s="771"/>
      <c r="H168" s="771"/>
      <c r="I168" s="771"/>
      <c r="J168" s="771"/>
      <c r="K168" s="771"/>
      <c r="L168" s="771"/>
      <c r="M168" s="771"/>
      <c r="N168" s="771"/>
      <c r="O168" s="771"/>
      <c r="P168" s="771"/>
      <c r="Q168" s="771"/>
      <c r="R168" s="771"/>
      <c r="S168" s="771"/>
      <c r="T168" s="772"/>
      <c r="U168" s="772"/>
      <c r="V168" s="772"/>
      <c r="W168" s="772"/>
      <c r="X168" s="772"/>
      <c r="Y168" s="772"/>
      <c r="Z168" s="772"/>
    </row>
    <row r="169" spans="1:26" ht="12" customHeight="1" x14ac:dyDescent="0.3">
      <c r="A169" s="771"/>
      <c r="B169" s="771"/>
      <c r="C169" s="771"/>
      <c r="D169" s="771"/>
      <c r="E169" s="771"/>
      <c r="F169" s="771"/>
      <c r="G169" s="771"/>
      <c r="H169" s="771"/>
      <c r="I169" s="771"/>
      <c r="J169" s="771"/>
      <c r="K169" s="771"/>
      <c r="L169" s="771"/>
      <c r="M169" s="771"/>
      <c r="N169" s="771"/>
      <c r="O169" s="771"/>
      <c r="P169" s="771"/>
      <c r="Q169" s="771"/>
      <c r="R169" s="771"/>
      <c r="S169" s="771"/>
      <c r="T169" s="772"/>
      <c r="U169" s="772"/>
      <c r="V169" s="772"/>
      <c r="W169" s="772"/>
      <c r="X169" s="772"/>
      <c r="Y169" s="772"/>
      <c r="Z169" s="772"/>
    </row>
    <row r="170" spans="1:26" ht="12" customHeight="1" x14ac:dyDescent="0.3">
      <c r="A170" s="771"/>
      <c r="B170" s="771"/>
      <c r="C170" s="771"/>
      <c r="D170" s="771"/>
      <c r="E170" s="771"/>
      <c r="F170" s="771"/>
      <c r="G170" s="771"/>
      <c r="H170" s="771"/>
      <c r="I170" s="771"/>
      <c r="J170" s="771"/>
      <c r="K170" s="771"/>
      <c r="L170" s="771"/>
      <c r="M170" s="771"/>
      <c r="N170" s="771"/>
      <c r="O170" s="771"/>
      <c r="P170" s="771"/>
      <c r="Q170" s="771"/>
      <c r="R170" s="771"/>
      <c r="S170" s="771"/>
      <c r="T170" s="772"/>
      <c r="U170" s="772"/>
      <c r="V170" s="772"/>
      <c r="W170" s="772"/>
      <c r="X170" s="772"/>
      <c r="Y170" s="772"/>
      <c r="Z170" s="772"/>
    </row>
    <row r="171" spans="1:26" ht="12" customHeight="1" x14ac:dyDescent="0.3">
      <c r="A171" s="771"/>
      <c r="B171" s="771"/>
      <c r="C171" s="771"/>
      <c r="D171" s="771"/>
      <c r="E171" s="771"/>
      <c r="F171" s="771"/>
      <c r="G171" s="771"/>
      <c r="H171" s="771"/>
      <c r="I171" s="771"/>
      <c r="J171" s="771"/>
      <c r="K171" s="771"/>
      <c r="L171" s="771"/>
      <c r="M171" s="771"/>
      <c r="N171" s="771"/>
      <c r="O171" s="771"/>
      <c r="P171" s="771"/>
      <c r="Q171" s="771"/>
      <c r="R171" s="771"/>
      <c r="S171" s="771"/>
      <c r="T171" s="772"/>
      <c r="U171" s="772"/>
      <c r="V171" s="772"/>
      <c r="W171" s="772"/>
      <c r="X171" s="772"/>
      <c r="Y171" s="772"/>
      <c r="Z171" s="772"/>
    </row>
    <row r="172" spans="1:26" ht="12" customHeight="1" x14ac:dyDescent="0.3">
      <c r="A172" s="771"/>
      <c r="B172" s="771"/>
      <c r="C172" s="771"/>
      <c r="D172" s="771"/>
      <c r="E172" s="771"/>
      <c r="F172" s="771"/>
      <c r="G172" s="771"/>
      <c r="H172" s="771"/>
      <c r="I172" s="771"/>
      <c r="J172" s="771"/>
      <c r="K172" s="771"/>
      <c r="L172" s="771"/>
      <c r="M172" s="771"/>
      <c r="N172" s="771"/>
      <c r="O172" s="771"/>
      <c r="P172" s="771"/>
      <c r="Q172" s="771"/>
      <c r="R172" s="771"/>
      <c r="S172" s="771"/>
      <c r="T172" s="772"/>
      <c r="U172" s="772"/>
      <c r="V172" s="772"/>
      <c r="W172" s="772"/>
      <c r="X172" s="772"/>
      <c r="Y172" s="772"/>
      <c r="Z172" s="772"/>
    </row>
    <row r="173" spans="1:26" ht="12" customHeight="1" x14ac:dyDescent="0.3">
      <c r="A173" s="771"/>
      <c r="B173" s="771"/>
      <c r="C173" s="771"/>
      <c r="D173" s="771"/>
      <c r="E173" s="771"/>
      <c r="F173" s="771"/>
      <c r="G173" s="771"/>
      <c r="H173" s="771"/>
      <c r="I173" s="771"/>
      <c r="J173" s="771"/>
      <c r="K173" s="771"/>
      <c r="L173" s="771"/>
      <c r="M173" s="771"/>
      <c r="N173" s="771"/>
      <c r="O173" s="771"/>
      <c r="P173" s="771"/>
      <c r="Q173" s="771"/>
      <c r="R173" s="771"/>
      <c r="S173" s="771"/>
      <c r="T173" s="772"/>
      <c r="U173" s="772"/>
      <c r="V173" s="772"/>
      <c r="W173" s="772"/>
      <c r="X173" s="772"/>
      <c r="Y173" s="772"/>
      <c r="Z173" s="772"/>
    </row>
    <row r="174" spans="1:26" ht="12" customHeight="1" x14ac:dyDescent="0.3">
      <c r="A174" s="771"/>
      <c r="B174" s="771"/>
      <c r="C174" s="771"/>
      <c r="D174" s="771"/>
      <c r="E174" s="771"/>
      <c r="F174" s="771"/>
      <c r="G174" s="771"/>
      <c r="H174" s="771"/>
      <c r="I174" s="771"/>
      <c r="J174" s="771"/>
      <c r="K174" s="771"/>
      <c r="L174" s="771"/>
      <c r="M174" s="771"/>
      <c r="N174" s="771"/>
      <c r="O174" s="771"/>
      <c r="P174" s="771"/>
      <c r="Q174" s="771"/>
      <c r="R174" s="771"/>
      <c r="S174" s="771"/>
      <c r="T174" s="772"/>
      <c r="U174" s="772"/>
      <c r="V174" s="772"/>
      <c r="W174" s="772"/>
      <c r="X174" s="772"/>
      <c r="Y174" s="772"/>
      <c r="Z174" s="772"/>
    </row>
    <row r="175" spans="1:26" ht="12" customHeight="1" x14ac:dyDescent="0.3">
      <c r="A175" s="771"/>
      <c r="B175" s="771"/>
      <c r="C175" s="771"/>
      <c r="D175" s="771"/>
      <c r="E175" s="771"/>
      <c r="F175" s="771"/>
      <c r="G175" s="771"/>
      <c r="H175" s="771"/>
      <c r="I175" s="771"/>
      <c r="J175" s="771"/>
      <c r="K175" s="771"/>
      <c r="L175" s="771"/>
      <c r="M175" s="771"/>
      <c r="N175" s="771"/>
      <c r="O175" s="771"/>
      <c r="P175" s="771"/>
      <c r="Q175" s="771"/>
      <c r="R175" s="771"/>
      <c r="S175" s="771"/>
      <c r="T175" s="772"/>
      <c r="U175" s="772"/>
      <c r="V175" s="772"/>
      <c r="W175" s="772"/>
      <c r="X175" s="772"/>
      <c r="Y175" s="772"/>
      <c r="Z175" s="772"/>
    </row>
    <row r="176" spans="1:26" ht="12" customHeight="1" x14ac:dyDescent="0.3">
      <c r="A176" s="771"/>
      <c r="B176" s="771"/>
      <c r="C176" s="771"/>
      <c r="D176" s="771"/>
      <c r="E176" s="771"/>
      <c r="F176" s="771"/>
      <c r="G176" s="771"/>
      <c r="H176" s="771"/>
      <c r="I176" s="771"/>
      <c r="J176" s="771"/>
      <c r="K176" s="771"/>
      <c r="L176" s="771"/>
      <c r="M176" s="771"/>
      <c r="N176" s="771"/>
      <c r="O176" s="771"/>
      <c r="P176" s="771"/>
      <c r="Q176" s="771"/>
      <c r="R176" s="771"/>
      <c r="S176" s="771"/>
      <c r="T176" s="772"/>
      <c r="U176" s="772"/>
      <c r="V176" s="772"/>
      <c r="W176" s="772"/>
      <c r="X176" s="772"/>
      <c r="Y176" s="772"/>
      <c r="Z176" s="772"/>
    </row>
    <row r="177" spans="1:26" ht="12" customHeight="1" x14ac:dyDescent="0.3">
      <c r="A177" s="771"/>
      <c r="B177" s="771"/>
      <c r="C177" s="771"/>
      <c r="D177" s="771"/>
      <c r="E177" s="771"/>
      <c r="F177" s="771"/>
      <c r="G177" s="771"/>
      <c r="H177" s="771"/>
      <c r="I177" s="771"/>
      <c r="J177" s="771"/>
      <c r="K177" s="771"/>
      <c r="L177" s="771"/>
      <c r="M177" s="771"/>
      <c r="N177" s="771"/>
      <c r="O177" s="771"/>
      <c r="P177" s="771"/>
      <c r="Q177" s="771"/>
      <c r="R177" s="771"/>
      <c r="S177" s="771"/>
      <c r="T177" s="772"/>
      <c r="U177" s="772"/>
      <c r="V177" s="772"/>
      <c r="W177" s="772"/>
      <c r="X177" s="772"/>
      <c r="Y177" s="772"/>
      <c r="Z177" s="772"/>
    </row>
    <row r="178" spans="1:26" ht="12" customHeight="1" x14ac:dyDescent="0.3">
      <c r="A178" s="771"/>
      <c r="B178" s="771"/>
      <c r="C178" s="771"/>
      <c r="D178" s="771"/>
      <c r="E178" s="771"/>
      <c r="F178" s="771"/>
      <c r="G178" s="771"/>
      <c r="H178" s="771"/>
      <c r="I178" s="771"/>
      <c r="J178" s="771"/>
      <c r="K178" s="771"/>
      <c r="L178" s="771"/>
      <c r="M178" s="771"/>
      <c r="N178" s="771"/>
      <c r="O178" s="771"/>
      <c r="P178" s="771"/>
      <c r="Q178" s="771"/>
      <c r="R178" s="771"/>
      <c r="S178" s="771"/>
      <c r="T178" s="772"/>
      <c r="U178" s="772"/>
      <c r="V178" s="772"/>
      <c r="W178" s="772"/>
      <c r="X178" s="772"/>
      <c r="Y178" s="772"/>
      <c r="Z178" s="772"/>
    </row>
    <row r="179" spans="1:26" ht="12" customHeight="1" x14ac:dyDescent="0.3">
      <c r="A179" s="771"/>
      <c r="B179" s="771"/>
      <c r="C179" s="771"/>
      <c r="D179" s="771"/>
      <c r="E179" s="771"/>
      <c r="F179" s="771"/>
      <c r="G179" s="771"/>
      <c r="H179" s="771"/>
      <c r="I179" s="771"/>
      <c r="J179" s="771"/>
      <c r="K179" s="771"/>
      <c r="L179" s="771"/>
      <c r="M179" s="771"/>
      <c r="N179" s="771"/>
      <c r="O179" s="771"/>
      <c r="P179" s="771"/>
      <c r="Q179" s="771"/>
      <c r="R179" s="771"/>
      <c r="S179" s="771"/>
      <c r="T179" s="772"/>
      <c r="U179" s="772"/>
      <c r="V179" s="772"/>
      <c r="W179" s="772"/>
      <c r="X179" s="772"/>
      <c r="Y179" s="772"/>
      <c r="Z179" s="772"/>
    </row>
    <row r="180" spans="1:26" ht="12" customHeight="1" x14ac:dyDescent="0.3">
      <c r="A180" s="771"/>
      <c r="B180" s="771"/>
      <c r="C180" s="771"/>
      <c r="D180" s="771"/>
      <c r="E180" s="771"/>
      <c r="F180" s="771"/>
      <c r="G180" s="771"/>
      <c r="H180" s="771"/>
      <c r="I180" s="771"/>
      <c r="J180" s="771"/>
      <c r="K180" s="771"/>
      <c r="L180" s="771"/>
      <c r="M180" s="771"/>
      <c r="N180" s="771"/>
      <c r="O180" s="771"/>
      <c r="P180" s="771"/>
      <c r="Q180" s="771"/>
      <c r="R180" s="771"/>
      <c r="S180" s="771"/>
      <c r="T180" s="772"/>
      <c r="U180" s="772"/>
      <c r="V180" s="772"/>
      <c r="W180" s="772"/>
      <c r="X180" s="772"/>
      <c r="Y180" s="772"/>
      <c r="Z180" s="772"/>
    </row>
    <row r="181" spans="1:26" ht="12" customHeight="1" x14ac:dyDescent="0.3">
      <c r="A181" s="771"/>
      <c r="B181" s="771"/>
      <c r="C181" s="771"/>
      <c r="D181" s="771"/>
      <c r="E181" s="771"/>
      <c r="F181" s="771"/>
      <c r="G181" s="771"/>
      <c r="H181" s="771"/>
      <c r="I181" s="771"/>
      <c r="J181" s="771"/>
      <c r="K181" s="771"/>
      <c r="L181" s="771"/>
      <c r="M181" s="771"/>
      <c r="N181" s="771"/>
      <c r="O181" s="771"/>
      <c r="P181" s="771"/>
      <c r="Q181" s="771"/>
      <c r="R181" s="771"/>
      <c r="S181" s="771"/>
      <c r="T181" s="772"/>
      <c r="U181" s="772"/>
      <c r="V181" s="772"/>
      <c r="W181" s="772"/>
      <c r="X181" s="772"/>
      <c r="Y181" s="772"/>
      <c r="Z181" s="772"/>
    </row>
    <row r="182" spans="1:26" ht="12" customHeight="1" x14ac:dyDescent="0.3">
      <c r="A182" s="771"/>
      <c r="B182" s="771"/>
      <c r="C182" s="771"/>
      <c r="D182" s="771"/>
      <c r="E182" s="771"/>
      <c r="F182" s="771"/>
      <c r="G182" s="771"/>
      <c r="H182" s="771"/>
      <c r="I182" s="771"/>
      <c r="J182" s="771"/>
      <c r="K182" s="771"/>
      <c r="L182" s="771"/>
      <c r="M182" s="771"/>
      <c r="N182" s="771"/>
      <c r="O182" s="771"/>
      <c r="P182" s="771"/>
      <c r="Q182" s="771"/>
      <c r="R182" s="771"/>
      <c r="S182" s="771"/>
      <c r="T182" s="772"/>
      <c r="U182" s="772"/>
      <c r="V182" s="772"/>
      <c r="W182" s="772"/>
      <c r="X182" s="772"/>
      <c r="Y182" s="772"/>
      <c r="Z182" s="772"/>
    </row>
    <row r="183" spans="1:26" ht="12" customHeight="1" x14ac:dyDescent="0.3">
      <c r="A183" s="771"/>
      <c r="B183" s="771"/>
      <c r="C183" s="771"/>
      <c r="D183" s="771"/>
      <c r="E183" s="771"/>
      <c r="F183" s="771"/>
      <c r="G183" s="771"/>
      <c r="H183" s="771"/>
      <c r="I183" s="771"/>
      <c r="J183" s="771"/>
      <c r="K183" s="771"/>
      <c r="L183" s="771"/>
      <c r="M183" s="771"/>
      <c r="N183" s="771"/>
      <c r="O183" s="771"/>
      <c r="P183" s="771"/>
      <c r="Q183" s="771"/>
      <c r="R183" s="771"/>
      <c r="S183" s="771"/>
      <c r="T183" s="772"/>
      <c r="U183" s="772"/>
      <c r="V183" s="772"/>
      <c r="W183" s="772"/>
      <c r="X183" s="772"/>
      <c r="Y183" s="772"/>
      <c r="Z183" s="772"/>
    </row>
    <row r="184" spans="1:26" ht="12" customHeight="1" x14ac:dyDescent="0.3">
      <c r="A184" s="771"/>
      <c r="B184" s="771"/>
      <c r="C184" s="771"/>
      <c r="D184" s="771"/>
      <c r="E184" s="771"/>
      <c r="F184" s="771"/>
      <c r="G184" s="771"/>
      <c r="H184" s="771"/>
      <c r="I184" s="771"/>
      <c r="J184" s="771"/>
      <c r="K184" s="771"/>
      <c r="L184" s="771"/>
      <c r="M184" s="771"/>
      <c r="N184" s="771"/>
      <c r="O184" s="771"/>
      <c r="P184" s="771"/>
      <c r="Q184" s="771"/>
      <c r="R184" s="771"/>
      <c r="S184" s="771"/>
      <c r="T184" s="772"/>
      <c r="U184" s="772"/>
      <c r="V184" s="772"/>
      <c r="W184" s="772"/>
      <c r="X184" s="772"/>
      <c r="Y184" s="772"/>
      <c r="Z184" s="772"/>
    </row>
    <row r="185" spans="1:26" ht="12" customHeight="1" x14ac:dyDescent="0.3">
      <c r="A185" s="771"/>
      <c r="B185" s="771"/>
      <c r="C185" s="771"/>
      <c r="D185" s="771"/>
      <c r="E185" s="771"/>
      <c r="F185" s="771"/>
      <c r="G185" s="771"/>
      <c r="H185" s="771"/>
      <c r="I185" s="771"/>
      <c r="J185" s="771"/>
      <c r="K185" s="771"/>
      <c r="L185" s="771"/>
      <c r="M185" s="771"/>
      <c r="N185" s="771"/>
      <c r="O185" s="771"/>
      <c r="P185" s="771"/>
      <c r="Q185" s="771"/>
      <c r="R185" s="771"/>
      <c r="S185" s="771"/>
      <c r="T185" s="772"/>
      <c r="U185" s="772"/>
      <c r="V185" s="772"/>
      <c r="W185" s="772"/>
      <c r="X185" s="772"/>
      <c r="Y185" s="772"/>
      <c r="Z185" s="772"/>
    </row>
    <row r="186" spans="1:26" ht="12" customHeight="1" x14ac:dyDescent="0.3">
      <c r="A186" s="771"/>
      <c r="B186" s="771"/>
      <c r="C186" s="771"/>
      <c r="D186" s="771"/>
      <c r="E186" s="771"/>
      <c r="F186" s="771"/>
      <c r="G186" s="771"/>
      <c r="H186" s="771"/>
      <c r="I186" s="771"/>
      <c r="J186" s="771"/>
      <c r="K186" s="771"/>
      <c r="L186" s="771"/>
      <c r="M186" s="771"/>
      <c r="N186" s="771"/>
      <c r="O186" s="771"/>
      <c r="P186" s="771"/>
      <c r="Q186" s="771"/>
      <c r="R186" s="771"/>
      <c r="S186" s="771"/>
      <c r="T186" s="772"/>
      <c r="U186" s="772"/>
      <c r="V186" s="772"/>
      <c r="W186" s="772"/>
      <c r="X186" s="772"/>
      <c r="Y186" s="772"/>
      <c r="Z186" s="772"/>
    </row>
    <row r="187" spans="1:26" ht="12" customHeight="1" x14ac:dyDescent="0.3">
      <c r="A187" s="771"/>
      <c r="B187" s="771"/>
      <c r="C187" s="771"/>
      <c r="D187" s="771"/>
      <c r="E187" s="771"/>
      <c r="F187" s="771"/>
      <c r="G187" s="771"/>
      <c r="H187" s="771"/>
      <c r="I187" s="771"/>
      <c r="J187" s="771"/>
      <c r="K187" s="771"/>
      <c r="L187" s="771"/>
      <c r="M187" s="771"/>
      <c r="N187" s="771"/>
      <c r="O187" s="771"/>
      <c r="P187" s="771"/>
      <c r="Q187" s="771"/>
      <c r="R187" s="771"/>
      <c r="S187" s="771"/>
      <c r="T187" s="772"/>
      <c r="U187" s="772"/>
      <c r="V187" s="772"/>
      <c r="W187" s="772"/>
      <c r="X187" s="772"/>
      <c r="Y187" s="772"/>
      <c r="Z187" s="772"/>
    </row>
    <row r="188" spans="1:26" ht="12" customHeight="1" x14ac:dyDescent="0.3">
      <c r="A188" s="771"/>
      <c r="B188" s="771"/>
      <c r="C188" s="771"/>
      <c r="D188" s="771"/>
      <c r="E188" s="771"/>
      <c r="F188" s="771"/>
      <c r="G188" s="771"/>
      <c r="H188" s="771"/>
      <c r="I188" s="771"/>
      <c r="J188" s="771"/>
      <c r="K188" s="771"/>
      <c r="L188" s="771"/>
      <c r="M188" s="771"/>
      <c r="N188" s="771"/>
      <c r="O188" s="771"/>
      <c r="P188" s="771"/>
      <c r="Q188" s="771"/>
      <c r="R188" s="771"/>
      <c r="S188" s="771"/>
      <c r="T188" s="772"/>
      <c r="U188" s="772"/>
      <c r="V188" s="772"/>
      <c r="W188" s="772"/>
      <c r="X188" s="772"/>
      <c r="Y188" s="772"/>
      <c r="Z188" s="772"/>
    </row>
    <row r="189" spans="1:26" ht="12" customHeight="1" x14ac:dyDescent="0.3">
      <c r="A189" s="771"/>
      <c r="B189" s="771"/>
      <c r="C189" s="771"/>
      <c r="D189" s="771"/>
      <c r="E189" s="771"/>
      <c r="F189" s="771"/>
      <c r="G189" s="771"/>
      <c r="H189" s="771"/>
      <c r="I189" s="771"/>
      <c r="J189" s="771"/>
      <c r="K189" s="771"/>
      <c r="L189" s="771"/>
      <c r="M189" s="771"/>
      <c r="N189" s="771"/>
      <c r="O189" s="771"/>
      <c r="P189" s="771"/>
      <c r="Q189" s="771"/>
      <c r="R189" s="771"/>
      <c r="S189" s="771"/>
      <c r="T189" s="772"/>
      <c r="U189" s="772"/>
      <c r="V189" s="772"/>
      <c r="W189" s="772"/>
      <c r="X189" s="772"/>
      <c r="Y189" s="772"/>
      <c r="Z189" s="772"/>
    </row>
    <row r="190" spans="1:26" ht="12" customHeight="1" x14ac:dyDescent="0.3">
      <c r="A190" s="771"/>
      <c r="B190" s="771"/>
      <c r="C190" s="771"/>
      <c r="D190" s="771"/>
      <c r="E190" s="771"/>
      <c r="F190" s="771"/>
      <c r="G190" s="771"/>
      <c r="H190" s="771"/>
      <c r="I190" s="771"/>
      <c r="J190" s="771"/>
      <c r="K190" s="771"/>
      <c r="L190" s="771"/>
      <c r="M190" s="771"/>
      <c r="N190" s="771"/>
      <c r="O190" s="771"/>
      <c r="P190" s="771"/>
      <c r="Q190" s="771"/>
      <c r="R190" s="771"/>
      <c r="S190" s="771"/>
      <c r="T190" s="772"/>
      <c r="U190" s="772"/>
      <c r="V190" s="772"/>
      <c r="W190" s="772"/>
      <c r="X190" s="772"/>
      <c r="Y190" s="772"/>
      <c r="Z190" s="772"/>
    </row>
    <row r="191" spans="1:26" ht="12" customHeight="1" x14ac:dyDescent="0.3">
      <c r="A191" s="771"/>
      <c r="B191" s="771"/>
      <c r="C191" s="771"/>
      <c r="D191" s="771"/>
      <c r="E191" s="771"/>
      <c r="F191" s="771"/>
      <c r="G191" s="771"/>
      <c r="H191" s="771"/>
      <c r="I191" s="771"/>
      <c r="J191" s="771"/>
      <c r="K191" s="771"/>
      <c r="L191" s="771"/>
      <c r="M191" s="771"/>
      <c r="N191" s="771"/>
      <c r="O191" s="771"/>
      <c r="P191" s="771"/>
      <c r="Q191" s="771"/>
      <c r="R191" s="771"/>
      <c r="S191" s="771"/>
      <c r="T191" s="772"/>
      <c r="U191" s="772"/>
      <c r="V191" s="772"/>
      <c r="W191" s="772"/>
      <c r="X191" s="772"/>
      <c r="Y191" s="772"/>
      <c r="Z191" s="772"/>
    </row>
    <row r="192" spans="1:26" ht="12" customHeight="1" x14ac:dyDescent="0.3">
      <c r="A192" s="771"/>
      <c r="B192" s="771"/>
      <c r="C192" s="771"/>
      <c r="D192" s="771"/>
      <c r="E192" s="771"/>
      <c r="F192" s="771"/>
      <c r="G192" s="771"/>
      <c r="H192" s="771"/>
      <c r="I192" s="771"/>
      <c r="J192" s="771"/>
      <c r="K192" s="771"/>
      <c r="L192" s="771"/>
      <c r="M192" s="771"/>
      <c r="N192" s="771"/>
      <c r="O192" s="771"/>
      <c r="P192" s="771"/>
      <c r="Q192" s="771"/>
      <c r="R192" s="771"/>
      <c r="S192" s="771"/>
      <c r="T192" s="772"/>
      <c r="U192" s="772"/>
      <c r="V192" s="772"/>
      <c r="W192" s="772"/>
      <c r="X192" s="772"/>
      <c r="Y192" s="772"/>
      <c r="Z192" s="772"/>
    </row>
    <row r="193" spans="1:26" ht="12" customHeight="1" x14ac:dyDescent="0.3">
      <c r="A193" s="771"/>
      <c r="B193" s="771"/>
      <c r="C193" s="771"/>
      <c r="D193" s="771"/>
      <c r="E193" s="771"/>
      <c r="F193" s="771"/>
      <c r="G193" s="771"/>
      <c r="H193" s="771"/>
      <c r="I193" s="771"/>
      <c r="J193" s="771"/>
      <c r="K193" s="771"/>
      <c r="L193" s="771"/>
      <c r="M193" s="771"/>
      <c r="N193" s="771"/>
      <c r="O193" s="771"/>
      <c r="P193" s="771"/>
      <c r="Q193" s="771"/>
      <c r="R193" s="771"/>
      <c r="S193" s="771"/>
      <c r="T193" s="772"/>
      <c r="U193" s="772"/>
      <c r="V193" s="772"/>
      <c r="W193" s="772"/>
      <c r="X193" s="772"/>
      <c r="Y193" s="772"/>
      <c r="Z193" s="772"/>
    </row>
    <row r="194" spans="1:26" ht="12" customHeight="1" x14ac:dyDescent="0.3">
      <c r="A194" s="771"/>
      <c r="B194" s="771"/>
      <c r="C194" s="771"/>
      <c r="D194" s="771"/>
      <c r="E194" s="771"/>
      <c r="F194" s="771"/>
      <c r="G194" s="771"/>
      <c r="H194" s="771"/>
      <c r="I194" s="771"/>
      <c r="J194" s="771"/>
      <c r="K194" s="771"/>
      <c r="L194" s="771"/>
      <c r="M194" s="771"/>
      <c r="N194" s="771"/>
      <c r="O194" s="771"/>
      <c r="P194" s="771"/>
      <c r="Q194" s="771"/>
      <c r="R194" s="771"/>
      <c r="S194" s="771"/>
      <c r="T194" s="772"/>
      <c r="U194" s="772"/>
      <c r="V194" s="772"/>
      <c r="W194" s="772"/>
      <c r="X194" s="772"/>
      <c r="Y194" s="772"/>
      <c r="Z194" s="772"/>
    </row>
    <row r="195" spans="1:26" ht="12" customHeight="1" x14ac:dyDescent="0.3">
      <c r="A195" s="771"/>
      <c r="B195" s="771"/>
      <c r="C195" s="771"/>
      <c r="D195" s="771"/>
      <c r="E195" s="771"/>
      <c r="F195" s="771"/>
      <c r="G195" s="771"/>
      <c r="H195" s="771"/>
      <c r="I195" s="771"/>
      <c r="J195" s="771"/>
      <c r="K195" s="771"/>
      <c r="L195" s="771"/>
      <c r="M195" s="771"/>
      <c r="N195" s="771"/>
      <c r="O195" s="771"/>
      <c r="P195" s="771"/>
      <c r="Q195" s="771"/>
      <c r="R195" s="771"/>
      <c r="S195" s="771"/>
      <c r="T195" s="772"/>
      <c r="U195" s="772"/>
      <c r="V195" s="772"/>
      <c r="W195" s="772"/>
      <c r="X195" s="772"/>
      <c r="Y195" s="772"/>
      <c r="Z195" s="772"/>
    </row>
    <row r="196" spans="1:26" ht="12" customHeight="1" x14ac:dyDescent="0.3">
      <c r="A196" s="771"/>
      <c r="B196" s="771"/>
      <c r="C196" s="771"/>
      <c r="D196" s="771"/>
      <c r="E196" s="771"/>
      <c r="F196" s="771"/>
      <c r="G196" s="771"/>
      <c r="H196" s="771"/>
      <c r="I196" s="771"/>
      <c r="J196" s="771"/>
      <c r="K196" s="771"/>
      <c r="L196" s="771"/>
      <c r="M196" s="771"/>
      <c r="N196" s="771"/>
      <c r="O196" s="771"/>
      <c r="P196" s="771"/>
      <c r="Q196" s="771"/>
      <c r="R196" s="771"/>
      <c r="S196" s="771"/>
      <c r="T196" s="772"/>
      <c r="U196" s="772"/>
      <c r="V196" s="772"/>
      <c r="W196" s="772"/>
      <c r="X196" s="772"/>
      <c r="Y196" s="772"/>
      <c r="Z196" s="772"/>
    </row>
    <row r="197" spans="1:26" ht="12" customHeight="1" x14ac:dyDescent="0.3">
      <c r="A197" s="771"/>
      <c r="B197" s="771"/>
      <c r="C197" s="771"/>
      <c r="D197" s="771"/>
      <c r="E197" s="771"/>
      <c r="F197" s="771"/>
      <c r="G197" s="771"/>
      <c r="H197" s="771"/>
      <c r="I197" s="771"/>
      <c r="J197" s="771"/>
      <c r="K197" s="771"/>
      <c r="L197" s="771"/>
      <c r="M197" s="771"/>
      <c r="N197" s="771"/>
      <c r="O197" s="771"/>
      <c r="P197" s="771"/>
      <c r="Q197" s="771"/>
      <c r="R197" s="771"/>
      <c r="S197" s="771"/>
      <c r="T197" s="772"/>
      <c r="U197" s="772"/>
      <c r="V197" s="772"/>
      <c r="W197" s="772"/>
      <c r="X197" s="772"/>
      <c r="Y197" s="772"/>
      <c r="Z197" s="772"/>
    </row>
    <row r="198" spans="1:26" ht="12" customHeight="1" x14ac:dyDescent="0.3">
      <c r="A198" s="771"/>
      <c r="B198" s="771"/>
      <c r="C198" s="771"/>
      <c r="D198" s="771"/>
      <c r="E198" s="771"/>
      <c r="F198" s="771"/>
      <c r="G198" s="771"/>
      <c r="H198" s="771"/>
      <c r="I198" s="771"/>
      <c r="J198" s="771"/>
      <c r="K198" s="771"/>
      <c r="L198" s="771"/>
      <c r="M198" s="771"/>
      <c r="N198" s="771"/>
      <c r="O198" s="771"/>
      <c r="P198" s="771"/>
      <c r="Q198" s="771"/>
      <c r="R198" s="771"/>
      <c r="S198" s="771"/>
      <c r="T198" s="772"/>
      <c r="U198" s="772"/>
      <c r="V198" s="772"/>
      <c r="W198" s="772"/>
      <c r="X198" s="772"/>
      <c r="Y198" s="772"/>
      <c r="Z198" s="772"/>
    </row>
    <row r="199" spans="1:26" ht="12" customHeight="1" x14ac:dyDescent="0.3">
      <c r="A199" s="771"/>
      <c r="B199" s="771"/>
      <c r="C199" s="771"/>
      <c r="D199" s="771"/>
      <c r="E199" s="771"/>
      <c r="F199" s="771"/>
      <c r="G199" s="771"/>
      <c r="H199" s="771"/>
      <c r="I199" s="771"/>
      <c r="J199" s="771"/>
      <c r="K199" s="771"/>
      <c r="L199" s="771"/>
      <c r="M199" s="771"/>
      <c r="N199" s="771"/>
      <c r="O199" s="771"/>
      <c r="P199" s="771"/>
      <c r="Q199" s="771"/>
      <c r="R199" s="771"/>
      <c r="S199" s="771"/>
      <c r="T199" s="772"/>
      <c r="U199" s="772"/>
      <c r="V199" s="772"/>
      <c r="W199" s="772"/>
      <c r="X199" s="772"/>
      <c r="Y199" s="772"/>
      <c r="Z199" s="772"/>
    </row>
    <row r="200" spans="1:26" ht="12" customHeight="1" x14ac:dyDescent="0.3">
      <c r="A200" s="771"/>
      <c r="B200" s="771"/>
      <c r="C200" s="771"/>
      <c r="D200" s="771"/>
      <c r="E200" s="771"/>
      <c r="F200" s="771"/>
      <c r="G200" s="771"/>
      <c r="H200" s="771"/>
      <c r="I200" s="771"/>
      <c r="J200" s="771"/>
      <c r="K200" s="771"/>
      <c r="L200" s="771"/>
      <c r="M200" s="771"/>
      <c r="N200" s="771"/>
      <c r="O200" s="771"/>
      <c r="P200" s="771"/>
      <c r="Q200" s="771"/>
      <c r="R200" s="771"/>
      <c r="S200" s="771"/>
      <c r="T200" s="772"/>
      <c r="U200" s="772"/>
      <c r="V200" s="772"/>
      <c r="W200" s="772"/>
      <c r="X200" s="772"/>
      <c r="Y200" s="772"/>
      <c r="Z200" s="772"/>
    </row>
    <row r="201" spans="1:26" ht="12" customHeight="1" x14ac:dyDescent="0.3">
      <c r="A201" s="771"/>
      <c r="B201" s="771"/>
      <c r="C201" s="771"/>
      <c r="D201" s="771"/>
      <c r="E201" s="771"/>
      <c r="F201" s="771"/>
      <c r="G201" s="771"/>
      <c r="H201" s="771"/>
      <c r="I201" s="771"/>
      <c r="J201" s="771"/>
      <c r="K201" s="771"/>
      <c r="L201" s="771"/>
      <c r="M201" s="771"/>
      <c r="N201" s="771"/>
      <c r="O201" s="771"/>
      <c r="P201" s="771"/>
      <c r="Q201" s="771"/>
      <c r="R201" s="771"/>
      <c r="S201" s="771"/>
      <c r="T201" s="772"/>
      <c r="U201" s="772"/>
      <c r="V201" s="772"/>
      <c r="W201" s="772"/>
      <c r="X201" s="772"/>
      <c r="Y201" s="772"/>
      <c r="Z201" s="772"/>
    </row>
    <row r="202" spans="1:26" ht="12" customHeight="1" x14ac:dyDescent="0.3">
      <c r="A202" s="771"/>
      <c r="B202" s="771"/>
      <c r="C202" s="771"/>
      <c r="D202" s="771"/>
      <c r="E202" s="771"/>
      <c r="F202" s="771"/>
      <c r="G202" s="771"/>
      <c r="H202" s="771"/>
      <c r="I202" s="771"/>
      <c r="J202" s="771"/>
      <c r="K202" s="771"/>
      <c r="L202" s="771"/>
      <c r="M202" s="771"/>
      <c r="N202" s="771"/>
      <c r="O202" s="771"/>
      <c r="P202" s="771"/>
      <c r="Q202" s="771"/>
      <c r="R202" s="771"/>
      <c r="S202" s="771"/>
      <c r="T202" s="772"/>
      <c r="U202" s="772"/>
      <c r="V202" s="772"/>
      <c r="W202" s="772"/>
      <c r="X202" s="772"/>
      <c r="Y202" s="772"/>
      <c r="Z202" s="772"/>
    </row>
    <row r="203" spans="1:26" ht="12" customHeight="1" x14ac:dyDescent="0.3">
      <c r="A203" s="771"/>
      <c r="B203" s="771"/>
      <c r="C203" s="771"/>
      <c r="D203" s="771"/>
      <c r="E203" s="771"/>
      <c r="F203" s="771"/>
      <c r="G203" s="771"/>
      <c r="H203" s="771"/>
      <c r="I203" s="771"/>
      <c r="J203" s="771"/>
      <c r="K203" s="771"/>
      <c r="L203" s="771"/>
      <c r="M203" s="771"/>
      <c r="N203" s="771"/>
      <c r="O203" s="771"/>
      <c r="P203" s="771"/>
      <c r="Q203" s="771"/>
      <c r="R203" s="771"/>
      <c r="S203" s="771"/>
      <c r="T203" s="772"/>
      <c r="U203" s="772"/>
      <c r="V203" s="772"/>
      <c r="W203" s="772"/>
      <c r="X203" s="772"/>
      <c r="Y203" s="772"/>
      <c r="Z203" s="772"/>
    </row>
    <row r="204" spans="1:26" ht="12" customHeight="1" x14ac:dyDescent="0.3">
      <c r="A204" s="771"/>
      <c r="B204" s="771"/>
      <c r="C204" s="771"/>
      <c r="D204" s="771"/>
      <c r="E204" s="771"/>
      <c r="F204" s="771"/>
      <c r="G204" s="771"/>
      <c r="H204" s="771"/>
      <c r="I204" s="771"/>
      <c r="J204" s="771"/>
      <c r="K204" s="771"/>
      <c r="L204" s="771"/>
      <c r="M204" s="771"/>
      <c r="N204" s="771"/>
      <c r="O204" s="771"/>
      <c r="P204" s="771"/>
      <c r="Q204" s="771"/>
      <c r="R204" s="771"/>
      <c r="S204" s="771"/>
      <c r="T204" s="772"/>
      <c r="U204" s="772"/>
      <c r="V204" s="772"/>
      <c r="W204" s="772"/>
      <c r="X204" s="772"/>
      <c r="Y204" s="772"/>
      <c r="Z204" s="772"/>
    </row>
    <row r="205" spans="1:26" ht="12" customHeight="1" x14ac:dyDescent="0.3">
      <c r="A205" s="771"/>
      <c r="B205" s="771"/>
      <c r="C205" s="771"/>
      <c r="D205" s="771"/>
      <c r="E205" s="771"/>
      <c r="F205" s="771"/>
      <c r="G205" s="771"/>
      <c r="H205" s="771"/>
      <c r="I205" s="771"/>
      <c r="J205" s="771"/>
      <c r="K205" s="771"/>
      <c r="L205" s="771"/>
      <c r="M205" s="771"/>
      <c r="N205" s="771"/>
      <c r="O205" s="771"/>
      <c r="P205" s="771"/>
      <c r="Q205" s="771"/>
      <c r="R205" s="771"/>
      <c r="S205" s="771"/>
      <c r="T205" s="772"/>
      <c r="U205" s="772"/>
      <c r="V205" s="772"/>
      <c r="W205" s="772"/>
      <c r="X205" s="772"/>
      <c r="Y205" s="772"/>
      <c r="Z205" s="772"/>
    </row>
    <row r="206" spans="1:26" ht="12" customHeight="1" x14ac:dyDescent="0.3">
      <c r="A206" s="771"/>
      <c r="B206" s="771"/>
      <c r="C206" s="771"/>
      <c r="D206" s="771"/>
      <c r="E206" s="771"/>
      <c r="F206" s="771"/>
      <c r="G206" s="771"/>
      <c r="H206" s="771"/>
      <c r="I206" s="771"/>
      <c r="J206" s="771"/>
      <c r="K206" s="771"/>
      <c r="L206" s="771"/>
      <c r="M206" s="771"/>
      <c r="N206" s="771"/>
      <c r="O206" s="771"/>
      <c r="P206" s="771"/>
      <c r="Q206" s="771"/>
      <c r="R206" s="771"/>
      <c r="S206" s="771"/>
      <c r="T206" s="772"/>
      <c r="U206" s="772"/>
      <c r="V206" s="772"/>
      <c r="W206" s="772"/>
      <c r="X206" s="772"/>
      <c r="Y206" s="772"/>
      <c r="Z206" s="772"/>
    </row>
    <row r="207" spans="1:26" ht="12" customHeight="1" x14ac:dyDescent="0.3">
      <c r="A207" s="771"/>
      <c r="B207" s="771"/>
      <c r="C207" s="771"/>
      <c r="D207" s="771"/>
      <c r="E207" s="771"/>
      <c r="F207" s="771"/>
      <c r="G207" s="771"/>
      <c r="H207" s="771"/>
      <c r="I207" s="771"/>
      <c r="J207" s="771"/>
      <c r="K207" s="771"/>
      <c r="L207" s="771"/>
      <c r="M207" s="771"/>
      <c r="N207" s="771"/>
      <c r="O207" s="771"/>
      <c r="P207" s="771"/>
      <c r="Q207" s="771"/>
      <c r="R207" s="771"/>
      <c r="S207" s="771"/>
      <c r="T207" s="772"/>
      <c r="U207" s="772"/>
      <c r="V207" s="772"/>
      <c r="W207" s="772"/>
      <c r="X207" s="772"/>
      <c r="Y207" s="772"/>
      <c r="Z207" s="772"/>
    </row>
    <row r="208" spans="1:26" ht="12" customHeight="1" x14ac:dyDescent="0.3">
      <c r="A208" s="771"/>
      <c r="B208" s="771"/>
      <c r="C208" s="771"/>
      <c r="D208" s="771"/>
      <c r="E208" s="771"/>
      <c r="F208" s="771"/>
      <c r="G208" s="771"/>
      <c r="H208" s="771"/>
      <c r="I208" s="771"/>
      <c r="J208" s="771"/>
      <c r="K208" s="771"/>
      <c r="L208" s="771"/>
      <c r="M208" s="771"/>
      <c r="N208" s="771"/>
      <c r="O208" s="771"/>
      <c r="P208" s="771"/>
      <c r="Q208" s="771"/>
      <c r="R208" s="771"/>
      <c r="S208" s="771"/>
      <c r="T208" s="772"/>
      <c r="U208" s="772"/>
      <c r="V208" s="772"/>
      <c r="W208" s="772"/>
      <c r="X208" s="772"/>
      <c r="Y208" s="772"/>
      <c r="Z208" s="772"/>
    </row>
    <row r="209" spans="1:26" ht="12" customHeight="1" x14ac:dyDescent="0.3">
      <c r="A209" s="771"/>
      <c r="B209" s="771"/>
      <c r="C209" s="771"/>
      <c r="D209" s="771"/>
      <c r="E209" s="771"/>
      <c r="F209" s="771"/>
      <c r="G209" s="771"/>
      <c r="H209" s="771"/>
      <c r="I209" s="771"/>
      <c r="J209" s="771"/>
      <c r="K209" s="771"/>
      <c r="L209" s="771"/>
      <c r="M209" s="771"/>
      <c r="N209" s="771"/>
      <c r="O209" s="771"/>
      <c r="P209" s="771"/>
      <c r="Q209" s="771"/>
      <c r="R209" s="771"/>
      <c r="S209" s="771"/>
      <c r="T209" s="772"/>
      <c r="U209" s="772"/>
      <c r="V209" s="772"/>
      <c r="W209" s="772"/>
      <c r="X209" s="772"/>
      <c r="Y209" s="772"/>
      <c r="Z209" s="772"/>
    </row>
    <row r="210" spans="1:26" ht="12" customHeight="1" x14ac:dyDescent="0.3">
      <c r="A210" s="771"/>
      <c r="B210" s="771"/>
      <c r="C210" s="771"/>
      <c r="D210" s="771"/>
      <c r="E210" s="771"/>
      <c r="F210" s="771"/>
      <c r="G210" s="771"/>
      <c r="H210" s="771"/>
      <c r="I210" s="771"/>
      <c r="J210" s="771"/>
      <c r="K210" s="771"/>
      <c r="L210" s="771"/>
      <c r="M210" s="771"/>
      <c r="N210" s="771"/>
      <c r="O210" s="771"/>
      <c r="P210" s="771"/>
      <c r="Q210" s="771"/>
      <c r="R210" s="771"/>
      <c r="S210" s="771"/>
      <c r="T210" s="772"/>
      <c r="U210" s="772"/>
      <c r="V210" s="772"/>
      <c r="W210" s="772"/>
      <c r="X210" s="772"/>
      <c r="Y210" s="772"/>
      <c r="Z210" s="772"/>
    </row>
    <row r="211" spans="1:26" ht="12" customHeight="1" x14ac:dyDescent="0.3">
      <c r="A211" s="771"/>
      <c r="B211" s="771"/>
      <c r="C211" s="771"/>
      <c r="D211" s="771"/>
      <c r="E211" s="771"/>
      <c r="F211" s="771"/>
      <c r="G211" s="771"/>
      <c r="H211" s="771"/>
      <c r="I211" s="771"/>
      <c r="J211" s="771"/>
      <c r="K211" s="771"/>
      <c r="L211" s="771"/>
      <c r="M211" s="771"/>
      <c r="N211" s="771"/>
      <c r="O211" s="771"/>
      <c r="P211" s="771"/>
      <c r="Q211" s="771"/>
      <c r="R211" s="771"/>
      <c r="S211" s="771"/>
      <c r="T211" s="772"/>
      <c r="U211" s="772"/>
      <c r="V211" s="772"/>
      <c r="W211" s="772"/>
      <c r="X211" s="772"/>
      <c r="Y211" s="772"/>
      <c r="Z211" s="772"/>
    </row>
    <row r="212" spans="1:26" ht="12" customHeight="1" x14ac:dyDescent="0.3">
      <c r="A212" s="771"/>
      <c r="B212" s="771"/>
      <c r="C212" s="771"/>
      <c r="D212" s="771"/>
      <c r="E212" s="771"/>
      <c r="F212" s="771"/>
      <c r="G212" s="771"/>
      <c r="H212" s="771"/>
      <c r="I212" s="771"/>
      <c r="J212" s="771"/>
      <c r="K212" s="771"/>
      <c r="L212" s="771"/>
      <c r="M212" s="771"/>
      <c r="N212" s="771"/>
      <c r="O212" s="771"/>
      <c r="P212" s="771"/>
      <c r="Q212" s="771"/>
      <c r="R212" s="771"/>
      <c r="S212" s="771"/>
      <c r="T212" s="772"/>
      <c r="U212" s="772"/>
      <c r="V212" s="772"/>
      <c r="W212" s="772"/>
      <c r="X212" s="772"/>
      <c r="Y212" s="772"/>
      <c r="Z212" s="772"/>
    </row>
    <row r="213" spans="1:26" ht="12" customHeight="1" x14ac:dyDescent="0.3">
      <c r="A213" s="771"/>
      <c r="B213" s="771"/>
      <c r="C213" s="771"/>
      <c r="D213" s="771"/>
      <c r="E213" s="771"/>
      <c r="F213" s="771"/>
      <c r="G213" s="771"/>
      <c r="H213" s="771"/>
      <c r="I213" s="771"/>
      <c r="J213" s="771"/>
      <c r="K213" s="771"/>
      <c r="L213" s="771"/>
      <c r="M213" s="771"/>
      <c r="N213" s="771"/>
      <c r="O213" s="771"/>
      <c r="P213" s="771"/>
      <c r="Q213" s="771"/>
      <c r="R213" s="771"/>
      <c r="S213" s="771"/>
      <c r="T213" s="772"/>
      <c r="U213" s="772"/>
      <c r="V213" s="772"/>
      <c r="W213" s="772"/>
      <c r="X213" s="772"/>
      <c r="Y213" s="772"/>
      <c r="Z213" s="772"/>
    </row>
    <row r="214" spans="1:26" ht="12" customHeight="1" x14ac:dyDescent="0.3">
      <c r="A214" s="771"/>
      <c r="B214" s="771"/>
      <c r="C214" s="771"/>
      <c r="D214" s="771"/>
      <c r="E214" s="771"/>
      <c r="F214" s="771"/>
      <c r="G214" s="771"/>
      <c r="H214" s="771"/>
      <c r="I214" s="771"/>
      <c r="J214" s="771"/>
      <c r="K214" s="771"/>
      <c r="L214" s="771"/>
      <c r="M214" s="771"/>
      <c r="N214" s="771"/>
      <c r="O214" s="771"/>
      <c r="P214" s="771"/>
      <c r="Q214" s="771"/>
      <c r="R214" s="771"/>
      <c r="S214" s="771"/>
      <c r="T214" s="772"/>
      <c r="U214" s="772"/>
      <c r="V214" s="772"/>
      <c r="W214" s="772"/>
      <c r="X214" s="772"/>
      <c r="Y214" s="772"/>
      <c r="Z214" s="772"/>
    </row>
    <row r="215" spans="1:26" ht="12" customHeight="1" x14ac:dyDescent="0.3">
      <c r="A215" s="771"/>
      <c r="B215" s="771"/>
      <c r="C215" s="771"/>
      <c r="D215" s="771"/>
      <c r="E215" s="771"/>
      <c r="F215" s="771"/>
      <c r="G215" s="771"/>
      <c r="H215" s="771"/>
      <c r="I215" s="771"/>
      <c r="J215" s="771"/>
      <c r="K215" s="771"/>
      <c r="L215" s="771"/>
      <c r="M215" s="771"/>
      <c r="N215" s="771"/>
      <c r="O215" s="771"/>
      <c r="P215" s="771"/>
      <c r="Q215" s="771"/>
      <c r="R215" s="771"/>
      <c r="S215" s="771"/>
      <c r="T215" s="772"/>
      <c r="U215" s="772"/>
      <c r="V215" s="772"/>
      <c r="W215" s="772"/>
      <c r="X215" s="772"/>
      <c r="Y215" s="772"/>
      <c r="Z215" s="772"/>
    </row>
    <row r="216" spans="1:26" ht="12" customHeight="1" x14ac:dyDescent="0.3">
      <c r="A216" s="771"/>
      <c r="B216" s="771"/>
      <c r="C216" s="771"/>
      <c r="D216" s="771"/>
      <c r="E216" s="771"/>
      <c r="F216" s="771"/>
      <c r="G216" s="771"/>
      <c r="H216" s="771"/>
      <c r="I216" s="771"/>
      <c r="J216" s="771"/>
      <c r="K216" s="771"/>
      <c r="L216" s="771"/>
      <c r="M216" s="771"/>
      <c r="N216" s="771"/>
      <c r="O216" s="771"/>
      <c r="P216" s="771"/>
      <c r="Q216" s="771"/>
      <c r="R216" s="771"/>
      <c r="S216" s="771"/>
      <c r="T216" s="772"/>
      <c r="U216" s="772"/>
      <c r="V216" s="772"/>
      <c r="W216" s="772"/>
      <c r="X216" s="772"/>
      <c r="Y216" s="772"/>
      <c r="Z216" s="772"/>
    </row>
    <row r="217" spans="1:26" ht="12" customHeight="1" x14ac:dyDescent="0.3">
      <c r="A217" s="771"/>
      <c r="B217" s="771"/>
      <c r="C217" s="771"/>
      <c r="D217" s="771"/>
      <c r="E217" s="771"/>
      <c r="F217" s="771"/>
      <c r="G217" s="771"/>
      <c r="H217" s="771"/>
      <c r="I217" s="771"/>
      <c r="J217" s="771"/>
      <c r="K217" s="771"/>
      <c r="L217" s="771"/>
      <c r="M217" s="771"/>
      <c r="N217" s="771"/>
      <c r="O217" s="771"/>
      <c r="P217" s="771"/>
      <c r="Q217" s="771"/>
      <c r="R217" s="771"/>
      <c r="S217" s="771"/>
      <c r="T217" s="772"/>
      <c r="U217" s="772"/>
      <c r="V217" s="772"/>
      <c r="W217" s="772"/>
      <c r="X217" s="772"/>
      <c r="Y217" s="772"/>
      <c r="Z217" s="772"/>
    </row>
    <row r="218" spans="1:26" ht="12" customHeight="1" x14ac:dyDescent="0.3">
      <c r="A218" s="771"/>
      <c r="B218" s="771"/>
      <c r="C218" s="771"/>
      <c r="D218" s="771"/>
      <c r="E218" s="771"/>
      <c r="F218" s="771"/>
      <c r="G218" s="771"/>
      <c r="H218" s="771"/>
      <c r="I218" s="771"/>
      <c r="J218" s="771"/>
      <c r="K218" s="771"/>
      <c r="L218" s="771"/>
      <c r="M218" s="771"/>
      <c r="N218" s="771"/>
      <c r="O218" s="771"/>
      <c r="P218" s="771"/>
      <c r="Q218" s="771"/>
      <c r="R218" s="771"/>
      <c r="S218" s="771"/>
      <c r="T218" s="772"/>
      <c r="U218" s="772"/>
      <c r="V218" s="772"/>
      <c r="W218" s="772"/>
      <c r="X218" s="772"/>
      <c r="Y218" s="772"/>
      <c r="Z218" s="772"/>
    </row>
    <row r="219" spans="1:26" ht="12" customHeight="1" x14ac:dyDescent="0.3">
      <c r="A219" s="771"/>
      <c r="B219" s="771"/>
      <c r="C219" s="771"/>
      <c r="D219" s="771"/>
      <c r="E219" s="771"/>
      <c r="F219" s="771"/>
      <c r="G219" s="771"/>
      <c r="H219" s="771"/>
      <c r="I219" s="771"/>
      <c r="J219" s="771"/>
      <c r="K219" s="771"/>
      <c r="L219" s="771"/>
      <c r="M219" s="771"/>
      <c r="N219" s="771"/>
      <c r="O219" s="771"/>
      <c r="P219" s="771"/>
      <c r="Q219" s="771"/>
      <c r="R219" s="771"/>
      <c r="S219" s="771"/>
      <c r="T219" s="772"/>
      <c r="U219" s="772"/>
      <c r="V219" s="772"/>
      <c r="W219" s="772"/>
      <c r="X219" s="772"/>
      <c r="Y219" s="772"/>
      <c r="Z219" s="772"/>
    </row>
    <row r="220" spans="1:26" ht="12" customHeight="1" x14ac:dyDescent="0.3">
      <c r="A220" s="771"/>
      <c r="B220" s="771"/>
      <c r="C220" s="771"/>
      <c r="D220" s="771"/>
      <c r="E220" s="771"/>
      <c r="F220" s="771"/>
      <c r="G220" s="771"/>
      <c r="H220" s="771"/>
      <c r="I220" s="771"/>
      <c r="J220" s="771"/>
      <c r="K220" s="771"/>
      <c r="L220" s="771"/>
      <c r="M220" s="771"/>
      <c r="N220" s="771"/>
      <c r="O220" s="771"/>
      <c r="P220" s="771"/>
      <c r="Q220" s="771"/>
      <c r="R220" s="771"/>
      <c r="S220" s="771"/>
      <c r="T220" s="772"/>
      <c r="U220" s="772"/>
      <c r="V220" s="772"/>
      <c r="W220" s="772"/>
      <c r="X220" s="772"/>
      <c r="Y220" s="772"/>
      <c r="Z220" s="772"/>
    </row>
    <row r="221" spans="1:26" ht="12" customHeight="1" x14ac:dyDescent="0.3">
      <c r="A221" s="771"/>
      <c r="B221" s="771"/>
      <c r="C221" s="771"/>
      <c r="D221" s="771"/>
      <c r="E221" s="771"/>
      <c r="F221" s="771"/>
      <c r="G221" s="771"/>
      <c r="H221" s="771"/>
      <c r="I221" s="771"/>
      <c r="J221" s="771"/>
      <c r="K221" s="771"/>
      <c r="L221" s="771"/>
      <c r="M221" s="771"/>
      <c r="N221" s="771"/>
      <c r="O221" s="771"/>
      <c r="P221" s="771"/>
      <c r="Q221" s="771"/>
      <c r="R221" s="771"/>
      <c r="S221" s="771"/>
      <c r="T221" s="772"/>
      <c r="U221" s="772"/>
      <c r="V221" s="772"/>
      <c r="W221" s="772"/>
      <c r="X221" s="772"/>
      <c r="Y221" s="772"/>
      <c r="Z221" s="772"/>
    </row>
    <row r="222" spans="1:26" ht="12" customHeight="1" x14ac:dyDescent="0.3">
      <c r="A222" s="771"/>
      <c r="B222" s="771"/>
      <c r="C222" s="771"/>
      <c r="D222" s="771"/>
      <c r="E222" s="771"/>
      <c r="F222" s="771"/>
      <c r="G222" s="771"/>
      <c r="H222" s="771"/>
      <c r="I222" s="771"/>
      <c r="J222" s="771"/>
      <c r="K222" s="771"/>
      <c r="L222" s="771"/>
      <c r="M222" s="771"/>
      <c r="N222" s="771"/>
      <c r="O222" s="771"/>
      <c r="P222" s="771"/>
      <c r="Q222" s="771"/>
      <c r="R222" s="771"/>
      <c r="S222" s="771"/>
      <c r="T222" s="772"/>
      <c r="U222" s="772"/>
      <c r="V222" s="772"/>
      <c r="W222" s="772"/>
      <c r="X222" s="772"/>
      <c r="Y222" s="772"/>
      <c r="Z222" s="772"/>
    </row>
    <row r="223" spans="1:26" ht="12" customHeight="1" x14ac:dyDescent="0.3">
      <c r="A223" s="771"/>
      <c r="B223" s="771"/>
      <c r="C223" s="771"/>
      <c r="D223" s="771"/>
      <c r="E223" s="771"/>
      <c r="F223" s="771"/>
      <c r="G223" s="771"/>
      <c r="H223" s="771"/>
      <c r="I223" s="771"/>
      <c r="J223" s="771"/>
      <c r="K223" s="771"/>
      <c r="L223" s="771"/>
      <c r="M223" s="771"/>
      <c r="N223" s="771"/>
      <c r="O223" s="771"/>
      <c r="P223" s="771"/>
      <c r="Q223" s="771"/>
      <c r="R223" s="771"/>
      <c r="S223" s="771"/>
      <c r="T223" s="772"/>
      <c r="U223" s="772"/>
      <c r="V223" s="772"/>
      <c r="W223" s="772"/>
      <c r="X223" s="772"/>
      <c r="Y223" s="772"/>
      <c r="Z223" s="772"/>
    </row>
    <row r="224" spans="1:26" ht="12" customHeight="1" x14ac:dyDescent="0.3">
      <c r="A224" s="771"/>
      <c r="B224" s="771"/>
      <c r="C224" s="771"/>
      <c r="D224" s="771"/>
      <c r="E224" s="771"/>
      <c r="F224" s="771"/>
      <c r="G224" s="771"/>
      <c r="H224" s="771"/>
      <c r="I224" s="771"/>
      <c r="J224" s="771"/>
      <c r="K224" s="771"/>
      <c r="L224" s="771"/>
      <c r="M224" s="771"/>
      <c r="N224" s="771"/>
      <c r="O224" s="771"/>
      <c r="P224" s="771"/>
      <c r="Q224" s="771"/>
      <c r="R224" s="771"/>
      <c r="S224" s="771"/>
      <c r="T224" s="772"/>
      <c r="U224" s="772"/>
      <c r="V224" s="772"/>
      <c r="W224" s="772"/>
      <c r="X224" s="772"/>
      <c r="Y224" s="772"/>
      <c r="Z224" s="772"/>
    </row>
    <row r="225" spans="1:26" ht="12" customHeight="1" x14ac:dyDescent="0.3">
      <c r="A225" s="771"/>
      <c r="B225" s="771"/>
      <c r="C225" s="771"/>
      <c r="D225" s="771"/>
      <c r="E225" s="771"/>
      <c r="F225" s="771"/>
      <c r="G225" s="771"/>
      <c r="H225" s="771"/>
      <c r="I225" s="771"/>
      <c r="J225" s="771"/>
      <c r="K225" s="771"/>
      <c r="L225" s="771"/>
      <c r="M225" s="771"/>
      <c r="N225" s="771"/>
      <c r="O225" s="771"/>
      <c r="P225" s="771"/>
      <c r="Q225" s="771"/>
      <c r="R225" s="771"/>
      <c r="S225" s="771"/>
      <c r="T225" s="772"/>
      <c r="U225" s="772"/>
      <c r="V225" s="772"/>
      <c r="W225" s="772"/>
      <c r="X225" s="772"/>
      <c r="Y225" s="772"/>
      <c r="Z225" s="772"/>
    </row>
    <row r="226" spans="1:26" ht="12" customHeight="1" x14ac:dyDescent="0.3">
      <c r="A226" s="771"/>
      <c r="B226" s="771"/>
      <c r="C226" s="771"/>
      <c r="D226" s="771"/>
      <c r="E226" s="771"/>
      <c r="F226" s="771"/>
      <c r="G226" s="771"/>
      <c r="H226" s="771"/>
      <c r="I226" s="771"/>
      <c r="J226" s="771"/>
      <c r="K226" s="771"/>
      <c r="L226" s="771"/>
      <c r="M226" s="771"/>
      <c r="N226" s="771"/>
      <c r="O226" s="771"/>
      <c r="P226" s="771"/>
      <c r="Q226" s="771"/>
      <c r="R226" s="771"/>
      <c r="S226" s="771"/>
      <c r="T226" s="772"/>
      <c r="U226" s="772"/>
      <c r="V226" s="772"/>
      <c r="W226" s="772"/>
      <c r="X226" s="772"/>
      <c r="Y226" s="772"/>
      <c r="Z226" s="772"/>
    </row>
    <row r="227" spans="1:26" ht="12" customHeight="1" x14ac:dyDescent="0.3">
      <c r="A227" s="771"/>
      <c r="B227" s="771"/>
      <c r="C227" s="771"/>
      <c r="D227" s="771"/>
      <c r="E227" s="771"/>
      <c r="F227" s="771"/>
      <c r="G227" s="771"/>
      <c r="H227" s="771"/>
      <c r="I227" s="771"/>
      <c r="J227" s="771"/>
      <c r="K227" s="771"/>
      <c r="L227" s="771"/>
      <c r="M227" s="771"/>
      <c r="N227" s="771"/>
      <c r="O227" s="771"/>
      <c r="P227" s="771"/>
      <c r="Q227" s="771"/>
      <c r="R227" s="771"/>
      <c r="S227" s="771"/>
      <c r="T227" s="772"/>
      <c r="U227" s="772"/>
      <c r="V227" s="772"/>
      <c r="W227" s="772"/>
      <c r="X227" s="772"/>
      <c r="Y227" s="772"/>
      <c r="Z227" s="772"/>
    </row>
    <row r="228" spans="1:26" ht="12" customHeight="1" x14ac:dyDescent="0.3">
      <c r="A228" s="771"/>
      <c r="B228" s="771"/>
      <c r="C228" s="771"/>
      <c r="D228" s="771"/>
      <c r="E228" s="771"/>
      <c r="F228" s="771"/>
      <c r="G228" s="771"/>
      <c r="H228" s="771"/>
      <c r="I228" s="771"/>
      <c r="J228" s="771"/>
      <c r="K228" s="771"/>
      <c r="L228" s="771"/>
      <c r="M228" s="771"/>
      <c r="N228" s="771"/>
      <c r="O228" s="771"/>
      <c r="P228" s="771"/>
      <c r="Q228" s="771"/>
      <c r="R228" s="771"/>
      <c r="S228" s="771"/>
      <c r="T228" s="772"/>
      <c r="U228" s="772"/>
      <c r="V228" s="772"/>
      <c r="W228" s="772"/>
      <c r="X228" s="772"/>
      <c r="Y228" s="772"/>
      <c r="Z228" s="772"/>
    </row>
    <row r="229" spans="1:26" ht="12" customHeight="1" x14ac:dyDescent="0.3">
      <c r="A229" s="771"/>
      <c r="B229" s="771"/>
      <c r="C229" s="771"/>
      <c r="D229" s="771"/>
      <c r="E229" s="771"/>
      <c r="F229" s="771"/>
      <c r="G229" s="771"/>
      <c r="H229" s="771"/>
      <c r="I229" s="771"/>
      <c r="J229" s="771"/>
      <c r="K229" s="771"/>
      <c r="L229" s="771"/>
      <c r="M229" s="771"/>
      <c r="N229" s="771"/>
      <c r="O229" s="771"/>
      <c r="P229" s="771"/>
      <c r="Q229" s="771"/>
      <c r="R229" s="771"/>
      <c r="S229" s="771"/>
      <c r="T229" s="772"/>
      <c r="U229" s="772"/>
      <c r="V229" s="772"/>
      <c r="W229" s="772"/>
      <c r="X229" s="772"/>
      <c r="Y229" s="772"/>
      <c r="Z229" s="772"/>
    </row>
    <row r="230" spans="1:26" ht="12" customHeight="1" x14ac:dyDescent="0.3">
      <c r="A230" s="771"/>
      <c r="B230" s="771"/>
      <c r="C230" s="771"/>
      <c r="D230" s="771"/>
      <c r="E230" s="771"/>
      <c r="F230" s="771"/>
      <c r="G230" s="771"/>
      <c r="H230" s="771"/>
      <c r="I230" s="771"/>
      <c r="J230" s="771"/>
      <c r="K230" s="771"/>
      <c r="L230" s="771"/>
      <c r="M230" s="771"/>
      <c r="N230" s="771"/>
      <c r="O230" s="771"/>
      <c r="P230" s="771"/>
      <c r="Q230" s="771"/>
      <c r="R230" s="771"/>
      <c r="S230" s="771"/>
      <c r="T230" s="772"/>
      <c r="U230" s="772"/>
      <c r="V230" s="772"/>
      <c r="W230" s="772"/>
      <c r="X230" s="772"/>
      <c r="Y230" s="772"/>
      <c r="Z230" s="772"/>
    </row>
    <row r="231" spans="1:26" ht="12" customHeight="1" x14ac:dyDescent="0.3">
      <c r="A231" s="771"/>
      <c r="B231" s="771"/>
      <c r="C231" s="771"/>
      <c r="D231" s="771"/>
      <c r="E231" s="771"/>
      <c r="F231" s="771"/>
      <c r="G231" s="771"/>
      <c r="H231" s="771"/>
      <c r="I231" s="771"/>
      <c r="J231" s="771"/>
      <c r="K231" s="771"/>
      <c r="L231" s="771"/>
      <c r="M231" s="771"/>
      <c r="N231" s="771"/>
      <c r="O231" s="771"/>
      <c r="P231" s="771"/>
      <c r="Q231" s="771"/>
      <c r="R231" s="771"/>
      <c r="S231" s="771"/>
      <c r="T231" s="772"/>
      <c r="U231" s="772"/>
      <c r="V231" s="772"/>
      <c r="W231" s="772"/>
      <c r="X231" s="772"/>
      <c r="Y231" s="772"/>
      <c r="Z231" s="772"/>
    </row>
    <row r="232" spans="1:26" ht="12" customHeight="1" x14ac:dyDescent="0.3">
      <c r="A232" s="771"/>
      <c r="B232" s="771"/>
      <c r="C232" s="771"/>
      <c r="D232" s="771"/>
      <c r="E232" s="771"/>
      <c r="F232" s="771"/>
      <c r="G232" s="771"/>
      <c r="H232" s="771"/>
      <c r="I232" s="771"/>
      <c r="J232" s="771"/>
      <c r="K232" s="771"/>
      <c r="L232" s="771"/>
      <c r="M232" s="771"/>
      <c r="N232" s="771"/>
      <c r="O232" s="771"/>
      <c r="P232" s="771"/>
      <c r="Q232" s="771"/>
      <c r="R232" s="771"/>
      <c r="S232" s="771"/>
      <c r="T232" s="772"/>
      <c r="U232" s="772"/>
      <c r="V232" s="772"/>
      <c r="W232" s="772"/>
      <c r="X232" s="772"/>
      <c r="Y232" s="772"/>
      <c r="Z232" s="772"/>
    </row>
    <row r="233" spans="1:26" ht="12" customHeight="1" x14ac:dyDescent="0.3">
      <c r="A233" s="771"/>
      <c r="B233" s="771"/>
      <c r="C233" s="771"/>
      <c r="D233" s="771"/>
      <c r="E233" s="771"/>
      <c r="F233" s="771"/>
      <c r="G233" s="771"/>
      <c r="H233" s="771"/>
      <c r="I233" s="771"/>
      <c r="J233" s="771"/>
      <c r="K233" s="771"/>
      <c r="L233" s="771"/>
      <c r="M233" s="771"/>
      <c r="N233" s="771"/>
      <c r="O233" s="771"/>
      <c r="P233" s="771"/>
      <c r="Q233" s="771"/>
      <c r="R233" s="771"/>
      <c r="S233" s="771"/>
      <c r="T233" s="772"/>
      <c r="U233" s="772"/>
      <c r="V233" s="772"/>
      <c r="W233" s="772"/>
      <c r="X233" s="772"/>
      <c r="Y233" s="772"/>
      <c r="Z233" s="772"/>
    </row>
    <row r="234" spans="1:26" ht="12" customHeight="1" x14ac:dyDescent="0.3">
      <c r="A234" s="771"/>
      <c r="B234" s="771"/>
      <c r="C234" s="771"/>
      <c r="D234" s="771"/>
      <c r="E234" s="771"/>
      <c r="F234" s="771"/>
      <c r="G234" s="771"/>
      <c r="H234" s="771"/>
      <c r="I234" s="771"/>
      <c r="J234" s="771"/>
      <c r="K234" s="771"/>
      <c r="L234" s="771"/>
      <c r="M234" s="771"/>
      <c r="N234" s="771"/>
      <c r="O234" s="771"/>
      <c r="P234" s="771"/>
      <c r="Q234" s="771"/>
      <c r="R234" s="771"/>
      <c r="S234" s="771"/>
      <c r="T234" s="772"/>
      <c r="U234" s="772"/>
      <c r="V234" s="772"/>
      <c r="W234" s="772"/>
      <c r="X234" s="772"/>
      <c r="Y234" s="772"/>
      <c r="Z234" s="772"/>
    </row>
    <row r="235" spans="1:26" ht="12" customHeight="1" x14ac:dyDescent="0.3">
      <c r="A235" s="771"/>
      <c r="B235" s="771"/>
      <c r="C235" s="771"/>
      <c r="D235" s="771"/>
      <c r="E235" s="771"/>
      <c r="F235" s="771"/>
      <c r="G235" s="771"/>
      <c r="H235" s="771"/>
      <c r="I235" s="771"/>
      <c r="J235" s="771"/>
      <c r="K235" s="771"/>
      <c r="L235" s="771"/>
      <c r="M235" s="771"/>
      <c r="N235" s="771"/>
      <c r="O235" s="771"/>
      <c r="P235" s="771"/>
      <c r="Q235" s="771"/>
      <c r="R235" s="771"/>
      <c r="S235" s="771"/>
      <c r="T235" s="772"/>
      <c r="U235" s="772"/>
      <c r="V235" s="772"/>
      <c r="W235" s="772"/>
      <c r="X235" s="772"/>
      <c r="Y235" s="772"/>
      <c r="Z235" s="772"/>
    </row>
    <row r="236" spans="1:26" ht="12" customHeight="1" x14ac:dyDescent="0.3">
      <c r="A236" s="771"/>
      <c r="B236" s="771"/>
      <c r="C236" s="771"/>
      <c r="D236" s="771"/>
      <c r="E236" s="771"/>
      <c r="F236" s="771"/>
      <c r="G236" s="771"/>
      <c r="H236" s="771"/>
      <c r="I236" s="771"/>
      <c r="J236" s="771"/>
      <c r="K236" s="771"/>
      <c r="L236" s="771"/>
      <c r="M236" s="771"/>
      <c r="N236" s="771"/>
      <c r="O236" s="771"/>
      <c r="P236" s="771"/>
      <c r="Q236" s="771"/>
      <c r="R236" s="771"/>
      <c r="S236" s="771"/>
      <c r="T236" s="772"/>
      <c r="U236" s="772"/>
      <c r="V236" s="772"/>
      <c r="W236" s="772"/>
      <c r="X236" s="772"/>
      <c r="Y236" s="772"/>
      <c r="Z236" s="772"/>
    </row>
    <row r="237" spans="1:26" ht="12" customHeight="1" x14ac:dyDescent="0.3">
      <c r="A237" s="771"/>
      <c r="B237" s="771"/>
      <c r="C237" s="771"/>
      <c r="D237" s="771"/>
      <c r="E237" s="771"/>
      <c r="F237" s="771"/>
      <c r="G237" s="771"/>
      <c r="H237" s="771"/>
      <c r="I237" s="771"/>
      <c r="J237" s="771"/>
      <c r="K237" s="771"/>
      <c r="L237" s="771"/>
      <c r="M237" s="771"/>
      <c r="N237" s="771"/>
      <c r="O237" s="771"/>
      <c r="P237" s="771"/>
      <c r="Q237" s="771"/>
      <c r="R237" s="771"/>
      <c r="S237" s="771"/>
      <c r="T237" s="772"/>
      <c r="U237" s="772"/>
      <c r="V237" s="772"/>
      <c r="W237" s="772"/>
      <c r="X237" s="772"/>
      <c r="Y237" s="772"/>
      <c r="Z237" s="772"/>
    </row>
    <row r="238" spans="1:26" ht="12" customHeight="1" x14ac:dyDescent="0.3">
      <c r="A238" s="771"/>
      <c r="B238" s="771"/>
      <c r="C238" s="771"/>
      <c r="D238" s="771"/>
      <c r="E238" s="771"/>
      <c r="F238" s="771"/>
      <c r="G238" s="771"/>
      <c r="H238" s="771"/>
      <c r="I238" s="771"/>
      <c r="J238" s="771"/>
      <c r="K238" s="771"/>
      <c r="L238" s="771"/>
      <c r="M238" s="771"/>
      <c r="N238" s="771"/>
      <c r="O238" s="771"/>
      <c r="P238" s="771"/>
      <c r="Q238" s="771"/>
      <c r="R238" s="771"/>
      <c r="S238" s="771"/>
      <c r="T238" s="772"/>
      <c r="U238" s="772"/>
      <c r="V238" s="772"/>
      <c r="W238" s="772"/>
      <c r="X238" s="772"/>
      <c r="Y238" s="772"/>
      <c r="Z238" s="772"/>
    </row>
    <row r="239" spans="1:26" ht="12" customHeight="1" x14ac:dyDescent="0.3">
      <c r="A239" s="771"/>
      <c r="B239" s="771"/>
      <c r="C239" s="771"/>
      <c r="D239" s="771"/>
      <c r="E239" s="771"/>
      <c r="F239" s="771"/>
      <c r="G239" s="771"/>
      <c r="H239" s="771"/>
      <c r="I239" s="771"/>
      <c r="J239" s="771"/>
      <c r="K239" s="771"/>
      <c r="L239" s="771"/>
      <c r="M239" s="771"/>
      <c r="N239" s="771"/>
      <c r="O239" s="771"/>
      <c r="P239" s="771"/>
      <c r="Q239" s="771"/>
      <c r="R239" s="771"/>
      <c r="S239" s="771"/>
      <c r="T239" s="772"/>
      <c r="U239" s="772"/>
      <c r="V239" s="772"/>
      <c r="W239" s="772"/>
      <c r="X239" s="772"/>
      <c r="Y239" s="772"/>
      <c r="Z239" s="772"/>
    </row>
    <row r="240" spans="1:26" ht="12" customHeight="1" x14ac:dyDescent="0.3">
      <c r="A240" s="771"/>
      <c r="B240" s="771"/>
      <c r="C240" s="771"/>
      <c r="D240" s="771"/>
      <c r="E240" s="771"/>
      <c r="F240" s="771"/>
      <c r="G240" s="771"/>
      <c r="H240" s="771"/>
      <c r="I240" s="771"/>
      <c r="J240" s="771"/>
      <c r="K240" s="771"/>
      <c r="L240" s="771"/>
      <c r="M240" s="771"/>
      <c r="N240" s="771"/>
      <c r="O240" s="771"/>
      <c r="P240" s="771"/>
      <c r="Q240" s="771"/>
      <c r="R240" s="771"/>
      <c r="S240" s="771"/>
      <c r="T240" s="772"/>
      <c r="U240" s="772"/>
      <c r="V240" s="772"/>
      <c r="W240" s="772"/>
      <c r="X240" s="772"/>
      <c r="Y240" s="772"/>
      <c r="Z240" s="772"/>
    </row>
    <row r="241" spans="1:26" ht="12" customHeight="1" x14ac:dyDescent="0.3">
      <c r="A241" s="771"/>
      <c r="B241" s="771"/>
      <c r="C241" s="771"/>
      <c r="D241" s="771"/>
      <c r="E241" s="771"/>
      <c r="F241" s="771"/>
      <c r="G241" s="771"/>
      <c r="H241" s="771"/>
      <c r="I241" s="771"/>
      <c r="J241" s="771"/>
      <c r="K241" s="771"/>
      <c r="L241" s="771"/>
      <c r="M241" s="771"/>
      <c r="N241" s="771"/>
      <c r="O241" s="771"/>
      <c r="P241" s="771"/>
      <c r="Q241" s="771"/>
      <c r="R241" s="771"/>
      <c r="S241" s="771"/>
      <c r="T241" s="772"/>
      <c r="U241" s="772"/>
      <c r="V241" s="772"/>
      <c r="W241" s="772"/>
      <c r="X241" s="772"/>
      <c r="Y241" s="772"/>
      <c r="Z241" s="772"/>
    </row>
    <row r="242" spans="1:26" ht="12" customHeight="1" x14ac:dyDescent="0.3">
      <c r="A242" s="771"/>
      <c r="B242" s="771"/>
      <c r="C242" s="771"/>
      <c r="D242" s="771"/>
      <c r="E242" s="771"/>
      <c r="F242" s="771"/>
      <c r="G242" s="771"/>
      <c r="H242" s="771"/>
      <c r="I242" s="771"/>
      <c r="J242" s="771"/>
      <c r="K242" s="771"/>
      <c r="L242" s="771"/>
      <c r="M242" s="771"/>
      <c r="N242" s="771"/>
      <c r="O242" s="771"/>
      <c r="P242" s="771"/>
      <c r="Q242" s="771"/>
      <c r="R242" s="771"/>
      <c r="S242" s="771"/>
      <c r="T242" s="772"/>
      <c r="U242" s="772"/>
      <c r="V242" s="772"/>
      <c r="W242" s="772"/>
      <c r="X242" s="772"/>
      <c r="Y242" s="772"/>
      <c r="Z242" s="772"/>
    </row>
    <row r="243" spans="1:26" ht="12" customHeight="1" x14ac:dyDescent="0.3">
      <c r="A243" s="771"/>
      <c r="B243" s="771"/>
      <c r="C243" s="771"/>
      <c r="D243" s="771"/>
      <c r="E243" s="771"/>
      <c r="F243" s="771"/>
      <c r="G243" s="771"/>
      <c r="H243" s="771"/>
      <c r="I243" s="771"/>
      <c r="J243" s="771"/>
      <c r="K243" s="771"/>
      <c r="L243" s="771"/>
      <c r="M243" s="771"/>
      <c r="N243" s="771"/>
      <c r="O243" s="771"/>
      <c r="P243" s="771"/>
      <c r="Q243" s="771"/>
      <c r="R243" s="771"/>
      <c r="S243" s="771"/>
      <c r="T243" s="772"/>
      <c r="U243" s="772"/>
      <c r="V243" s="772"/>
      <c r="W243" s="772"/>
      <c r="X243" s="772"/>
      <c r="Y243" s="772"/>
      <c r="Z243" s="772"/>
    </row>
    <row r="244" spans="1:26" ht="12" customHeight="1" x14ac:dyDescent="0.3">
      <c r="A244" s="771"/>
      <c r="B244" s="771"/>
      <c r="C244" s="771"/>
      <c r="D244" s="771"/>
      <c r="E244" s="771"/>
      <c r="F244" s="771"/>
      <c r="G244" s="771"/>
      <c r="H244" s="771"/>
      <c r="I244" s="771"/>
      <c r="J244" s="771"/>
      <c r="K244" s="771"/>
      <c r="L244" s="771"/>
      <c r="M244" s="771"/>
      <c r="N244" s="771"/>
      <c r="O244" s="771"/>
      <c r="P244" s="771"/>
      <c r="Q244" s="771"/>
      <c r="R244" s="771"/>
      <c r="S244" s="771"/>
      <c r="T244" s="772"/>
      <c r="U244" s="772"/>
      <c r="V244" s="772"/>
      <c r="W244" s="772"/>
      <c r="X244" s="772"/>
      <c r="Y244" s="772"/>
      <c r="Z244" s="772"/>
    </row>
    <row r="245" spans="1:26" ht="12" customHeight="1" x14ac:dyDescent="0.3">
      <c r="A245" s="771"/>
      <c r="B245" s="771"/>
      <c r="C245" s="771"/>
      <c r="D245" s="771"/>
      <c r="E245" s="771"/>
      <c r="F245" s="771"/>
      <c r="G245" s="771"/>
      <c r="H245" s="771"/>
      <c r="I245" s="771"/>
      <c r="J245" s="771"/>
      <c r="K245" s="771"/>
      <c r="L245" s="771"/>
      <c r="M245" s="771"/>
      <c r="N245" s="771"/>
      <c r="O245" s="771"/>
      <c r="P245" s="771"/>
      <c r="Q245" s="771"/>
      <c r="R245" s="771"/>
      <c r="S245" s="771"/>
      <c r="T245" s="772"/>
      <c r="U245" s="772"/>
      <c r="V245" s="772"/>
      <c r="W245" s="772"/>
      <c r="X245" s="772"/>
      <c r="Y245" s="772"/>
      <c r="Z245" s="772"/>
    </row>
    <row r="246" spans="1:26" ht="12" customHeight="1" x14ac:dyDescent="0.3">
      <c r="A246" s="771"/>
      <c r="B246" s="771"/>
      <c r="C246" s="771"/>
      <c r="D246" s="771"/>
      <c r="E246" s="771"/>
      <c r="F246" s="771"/>
      <c r="G246" s="771"/>
      <c r="H246" s="771"/>
      <c r="I246" s="771"/>
      <c r="J246" s="771"/>
      <c r="K246" s="771"/>
      <c r="L246" s="771"/>
      <c r="M246" s="771"/>
      <c r="N246" s="771"/>
      <c r="O246" s="771"/>
      <c r="P246" s="771"/>
      <c r="Q246" s="771"/>
      <c r="R246" s="771"/>
      <c r="S246" s="771"/>
      <c r="T246" s="772"/>
      <c r="U246" s="772"/>
      <c r="V246" s="772"/>
      <c r="W246" s="772"/>
      <c r="X246" s="772"/>
      <c r="Y246" s="772"/>
      <c r="Z246" s="772"/>
    </row>
    <row r="247" spans="1:26" ht="12" customHeight="1" x14ac:dyDescent="0.3">
      <c r="A247" s="771"/>
      <c r="B247" s="771"/>
      <c r="C247" s="771"/>
      <c r="D247" s="771"/>
      <c r="E247" s="771"/>
      <c r="F247" s="771"/>
      <c r="G247" s="771"/>
      <c r="H247" s="771"/>
      <c r="I247" s="771"/>
      <c r="J247" s="771"/>
      <c r="K247" s="771"/>
      <c r="L247" s="771"/>
      <c r="M247" s="771"/>
      <c r="N247" s="771"/>
      <c r="O247" s="771"/>
      <c r="P247" s="771"/>
      <c r="Q247" s="771"/>
      <c r="R247" s="771"/>
      <c r="S247" s="771"/>
      <c r="T247" s="772"/>
      <c r="U247" s="772"/>
      <c r="V247" s="772"/>
      <c r="W247" s="772"/>
      <c r="X247" s="772"/>
      <c r="Y247" s="772"/>
      <c r="Z247" s="772"/>
    </row>
    <row r="248" spans="1:26" ht="12" customHeight="1" x14ac:dyDescent="0.3">
      <c r="A248" s="771"/>
      <c r="B248" s="771"/>
      <c r="C248" s="771"/>
      <c r="D248" s="771"/>
      <c r="E248" s="771"/>
      <c r="F248" s="771"/>
      <c r="G248" s="771"/>
      <c r="H248" s="771"/>
      <c r="I248" s="771"/>
      <c r="J248" s="771"/>
      <c r="K248" s="771"/>
      <c r="L248" s="771"/>
      <c r="M248" s="771"/>
      <c r="N248" s="771"/>
      <c r="O248" s="771"/>
      <c r="P248" s="771"/>
      <c r="Q248" s="771"/>
      <c r="R248" s="771"/>
      <c r="S248" s="771"/>
      <c r="T248" s="772"/>
      <c r="U248" s="772"/>
      <c r="V248" s="772"/>
      <c r="W248" s="772"/>
      <c r="X248" s="772"/>
      <c r="Y248" s="772"/>
      <c r="Z248" s="772"/>
    </row>
    <row r="249" spans="1:26" ht="12" customHeight="1" x14ac:dyDescent="0.3">
      <c r="A249" s="771"/>
      <c r="B249" s="771"/>
      <c r="C249" s="771"/>
      <c r="D249" s="771"/>
      <c r="E249" s="771"/>
      <c r="F249" s="771"/>
      <c r="G249" s="771"/>
      <c r="H249" s="771"/>
      <c r="I249" s="771"/>
      <c r="J249" s="771"/>
      <c r="K249" s="771"/>
      <c r="L249" s="771"/>
      <c r="M249" s="771"/>
      <c r="N249" s="771"/>
      <c r="O249" s="771"/>
      <c r="P249" s="771"/>
      <c r="Q249" s="771"/>
      <c r="R249" s="771"/>
      <c r="S249" s="771"/>
      <c r="T249" s="772"/>
      <c r="U249" s="772"/>
      <c r="V249" s="772"/>
      <c r="W249" s="772"/>
      <c r="X249" s="772"/>
      <c r="Y249" s="772"/>
      <c r="Z249" s="772"/>
    </row>
    <row r="250" spans="1:26" ht="12" customHeight="1" x14ac:dyDescent="0.3">
      <c r="A250" s="771"/>
      <c r="B250" s="771"/>
      <c r="C250" s="771"/>
      <c r="D250" s="771"/>
      <c r="E250" s="771"/>
      <c r="F250" s="771"/>
      <c r="G250" s="771"/>
      <c r="H250" s="771"/>
      <c r="I250" s="771"/>
      <c r="J250" s="771"/>
      <c r="K250" s="771"/>
      <c r="L250" s="771"/>
      <c r="M250" s="771"/>
      <c r="N250" s="771"/>
      <c r="O250" s="771"/>
      <c r="P250" s="771"/>
      <c r="Q250" s="771"/>
      <c r="R250" s="771"/>
      <c r="S250" s="771"/>
      <c r="T250" s="772"/>
      <c r="U250" s="772"/>
      <c r="V250" s="772"/>
      <c r="W250" s="772"/>
      <c r="X250" s="772"/>
      <c r="Y250" s="772"/>
      <c r="Z250" s="772"/>
    </row>
    <row r="251" spans="1:26" ht="12" customHeight="1" x14ac:dyDescent="0.3">
      <c r="A251" s="771"/>
      <c r="B251" s="771"/>
      <c r="C251" s="771"/>
      <c r="D251" s="771"/>
      <c r="E251" s="771"/>
      <c r="F251" s="771"/>
      <c r="G251" s="771"/>
      <c r="H251" s="771"/>
      <c r="I251" s="771"/>
      <c r="J251" s="771"/>
      <c r="K251" s="771"/>
      <c r="L251" s="771"/>
      <c r="M251" s="771"/>
      <c r="N251" s="771"/>
      <c r="O251" s="771"/>
      <c r="P251" s="771"/>
      <c r="Q251" s="771"/>
      <c r="R251" s="771"/>
      <c r="S251" s="771"/>
      <c r="T251" s="772"/>
      <c r="U251" s="772"/>
      <c r="V251" s="772"/>
      <c r="W251" s="772"/>
      <c r="X251" s="772"/>
      <c r="Y251" s="772"/>
      <c r="Z251" s="772"/>
    </row>
    <row r="252" spans="1:26" ht="12" customHeight="1" x14ac:dyDescent="0.3">
      <c r="A252" s="771"/>
      <c r="B252" s="771"/>
      <c r="C252" s="771"/>
      <c r="D252" s="771"/>
      <c r="E252" s="771"/>
      <c r="F252" s="771"/>
      <c r="G252" s="771"/>
      <c r="H252" s="771"/>
      <c r="I252" s="771"/>
      <c r="J252" s="771"/>
      <c r="K252" s="771"/>
      <c r="L252" s="771"/>
      <c r="M252" s="771"/>
      <c r="N252" s="771"/>
      <c r="O252" s="771"/>
      <c r="P252" s="771"/>
      <c r="Q252" s="771"/>
      <c r="R252" s="771"/>
      <c r="S252" s="771"/>
      <c r="T252" s="772"/>
      <c r="U252" s="772"/>
      <c r="V252" s="772"/>
      <c r="W252" s="772"/>
      <c r="X252" s="772"/>
      <c r="Y252" s="772"/>
      <c r="Z252" s="772"/>
    </row>
    <row r="253" spans="1:26" ht="12" customHeight="1" x14ac:dyDescent="0.3">
      <c r="A253" s="771"/>
      <c r="B253" s="771"/>
      <c r="C253" s="771"/>
      <c r="D253" s="771"/>
      <c r="E253" s="771"/>
      <c r="F253" s="771"/>
      <c r="G253" s="771"/>
      <c r="H253" s="771"/>
      <c r="I253" s="771"/>
      <c r="J253" s="771"/>
      <c r="K253" s="771"/>
      <c r="L253" s="771"/>
      <c r="M253" s="771"/>
      <c r="N253" s="771"/>
      <c r="O253" s="771"/>
      <c r="P253" s="771"/>
      <c r="Q253" s="771"/>
      <c r="R253" s="771"/>
      <c r="S253" s="771"/>
      <c r="T253" s="772"/>
      <c r="U253" s="772"/>
      <c r="V253" s="772"/>
      <c r="W253" s="772"/>
      <c r="X253" s="772"/>
      <c r="Y253" s="772"/>
      <c r="Z253" s="772"/>
    </row>
    <row r="254" spans="1:26" ht="12" customHeight="1" x14ac:dyDescent="0.3">
      <c r="A254" s="771"/>
      <c r="B254" s="771"/>
      <c r="C254" s="771"/>
      <c r="D254" s="771"/>
      <c r="E254" s="771"/>
      <c r="F254" s="771"/>
      <c r="G254" s="771"/>
      <c r="H254" s="771"/>
      <c r="I254" s="771"/>
      <c r="J254" s="771"/>
      <c r="K254" s="771"/>
      <c r="L254" s="771"/>
      <c r="M254" s="771"/>
      <c r="N254" s="771"/>
      <c r="O254" s="771"/>
      <c r="P254" s="771"/>
      <c r="Q254" s="771"/>
      <c r="R254" s="771"/>
      <c r="S254" s="771"/>
      <c r="T254" s="772"/>
      <c r="U254" s="772"/>
      <c r="V254" s="772"/>
      <c r="W254" s="772"/>
      <c r="X254" s="772"/>
      <c r="Y254" s="772"/>
      <c r="Z254" s="772"/>
    </row>
    <row r="255" spans="1:26" ht="12" customHeight="1" x14ac:dyDescent="0.3">
      <c r="A255" s="771"/>
      <c r="B255" s="771"/>
      <c r="C255" s="771"/>
      <c r="D255" s="771"/>
      <c r="E255" s="771"/>
      <c r="F255" s="771"/>
      <c r="G255" s="771"/>
      <c r="H255" s="771"/>
      <c r="I255" s="771"/>
      <c r="J255" s="771"/>
      <c r="K255" s="771"/>
      <c r="L255" s="771"/>
      <c r="M255" s="771"/>
      <c r="N255" s="771"/>
      <c r="O255" s="771"/>
      <c r="P255" s="771"/>
      <c r="Q255" s="771"/>
      <c r="R255" s="771"/>
      <c r="S255" s="771"/>
      <c r="T255" s="772"/>
      <c r="U255" s="772"/>
      <c r="V255" s="772"/>
      <c r="W255" s="772"/>
      <c r="X255" s="772"/>
      <c r="Y255" s="772"/>
      <c r="Z255" s="772"/>
    </row>
    <row r="256" spans="1:26" ht="12" customHeight="1" x14ac:dyDescent="0.3">
      <c r="A256" s="771"/>
      <c r="B256" s="771"/>
      <c r="C256" s="771"/>
      <c r="D256" s="771"/>
      <c r="E256" s="771"/>
      <c r="F256" s="771"/>
      <c r="G256" s="771"/>
      <c r="H256" s="771"/>
      <c r="I256" s="771"/>
      <c r="J256" s="771"/>
      <c r="K256" s="771"/>
      <c r="L256" s="771"/>
      <c r="M256" s="771"/>
      <c r="N256" s="771"/>
      <c r="O256" s="771"/>
      <c r="P256" s="771"/>
      <c r="Q256" s="771"/>
      <c r="R256" s="771"/>
      <c r="S256" s="771"/>
      <c r="T256" s="772"/>
      <c r="U256" s="772"/>
      <c r="V256" s="772"/>
      <c r="W256" s="772"/>
      <c r="X256" s="772"/>
      <c r="Y256" s="772"/>
      <c r="Z256" s="772"/>
    </row>
    <row r="257" spans="1:26" ht="12" customHeight="1" x14ac:dyDescent="0.3">
      <c r="A257" s="771"/>
      <c r="B257" s="771"/>
      <c r="C257" s="771"/>
      <c r="D257" s="771"/>
      <c r="E257" s="771"/>
      <c r="F257" s="771"/>
      <c r="G257" s="771"/>
      <c r="H257" s="771"/>
      <c r="I257" s="771"/>
      <c r="J257" s="771"/>
      <c r="K257" s="771"/>
      <c r="L257" s="771"/>
      <c r="M257" s="771"/>
      <c r="N257" s="771"/>
      <c r="O257" s="771"/>
      <c r="P257" s="771"/>
      <c r="Q257" s="771"/>
      <c r="R257" s="771"/>
      <c r="S257" s="771"/>
      <c r="T257" s="772"/>
      <c r="U257" s="772"/>
      <c r="V257" s="772"/>
      <c r="W257" s="772"/>
      <c r="X257" s="772"/>
      <c r="Y257" s="772"/>
      <c r="Z257" s="772"/>
    </row>
    <row r="258" spans="1:26" ht="12" customHeight="1" x14ac:dyDescent="0.3">
      <c r="A258" s="771"/>
      <c r="B258" s="771"/>
      <c r="C258" s="771"/>
      <c r="D258" s="771"/>
      <c r="E258" s="771"/>
      <c r="F258" s="771"/>
      <c r="G258" s="771"/>
      <c r="H258" s="771"/>
      <c r="I258" s="771"/>
      <c r="J258" s="771"/>
      <c r="K258" s="771"/>
      <c r="L258" s="771"/>
      <c r="M258" s="771"/>
      <c r="N258" s="771"/>
      <c r="O258" s="771"/>
      <c r="P258" s="771"/>
      <c r="Q258" s="771"/>
      <c r="R258" s="771"/>
      <c r="S258" s="771"/>
      <c r="T258" s="772"/>
      <c r="U258" s="772"/>
      <c r="V258" s="772"/>
      <c r="W258" s="772"/>
      <c r="X258" s="772"/>
      <c r="Y258" s="772"/>
      <c r="Z258" s="772"/>
    </row>
    <row r="259" spans="1:26" ht="12" customHeight="1" x14ac:dyDescent="0.3">
      <c r="A259" s="771"/>
      <c r="B259" s="771"/>
      <c r="C259" s="771"/>
      <c r="D259" s="771"/>
      <c r="E259" s="771"/>
      <c r="F259" s="771"/>
      <c r="G259" s="771"/>
      <c r="H259" s="771"/>
      <c r="I259" s="771"/>
      <c r="J259" s="771"/>
      <c r="K259" s="771"/>
      <c r="L259" s="771"/>
      <c r="M259" s="771"/>
      <c r="N259" s="771"/>
      <c r="O259" s="771"/>
      <c r="P259" s="771"/>
      <c r="Q259" s="771"/>
      <c r="R259" s="771"/>
      <c r="S259" s="771"/>
      <c r="T259" s="772"/>
      <c r="U259" s="772"/>
      <c r="V259" s="772"/>
      <c r="W259" s="772"/>
      <c r="X259" s="772"/>
      <c r="Y259" s="772"/>
      <c r="Z259" s="772"/>
    </row>
    <row r="260" spans="1:26" ht="12" customHeight="1" x14ac:dyDescent="0.3">
      <c r="A260" s="771"/>
      <c r="B260" s="771"/>
      <c r="C260" s="771"/>
      <c r="D260" s="771"/>
      <c r="E260" s="771"/>
      <c r="F260" s="771"/>
      <c r="G260" s="771"/>
      <c r="H260" s="771"/>
      <c r="I260" s="771"/>
      <c r="J260" s="771"/>
      <c r="K260" s="771"/>
      <c r="L260" s="771"/>
      <c r="M260" s="771"/>
      <c r="N260" s="771"/>
      <c r="O260" s="771"/>
      <c r="P260" s="771"/>
      <c r="Q260" s="771"/>
      <c r="R260" s="771"/>
      <c r="S260" s="771"/>
      <c r="T260" s="772"/>
      <c r="U260" s="772"/>
      <c r="V260" s="772"/>
      <c r="W260" s="772"/>
      <c r="X260" s="772"/>
      <c r="Y260" s="772"/>
      <c r="Z260" s="772"/>
    </row>
    <row r="261" spans="1:26" ht="12" customHeight="1" x14ac:dyDescent="0.3">
      <c r="A261" s="771"/>
      <c r="B261" s="771"/>
      <c r="C261" s="771"/>
      <c r="D261" s="771"/>
      <c r="E261" s="771"/>
      <c r="F261" s="771"/>
      <c r="G261" s="771"/>
      <c r="H261" s="771"/>
      <c r="I261" s="771"/>
      <c r="J261" s="771"/>
      <c r="K261" s="771"/>
      <c r="L261" s="771"/>
      <c r="M261" s="771"/>
      <c r="N261" s="771"/>
      <c r="O261" s="771"/>
      <c r="P261" s="771"/>
      <c r="Q261" s="771"/>
      <c r="R261" s="771"/>
      <c r="S261" s="771"/>
      <c r="T261" s="772"/>
      <c r="U261" s="772"/>
      <c r="V261" s="772"/>
      <c r="W261" s="772"/>
      <c r="X261" s="772"/>
      <c r="Y261" s="772"/>
      <c r="Z261" s="772"/>
    </row>
    <row r="262" spans="1:26" ht="12" customHeight="1" x14ac:dyDescent="0.3">
      <c r="A262" s="771"/>
      <c r="B262" s="771"/>
      <c r="C262" s="771"/>
      <c r="D262" s="771"/>
      <c r="E262" s="771"/>
      <c r="F262" s="771"/>
      <c r="G262" s="771"/>
      <c r="H262" s="771"/>
      <c r="I262" s="771"/>
      <c r="J262" s="771"/>
      <c r="K262" s="771"/>
      <c r="L262" s="771"/>
      <c r="M262" s="771"/>
      <c r="N262" s="771"/>
      <c r="O262" s="771"/>
      <c r="P262" s="771"/>
      <c r="Q262" s="771"/>
      <c r="R262" s="771"/>
      <c r="S262" s="771"/>
      <c r="T262" s="772"/>
      <c r="U262" s="772"/>
      <c r="V262" s="772"/>
      <c r="W262" s="772"/>
      <c r="X262" s="772"/>
      <c r="Y262" s="772"/>
      <c r="Z262" s="772"/>
    </row>
    <row r="263" spans="1:26" ht="12" customHeight="1" x14ac:dyDescent="0.3">
      <c r="A263" s="771"/>
      <c r="B263" s="771"/>
      <c r="C263" s="771"/>
      <c r="D263" s="771"/>
      <c r="E263" s="771"/>
      <c r="F263" s="771"/>
      <c r="G263" s="771"/>
      <c r="H263" s="771"/>
      <c r="I263" s="771"/>
      <c r="J263" s="771"/>
      <c r="K263" s="771"/>
      <c r="L263" s="771"/>
      <c r="M263" s="771"/>
      <c r="N263" s="771"/>
      <c r="O263" s="771"/>
      <c r="P263" s="771"/>
      <c r="Q263" s="771"/>
      <c r="R263" s="771"/>
      <c r="S263" s="771"/>
      <c r="T263" s="772"/>
      <c r="U263" s="772"/>
      <c r="V263" s="772"/>
      <c r="W263" s="772"/>
      <c r="X263" s="772"/>
      <c r="Y263" s="772"/>
      <c r="Z263" s="772"/>
    </row>
    <row r="264" spans="1:26" ht="12" customHeight="1" x14ac:dyDescent="0.3">
      <c r="A264" s="771"/>
      <c r="B264" s="771"/>
      <c r="C264" s="771"/>
      <c r="D264" s="771"/>
      <c r="E264" s="771"/>
      <c r="F264" s="771"/>
      <c r="G264" s="771"/>
      <c r="H264" s="771"/>
      <c r="I264" s="771"/>
      <c r="J264" s="771"/>
      <c r="K264" s="771"/>
      <c r="L264" s="771"/>
      <c r="M264" s="771"/>
      <c r="N264" s="771"/>
      <c r="O264" s="771"/>
      <c r="P264" s="771"/>
      <c r="Q264" s="771"/>
      <c r="R264" s="771"/>
      <c r="S264" s="771"/>
      <c r="T264" s="772"/>
      <c r="U264" s="772"/>
      <c r="V264" s="772"/>
      <c r="W264" s="772"/>
      <c r="X264" s="772"/>
      <c r="Y264" s="772"/>
      <c r="Z264" s="772"/>
    </row>
    <row r="265" spans="1:26" ht="12" customHeight="1" x14ac:dyDescent="0.3">
      <c r="A265" s="771"/>
      <c r="B265" s="771"/>
      <c r="C265" s="771"/>
      <c r="D265" s="771"/>
      <c r="E265" s="771"/>
      <c r="F265" s="771"/>
      <c r="G265" s="771"/>
      <c r="H265" s="771"/>
      <c r="I265" s="771"/>
      <c r="J265" s="771"/>
      <c r="K265" s="771"/>
      <c r="L265" s="771"/>
      <c r="M265" s="771"/>
      <c r="N265" s="771"/>
      <c r="O265" s="771"/>
      <c r="P265" s="771"/>
      <c r="Q265" s="771"/>
      <c r="R265" s="771"/>
      <c r="S265" s="771"/>
      <c r="T265" s="772"/>
      <c r="U265" s="772"/>
      <c r="V265" s="772"/>
      <c r="W265" s="772"/>
      <c r="X265" s="772"/>
      <c r="Y265" s="772"/>
      <c r="Z265" s="772"/>
    </row>
    <row r="266" spans="1:26" ht="12" customHeight="1" x14ac:dyDescent="0.3">
      <c r="A266" s="771"/>
      <c r="B266" s="771"/>
      <c r="C266" s="771"/>
      <c r="D266" s="771"/>
      <c r="E266" s="771"/>
      <c r="F266" s="771"/>
      <c r="G266" s="771"/>
      <c r="H266" s="771"/>
      <c r="I266" s="771"/>
      <c r="J266" s="771"/>
      <c r="K266" s="771"/>
      <c r="L266" s="771"/>
      <c r="M266" s="771"/>
      <c r="N266" s="771"/>
      <c r="O266" s="771"/>
      <c r="P266" s="771"/>
      <c r="Q266" s="771"/>
      <c r="R266" s="771"/>
      <c r="S266" s="771"/>
      <c r="T266" s="772"/>
      <c r="U266" s="772"/>
      <c r="V266" s="772"/>
      <c r="W266" s="772"/>
      <c r="X266" s="772"/>
      <c r="Y266" s="772"/>
      <c r="Z266" s="772"/>
    </row>
    <row r="267" spans="1:26" ht="12" customHeight="1" x14ac:dyDescent="0.3">
      <c r="A267" s="771"/>
      <c r="B267" s="771"/>
      <c r="C267" s="771"/>
      <c r="D267" s="771"/>
      <c r="E267" s="771"/>
      <c r="F267" s="771"/>
      <c r="G267" s="771"/>
      <c r="H267" s="771"/>
      <c r="I267" s="771"/>
      <c r="J267" s="771"/>
      <c r="K267" s="771"/>
      <c r="L267" s="771"/>
      <c r="M267" s="771"/>
      <c r="N267" s="771"/>
      <c r="O267" s="771"/>
      <c r="P267" s="771"/>
      <c r="Q267" s="771"/>
      <c r="R267" s="771"/>
      <c r="S267" s="771"/>
      <c r="T267" s="772"/>
      <c r="U267" s="772"/>
      <c r="V267" s="772"/>
      <c r="W267" s="772"/>
      <c r="X267" s="772"/>
      <c r="Y267" s="772"/>
      <c r="Z267" s="772"/>
    </row>
    <row r="268" spans="1:26" ht="12" customHeight="1" x14ac:dyDescent="0.3">
      <c r="A268" s="771"/>
      <c r="B268" s="771"/>
      <c r="C268" s="771"/>
      <c r="D268" s="771"/>
      <c r="E268" s="771"/>
      <c r="F268" s="771"/>
      <c r="G268" s="771"/>
      <c r="H268" s="771"/>
      <c r="I268" s="771"/>
      <c r="J268" s="771"/>
      <c r="K268" s="771"/>
      <c r="L268" s="771"/>
      <c r="M268" s="771"/>
      <c r="N268" s="771"/>
      <c r="O268" s="771"/>
      <c r="P268" s="771"/>
      <c r="Q268" s="771"/>
      <c r="R268" s="771"/>
      <c r="S268" s="771"/>
      <c r="T268" s="772"/>
      <c r="U268" s="772"/>
      <c r="V268" s="772"/>
      <c r="W268" s="772"/>
      <c r="X268" s="772"/>
      <c r="Y268" s="772"/>
      <c r="Z268" s="772"/>
    </row>
    <row r="269" spans="1:26" ht="12" customHeight="1" x14ac:dyDescent="0.3">
      <c r="A269" s="771"/>
      <c r="B269" s="771"/>
      <c r="C269" s="771"/>
      <c r="D269" s="771"/>
      <c r="E269" s="771"/>
      <c r="F269" s="771"/>
      <c r="G269" s="771"/>
      <c r="H269" s="771"/>
      <c r="I269" s="771"/>
      <c r="J269" s="771"/>
      <c r="K269" s="771"/>
      <c r="L269" s="771"/>
      <c r="M269" s="771"/>
      <c r="N269" s="771"/>
      <c r="O269" s="771"/>
      <c r="P269" s="771"/>
      <c r="Q269" s="771"/>
      <c r="R269" s="771"/>
      <c r="S269" s="771"/>
      <c r="T269" s="772"/>
      <c r="U269" s="772"/>
      <c r="V269" s="772"/>
      <c r="W269" s="772"/>
      <c r="X269" s="772"/>
      <c r="Y269" s="772"/>
      <c r="Z269" s="772"/>
    </row>
    <row r="270" spans="1:26" ht="12" customHeight="1" x14ac:dyDescent="0.3">
      <c r="A270" s="771"/>
      <c r="B270" s="771"/>
      <c r="C270" s="771"/>
      <c r="D270" s="771"/>
      <c r="E270" s="771"/>
      <c r="F270" s="771"/>
      <c r="G270" s="771"/>
      <c r="H270" s="771"/>
      <c r="I270" s="771"/>
      <c r="J270" s="771"/>
      <c r="K270" s="771"/>
      <c r="L270" s="771"/>
      <c r="M270" s="771"/>
      <c r="N270" s="771"/>
      <c r="O270" s="771"/>
      <c r="P270" s="771"/>
      <c r="Q270" s="771"/>
      <c r="R270" s="771"/>
      <c r="S270" s="771"/>
      <c r="T270" s="772"/>
      <c r="U270" s="772"/>
      <c r="V270" s="772"/>
      <c r="W270" s="772"/>
      <c r="X270" s="772"/>
      <c r="Y270" s="772"/>
      <c r="Z270" s="772"/>
    </row>
    <row r="271" spans="1:26" ht="12" customHeight="1" x14ac:dyDescent="0.3">
      <c r="A271" s="771"/>
      <c r="B271" s="771"/>
      <c r="C271" s="771"/>
      <c r="D271" s="771"/>
      <c r="E271" s="771"/>
      <c r="F271" s="771"/>
      <c r="G271" s="771"/>
      <c r="H271" s="771"/>
      <c r="I271" s="771"/>
      <c r="J271" s="771"/>
      <c r="K271" s="771"/>
      <c r="L271" s="771"/>
      <c r="M271" s="771"/>
      <c r="N271" s="771"/>
      <c r="O271" s="771"/>
      <c r="P271" s="771"/>
      <c r="Q271" s="771"/>
      <c r="R271" s="771"/>
      <c r="S271" s="771"/>
      <c r="T271" s="772"/>
      <c r="U271" s="772"/>
      <c r="V271" s="772"/>
      <c r="W271" s="772"/>
      <c r="X271" s="772"/>
      <c r="Y271" s="772"/>
      <c r="Z271" s="772"/>
    </row>
    <row r="272" spans="1:26" ht="12" customHeight="1" x14ac:dyDescent="0.3">
      <c r="A272" s="771"/>
      <c r="B272" s="771"/>
      <c r="C272" s="771"/>
      <c r="D272" s="771"/>
      <c r="E272" s="771"/>
      <c r="F272" s="771"/>
      <c r="G272" s="771"/>
      <c r="H272" s="771"/>
      <c r="I272" s="771"/>
      <c r="J272" s="771"/>
      <c r="K272" s="771"/>
      <c r="L272" s="771"/>
      <c r="M272" s="771"/>
      <c r="N272" s="771"/>
      <c r="O272" s="771"/>
      <c r="P272" s="771"/>
      <c r="Q272" s="771"/>
      <c r="R272" s="771"/>
      <c r="S272" s="771"/>
      <c r="T272" s="772"/>
      <c r="U272" s="772"/>
      <c r="V272" s="772"/>
      <c r="W272" s="772"/>
      <c r="X272" s="772"/>
      <c r="Y272" s="772"/>
      <c r="Z272" s="772"/>
    </row>
    <row r="273" spans="1:26" ht="12" customHeight="1" x14ac:dyDescent="0.3">
      <c r="A273" s="771"/>
      <c r="B273" s="771"/>
      <c r="C273" s="771"/>
      <c r="D273" s="771"/>
      <c r="E273" s="771"/>
      <c r="F273" s="771"/>
      <c r="G273" s="771"/>
      <c r="H273" s="771"/>
      <c r="I273" s="771"/>
      <c r="J273" s="771"/>
      <c r="K273" s="771"/>
      <c r="L273" s="771"/>
      <c r="M273" s="771"/>
      <c r="N273" s="771"/>
      <c r="O273" s="771"/>
      <c r="P273" s="771"/>
      <c r="Q273" s="771"/>
      <c r="R273" s="771"/>
      <c r="S273" s="771"/>
      <c r="T273" s="772"/>
      <c r="U273" s="772"/>
      <c r="V273" s="772"/>
      <c r="W273" s="772"/>
      <c r="X273" s="772"/>
      <c r="Y273" s="772"/>
      <c r="Z273" s="772"/>
    </row>
    <row r="274" spans="1:26" ht="12" customHeight="1" x14ac:dyDescent="0.3">
      <c r="A274" s="771"/>
      <c r="B274" s="771"/>
      <c r="C274" s="771"/>
      <c r="D274" s="771"/>
      <c r="E274" s="771"/>
      <c r="F274" s="771"/>
      <c r="G274" s="771"/>
      <c r="H274" s="771"/>
      <c r="I274" s="771"/>
      <c r="J274" s="771"/>
      <c r="K274" s="771"/>
      <c r="L274" s="771"/>
      <c r="M274" s="771"/>
      <c r="N274" s="771"/>
      <c r="O274" s="771"/>
      <c r="P274" s="771"/>
      <c r="Q274" s="771"/>
      <c r="R274" s="771"/>
      <c r="S274" s="771"/>
      <c r="T274" s="772"/>
      <c r="U274" s="772"/>
      <c r="V274" s="772"/>
      <c r="W274" s="772"/>
      <c r="X274" s="772"/>
      <c r="Y274" s="772"/>
      <c r="Z274" s="772"/>
    </row>
    <row r="275" spans="1:26" ht="12" customHeight="1" x14ac:dyDescent="0.3">
      <c r="A275" s="771"/>
      <c r="B275" s="771"/>
      <c r="C275" s="771"/>
      <c r="D275" s="771"/>
      <c r="E275" s="771"/>
      <c r="F275" s="771"/>
      <c r="G275" s="771"/>
      <c r="H275" s="771"/>
      <c r="I275" s="771"/>
      <c r="J275" s="771"/>
      <c r="K275" s="771"/>
      <c r="L275" s="771"/>
      <c r="M275" s="771"/>
      <c r="N275" s="771"/>
      <c r="O275" s="771"/>
      <c r="P275" s="771"/>
      <c r="Q275" s="771"/>
      <c r="R275" s="771"/>
      <c r="S275" s="771"/>
      <c r="T275" s="772"/>
      <c r="U275" s="772"/>
      <c r="V275" s="772"/>
      <c r="W275" s="772"/>
      <c r="X275" s="772"/>
      <c r="Y275" s="772"/>
      <c r="Z275" s="772"/>
    </row>
    <row r="276" spans="1:26" ht="12" customHeight="1" x14ac:dyDescent="0.3">
      <c r="A276" s="771"/>
      <c r="B276" s="771"/>
      <c r="C276" s="771"/>
      <c r="D276" s="771"/>
      <c r="E276" s="771"/>
      <c r="F276" s="771"/>
      <c r="G276" s="771"/>
      <c r="H276" s="771"/>
      <c r="I276" s="771"/>
      <c r="J276" s="771"/>
      <c r="K276" s="771"/>
      <c r="L276" s="771"/>
      <c r="M276" s="771"/>
      <c r="N276" s="771"/>
      <c r="O276" s="771"/>
      <c r="P276" s="771"/>
      <c r="Q276" s="771"/>
      <c r="R276" s="771"/>
      <c r="S276" s="771"/>
      <c r="T276" s="772"/>
      <c r="U276" s="772"/>
      <c r="V276" s="772"/>
      <c r="W276" s="772"/>
      <c r="X276" s="772"/>
      <c r="Y276" s="772"/>
      <c r="Z276" s="772"/>
    </row>
    <row r="277" spans="1:26" ht="12" customHeight="1" x14ac:dyDescent="0.3">
      <c r="A277" s="771"/>
      <c r="B277" s="771"/>
      <c r="C277" s="771"/>
      <c r="D277" s="771"/>
      <c r="E277" s="771"/>
      <c r="F277" s="771"/>
      <c r="G277" s="771"/>
      <c r="H277" s="771"/>
      <c r="I277" s="771"/>
      <c r="J277" s="771"/>
      <c r="K277" s="771"/>
      <c r="L277" s="771"/>
      <c r="M277" s="771"/>
      <c r="N277" s="771"/>
      <c r="O277" s="771"/>
      <c r="P277" s="771"/>
      <c r="Q277" s="771"/>
      <c r="R277" s="771"/>
      <c r="S277" s="771"/>
      <c r="T277" s="772"/>
      <c r="U277" s="772"/>
      <c r="V277" s="772"/>
      <c r="W277" s="772"/>
      <c r="X277" s="772"/>
      <c r="Y277" s="772"/>
      <c r="Z277" s="772"/>
    </row>
    <row r="278" spans="1:26" ht="12" customHeight="1" x14ac:dyDescent="0.3">
      <c r="A278" s="771"/>
      <c r="B278" s="771"/>
      <c r="C278" s="771"/>
      <c r="D278" s="771"/>
      <c r="E278" s="771"/>
      <c r="F278" s="771"/>
      <c r="G278" s="771"/>
      <c r="H278" s="771"/>
      <c r="I278" s="771"/>
      <c r="J278" s="771"/>
      <c r="K278" s="771"/>
      <c r="L278" s="771"/>
      <c r="M278" s="771"/>
      <c r="N278" s="771"/>
      <c r="O278" s="771"/>
      <c r="P278" s="771"/>
      <c r="Q278" s="771"/>
      <c r="R278" s="771"/>
      <c r="S278" s="771"/>
      <c r="T278" s="772"/>
      <c r="U278" s="772"/>
      <c r="V278" s="772"/>
      <c r="W278" s="772"/>
      <c r="X278" s="772"/>
      <c r="Y278" s="772"/>
      <c r="Z278" s="772"/>
    </row>
    <row r="279" spans="1:26" ht="12" customHeight="1" x14ac:dyDescent="0.3">
      <c r="A279" s="771"/>
      <c r="B279" s="771"/>
      <c r="C279" s="771"/>
      <c r="D279" s="771"/>
      <c r="E279" s="771"/>
      <c r="F279" s="771"/>
      <c r="G279" s="771"/>
      <c r="H279" s="771"/>
      <c r="I279" s="771"/>
      <c r="J279" s="771"/>
      <c r="K279" s="771"/>
      <c r="L279" s="771"/>
      <c r="M279" s="771"/>
      <c r="N279" s="771"/>
      <c r="O279" s="771"/>
      <c r="P279" s="771"/>
      <c r="Q279" s="771"/>
      <c r="R279" s="771"/>
      <c r="S279" s="771"/>
      <c r="T279" s="772"/>
      <c r="U279" s="772"/>
      <c r="V279" s="772"/>
      <c r="W279" s="772"/>
      <c r="X279" s="772"/>
      <c r="Y279" s="772"/>
      <c r="Z279" s="772"/>
    </row>
    <row r="280" spans="1:26" ht="12" customHeight="1" x14ac:dyDescent="0.3">
      <c r="A280" s="771"/>
      <c r="B280" s="771"/>
      <c r="C280" s="771"/>
      <c r="D280" s="771"/>
      <c r="E280" s="771"/>
      <c r="F280" s="771"/>
      <c r="G280" s="771"/>
      <c r="H280" s="771"/>
      <c r="I280" s="771"/>
      <c r="J280" s="771"/>
      <c r="K280" s="771"/>
      <c r="L280" s="771"/>
      <c r="M280" s="771"/>
      <c r="N280" s="771"/>
      <c r="O280" s="771"/>
      <c r="P280" s="771"/>
      <c r="Q280" s="771"/>
      <c r="R280" s="771"/>
      <c r="S280" s="771"/>
      <c r="T280" s="772"/>
      <c r="U280" s="772"/>
      <c r="V280" s="772"/>
      <c r="W280" s="772"/>
      <c r="X280" s="772"/>
      <c r="Y280" s="772"/>
      <c r="Z280" s="772"/>
    </row>
    <row r="281" spans="1:26" ht="12" customHeight="1" x14ac:dyDescent="0.3">
      <c r="A281" s="771"/>
      <c r="B281" s="771"/>
      <c r="C281" s="771"/>
      <c r="D281" s="771"/>
      <c r="E281" s="771"/>
      <c r="F281" s="771"/>
      <c r="G281" s="771"/>
      <c r="H281" s="771"/>
      <c r="I281" s="771"/>
      <c r="J281" s="771"/>
      <c r="K281" s="771"/>
      <c r="L281" s="771"/>
      <c r="M281" s="771"/>
      <c r="N281" s="771"/>
      <c r="O281" s="771"/>
      <c r="P281" s="771"/>
      <c r="Q281" s="771"/>
      <c r="R281" s="771"/>
      <c r="S281" s="771"/>
      <c r="T281" s="772"/>
      <c r="U281" s="772"/>
      <c r="V281" s="772"/>
      <c r="W281" s="772"/>
      <c r="X281" s="772"/>
      <c r="Y281" s="772"/>
      <c r="Z281" s="772"/>
    </row>
    <row r="282" spans="1:26" ht="12" customHeight="1" x14ac:dyDescent="0.3">
      <c r="A282" s="771"/>
      <c r="B282" s="771"/>
      <c r="C282" s="771"/>
      <c r="D282" s="771"/>
      <c r="E282" s="771"/>
      <c r="F282" s="771"/>
      <c r="G282" s="771"/>
      <c r="H282" s="771"/>
      <c r="I282" s="771"/>
      <c r="J282" s="771"/>
      <c r="K282" s="771"/>
      <c r="L282" s="771"/>
      <c r="M282" s="771"/>
      <c r="N282" s="771"/>
      <c r="O282" s="771"/>
      <c r="P282" s="771"/>
      <c r="Q282" s="771"/>
      <c r="R282" s="771"/>
      <c r="S282" s="771"/>
      <c r="T282" s="772"/>
      <c r="U282" s="772"/>
      <c r="V282" s="772"/>
      <c r="W282" s="772"/>
      <c r="X282" s="772"/>
      <c r="Y282" s="772"/>
      <c r="Z282" s="772"/>
    </row>
    <row r="283" spans="1:26" ht="12" customHeight="1" x14ac:dyDescent="0.3">
      <c r="A283" s="771"/>
      <c r="B283" s="771"/>
      <c r="C283" s="771"/>
      <c r="D283" s="771"/>
      <c r="E283" s="771"/>
      <c r="F283" s="771"/>
      <c r="G283" s="771"/>
      <c r="H283" s="771"/>
      <c r="I283" s="771"/>
      <c r="J283" s="771"/>
      <c r="K283" s="771"/>
      <c r="L283" s="771"/>
      <c r="M283" s="771"/>
      <c r="N283" s="771"/>
      <c r="O283" s="771"/>
      <c r="P283" s="771"/>
      <c r="Q283" s="771"/>
      <c r="R283" s="771"/>
      <c r="S283" s="771"/>
      <c r="T283" s="772"/>
      <c r="U283" s="772"/>
      <c r="V283" s="772"/>
      <c r="W283" s="772"/>
      <c r="X283" s="772"/>
      <c r="Y283" s="772"/>
      <c r="Z283" s="772"/>
    </row>
    <row r="284" spans="1:26" ht="12" customHeight="1" x14ac:dyDescent="0.3">
      <c r="A284" s="771"/>
      <c r="B284" s="771"/>
      <c r="C284" s="771"/>
      <c r="D284" s="771"/>
      <c r="E284" s="771"/>
      <c r="F284" s="771"/>
      <c r="G284" s="771"/>
      <c r="H284" s="771"/>
      <c r="I284" s="771"/>
      <c r="J284" s="771"/>
      <c r="K284" s="771"/>
      <c r="L284" s="771"/>
      <c r="M284" s="771"/>
      <c r="N284" s="771"/>
      <c r="O284" s="771"/>
      <c r="P284" s="771"/>
      <c r="Q284" s="771"/>
      <c r="R284" s="771"/>
      <c r="S284" s="771"/>
      <c r="T284" s="772"/>
      <c r="U284" s="772"/>
      <c r="V284" s="772"/>
      <c r="W284" s="772"/>
      <c r="X284" s="772"/>
      <c r="Y284" s="772"/>
      <c r="Z284" s="772"/>
    </row>
    <row r="285" spans="1:26" ht="12" customHeight="1" x14ac:dyDescent="0.3">
      <c r="A285" s="771"/>
      <c r="B285" s="771"/>
      <c r="C285" s="771"/>
      <c r="D285" s="771"/>
      <c r="E285" s="771"/>
      <c r="F285" s="771"/>
      <c r="G285" s="771"/>
      <c r="H285" s="771"/>
      <c r="I285" s="771"/>
      <c r="J285" s="771"/>
      <c r="K285" s="771"/>
      <c r="L285" s="771"/>
      <c r="M285" s="771"/>
      <c r="N285" s="771"/>
      <c r="O285" s="771"/>
      <c r="P285" s="771"/>
      <c r="Q285" s="771"/>
      <c r="R285" s="771"/>
      <c r="S285" s="771"/>
      <c r="T285" s="772"/>
      <c r="U285" s="772"/>
      <c r="V285" s="772"/>
      <c r="W285" s="772"/>
      <c r="X285" s="772"/>
      <c r="Y285" s="772"/>
      <c r="Z285" s="772"/>
    </row>
    <row r="286" spans="1:26" ht="12" customHeight="1" x14ac:dyDescent="0.3">
      <c r="A286" s="771"/>
      <c r="B286" s="771"/>
      <c r="C286" s="771"/>
      <c r="D286" s="771"/>
      <c r="E286" s="771"/>
      <c r="F286" s="771"/>
      <c r="G286" s="771"/>
      <c r="H286" s="771"/>
      <c r="I286" s="771"/>
      <c r="J286" s="771"/>
      <c r="K286" s="771"/>
      <c r="L286" s="771"/>
      <c r="M286" s="771"/>
      <c r="N286" s="771"/>
      <c r="O286" s="771"/>
      <c r="P286" s="771"/>
      <c r="Q286" s="771"/>
      <c r="R286" s="771"/>
      <c r="S286" s="771"/>
      <c r="T286" s="772"/>
      <c r="U286" s="772"/>
      <c r="V286" s="772"/>
      <c r="W286" s="772"/>
      <c r="X286" s="772"/>
      <c r="Y286" s="772"/>
      <c r="Z286" s="772"/>
    </row>
    <row r="287" spans="1:26" ht="12" customHeight="1" x14ac:dyDescent="0.3">
      <c r="A287" s="771"/>
      <c r="B287" s="771"/>
      <c r="C287" s="771"/>
      <c r="D287" s="771"/>
      <c r="E287" s="771"/>
      <c r="F287" s="771"/>
      <c r="G287" s="771"/>
      <c r="H287" s="771"/>
      <c r="I287" s="771"/>
      <c r="J287" s="771"/>
      <c r="K287" s="771"/>
      <c r="L287" s="771"/>
      <c r="M287" s="771"/>
      <c r="N287" s="771"/>
      <c r="O287" s="771"/>
      <c r="P287" s="771"/>
      <c r="Q287" s="771"/>
      <c r="R287" s="771"/>
      <c r="S287" s="771"/>
      <c r="T287" s="772"/>
      <c r="U287" s="772"/>
      <c r="V287" s="772"/>
      <c r="W287" s="772"/>
      <c r="X287" s="772"/>
      <c r="Y287" s="772"/>
      <c r="Z287" s="772"/>
    </row>
    <row r="288" spans="1:26" ht="12" customHeight="1" x14ac:dyDescent="0.3">
      <c r="A288" s="771"/>
      <c r="B288" s="771"/>
      <c r="C288" s="771"/>
      <c r="D288" s="771"/>
      <c r="E288" s="771"/>
      <c r="F288" s="771"/>
      <c r="G288" s="771"/>
      <c r="H288" s="771"/>
      <c r="I288" s="771"/>
      <c r="J288" s="771"/>
      <c r="K288" s="771"/>
      <c r="L288" s="771"/>
      <c r="M288" s="771"/>
      <c r="N288" s="771"/>
      <c r="O288" s="771"/>
      <c r="P288" s="771"/>
      <c r="Q288" s="771"/>
      <c r="R288" s="771"/>
      <c r="S288" s="771"/>
      <c r="T288" s="772"/>
      <c r="U288" s="772"/>
      <c r="V288" s="772"/>
      <c r="W288" s="772"/>
      <c r="X288" s="772"/>
      <c r="Y288" s="772"/>
      <c r="Z288" s="772"/>
    </row>
    <row r="289" spans="1:26" ht="12" customHeight="1" x14ac:dyDescent="0.3">
      <c r="A289" s="771"/>
      <c r="B289" s="771"/>
      <c r="C289" s="771"/>
      <c r="D289" s="771"/>
      <c r="E289" s="771"/>
      <c r="F289" s="771"/>
      <c r="G289" s="771"/>
      <c r="H289" s="771"/>
      <c r="I289" s="771"/>
      <c r="J289" s="771"/>
      <c r="K289" s="771"/>
      <c r="L289" s="771"/>
      <c r="M289" s="771"/>
      <c r="N289" s="771"/>
      <c r="O289" s="771"/>
      <c r="P289" s="771"/>
      <c r="Q289" s="771"/>
      <c r="R289" s="771"/>
      <c r="S289" s="771"/>
      <c r="T289" s="772"/>
      <c r="U289" s="772"/>
      <c r="V289" s="772"/>
      <c r="W289" s="772"/>
      <c r="X289" s="772"/>
      <c r="Y289" s="772"/>
      <c r="Z289" s="772"/>
    </row>
    <row r="290" spans="1:26" ht="12" customHeight="1" x14ac:dyDescent="0.3">
      <c r="A290" s="771"/>
      <c r="B290" s="771"/>
      <c r="C290" s="771"/>
      <c r="D290" s="771"/>
      <c r="E290" s="771"/>
      <c r="F290" s="771"/>
      <c r="G290" s="771"/>
      <c r="H290" s="771"/>
      <c r="I290" s="771"/>
      <c r="J290" s="771"/>
      <c r="K290" s="771"/>
      <c r="L290" s="771"/>
      <c r="M290" s="771"/>
      <c r="N290" s="771"/>
      <c r="O290" s="771"/>
      <c r="P290" s="771"/>
      <c r="Q290" s="771"/>
      <c r="R290" s="771"/>
      <c r="S290" s="771"/>
      <c r="T290" s="772"/>
      <c r="U290" s="772"/>
      <c r="V290" s="772"/>
      <c r="W290" s="772"/>
      <c r="X290" s="772"/>
      <c r="Y290" s="772"/>
      <c r="Z290" s="772"/>
    </row>
    <row r="291" spans="1:26" ht="12" customHeight="1" x14ac:dyDescent="0.3">
      <c r="A291" s="771"/>
      <c r="B291" s="771"/>
      <c r="C291" s="771"/>
      <c r="D291" s="771"/>
      <c r="E291" s="771"/>
      <c r="F291" s="771"/>
      <c r="G291" s="771"/>
      <c r="H291" s="771"/>
      <c r="I291" s="771"/>
      <c r="J291" s="771"/>
      <c r="K291" s="771"/>
      <c r="L291" s="771"/>
      <c r="M291" s="771"/>
      <c r="N291" s="771"/>
      <c r="O291" s="771"/>
      <c r="P291" s="771"/>
      <c r="Q291" s="771"/>
      <c r="R291" s="771"/>
      <c r="S291" s="771"/>
      <c r="T291" s="772"/>
      <c r="U291" s="772"/>
      <c r="V291" s="772"/>
      <c r="W291" s="772"/>
      <c r="X291" s="772"/>
      <c r="Y291" s="772"/>
      <c r="Z291" s="772"/>
    </row>
    <row r="292" spans="1:26" ht="12" customHeight="1" x14ac:dyDescent="0.3">
      <c r="A292" s="771"/>
      <c r="B292" s="771"/>
      <c r="C292" s="771"/>
      <c r="D292" s="771"/>
      <c r="E292" s="771"/>
      <c r="F292" s="771"/>
      <c r="G292" s="771"/>
      <c r="H292" s="771"/>
      <c r="I292" s="771"/>
      <c r="J292" s="771"/>
      <c r="K292" s="771"/>
      <c r="L292" s="771"/>
      <c r="M292" s="771"/>
      <c r="N292" s="771"/>
      <c r="O292" s="771"/>
      <c r="P292" s="771"/>
      <c r="Q292" s="771"/>
      <c r="R292" s="771"/>
      <c r="S292" s="771"/>
      <c r="T292" s="772"/>
      <c r="U292" s="772"/>
      <c r="V292" s="772"/>
      <c r="W292" s="772"/>
      <c r="X292" s="772"/>
      <c r="Y292" s="772"/>
      <c r="Z292" s="772"/>
    </row>
    <row r="293" spans="1:26" ht="12" customHeight="1" x14ac:dyDescent="0.3">
      <c r="A293" s="771"/>
      <c r="B293" s="771"/>
      <c r="C293" s="771"/>
      <c r="D293" s="771"/>
      <c r="E293" s="771"/>
      <c r="F293" s="771"/>
      <c r="G293" s="771"/>
      <c r="H293" s="771"/>
      <c r="I293" s="771"/>
      <c r="J293" s="771"/>
      <c r="K293" s="771"/>
      <c r="L293" s="771"/>
      <c r="M293" s="771"/>
      <c r="N293" s="771"/>
      <c r="O293" s="771"/>
      <c r="P293" s="771"/>
      <c r="Q293" s="771"/>
      <c r="R293" s="771"/>
      <c r="S293" s="771"/>
      <c r="T293" s="772"/>
      <c r="U293" s="772"/>
      <c r="V293" s="772"/>
      <c r="W293" s="772"/>
      <c r="X293" s="772"/>
      <c r="Y293" s="772"/>
      <c r="Z293" s="772"/>
    </row>
    <row r="294" spans="1:26" ht="12" customHeight="1" x14ac:dyDescent="0.3">
      <c r="A294" s="771"/>
      <c r="B294" s="771"/>
      <c r="C294" s="771"/>
      <c r="D294" s="771"/>
      <c r="E294" s="771"/>
      <c r="F294" s="771"/>
      <c r="G294" s="771"/>
      <c r="H294" s="771"/>
      <c r="I294" s="771"/>
      <c r="J294" s="771"/>
      <c r="K294" s="771"/>
      <c r="L294" s="771"/>
      <c r="M294" s="771"/>
      <c r="N294" s="771"/>
      <c r="O294" s="771"/>
      <c r="P294" s="771"/>
      <c r="Q294" s="771"/>
      <c r="R294" s="771"/>
      <c r="S294" s="771"/>
      <c r="T294" s="772"/>
      <c r="U294" s="772"/>
      <c r="V294" s="772"/>
      <c r="W294" s="772"/>
      <c r="X294" s="772"/>
      <c r="Y294" s="772"/>
      <c r="Z294" s="772"/>
    </row>
    <row r="295" spans="1:26" ht="12" customHeight="1" x14ac:dyDescent="0.3">
      <c r="A295" s="771"/>
      <c r="B295" s="771"/>
      <c r="C295" s="771"/>
      <c r="D295" s="771"/>
      <c r="E295" s="771"/>
      <c r="F295" s="771"/>
      <c r="G295" s="771"/>
      <c r="H295" s="771"/>
      <c r="I295" s="771"/>
      <c r="J295" s="771"/>
      <c r="K295" s="771"/>
      <c r="L295" s="771"/>
      <c r="M295" s="771"/>
      <c r="N295" s="771"/>
      <c r="O295" s="771"/>
      <c r="P295" s="771"/>
      <c r="Q295" s="771"/>
      <c r="R295" s="771"/>
      <c r="S295" s="771"/>
      <c r="T295" s="772"/>
      <c r="U295" s="772"/>
      <c r="V295" s="772"/>
      <c r="W295" s="772"/>
      <c r="X295" s="772"/>
      <c r="Y295" s="772"/>
      <c r="Z295" s="772"/>
    </row>
    <row r="296" spans="1:26" ht="12" customHeight="1" x14ac:dyDescent="0.3">
      <c r="A296" s="771"/>
      <c r="B296" s="771"/>
      <c r="C296" s="771"/>
      <c r="D296" s="771"/>
      <c r="E296" s="771"/>
      <c r="F296" s="771"/>
      <c r="G296" s="771"/>
      <c r="H296" s="771"/>
      <c r="I296" s="771"/>
      <c r="J296" s="771"/>
      <c r="K296" s="771"/>
      <c r="L296" s="771"/>
      <c r="M296" s="771"/>
      <c r="N296" s="771"/>
      <c r="O296" s="771"/>
      <c r="P296" s="771"/>
      <c r="Q296" s="771"/>
      <c r="R296" s="771"/>
      <c r="S296" s="771"/>
      <c r="T296" s="772"/>
      <c r="U296" s="772"/>
      <c r="V296" s="772"/>
      <c r="W296" s="772"/>
      <c r="X296" s="772"/>
      <c r="Y296" s="772"/>
      <c r="Z296" s="772"/>
    </row>
    <row r="297" spans="1:26" ht="12" customHeight="1" x14ac:dyDescent="0.3">
      <c r="A297" s="771"/>
      <c r="B297" s="771"/>
      <c r="C297" s="771"/>
      <c r="D297" s="771"/>
      <c r="E297" s="771"/>
      <c r="F297" s="771"/>
      <c r="G297" s="771"/>
      <c r="H297" s="771"/>
      <c r="I297" s="771"/>
      <c r="J297" s="771"/>
      <c r="K297" s="771"/>
      <c r="L297" s="771"/>
      <c r="M297" s="771"/>
      <c r="N297" s="771"/>
      <c r="O297" s="771"/>
      <c r="P297" s="771"/>
      <c r="Q297" s="771"/>
      <c r="R297" s="771"/>
      <c r="S297" s="771"/>
      <c r="T297" s="772"/>
      <c r="U297" s="772"/>
      <c r="V297" s="772"/>
      <c r="W297" s="772"/>
      <c r="X297" s="772"/>
      <c r="Y297" s="772"/>
      <c r="Z297" s="772"/>
    </row>
    <row r="298" spans="1:26" ht="12" customHeight="1" x14ac:dyDescent="0.3">
      <c r="A298" s="771"/>
      <c r="B298" s="771"/>
      <c r="C298" s="771"/>
      <c r="D298" s="771"/>
      <c r="E298" s="771"/>
      <c r="F298" s="771"/>
      <c r="G298" s="771"/>
      <c r="H298" s="771"/>
      <c r="I298" s="771"/>
      <c r="J298" s="771"/>
      <c r="K298" s="771"/>
      <c r="L298" s="771"/>
      <c r="M298" s="771"/>
      <c r="N298" s="771"/>
      <c r="O298" s="771"/>
      <c r="P298" s="771"/>
      <c r="Q298" s="771"/>
      <c r="R298" s="771"/>
      <c r="S298" s="771"/>
      <c r="T298" s="772"/>
      <c r="U298" s="772"/>
      <c r="V298" s="772"/>
      <c r="W298" s="772"/>
      <c r="X298" s="772"/>
      <c r="Y298" s="772"/>
      <c r="Z298" s="772"/>
    </row>
    <row r="299" spans="1:26" ht="12" customHeight="1" x14ac:dyDescent="0.3">
      <c r="A299" s="771"/>
      <c r="B299" s="771"/>
      <c r="C299" s="771"/>
      <c r="D299" s="771"/>
      <c r="E299" s="771"/>
      <c r="F299" s="771"/>
      <c r="G299" s="771"/>
      <c r="H299" s="771"/>
      <c r="I299" s="771"/>
      <c r="J299" s="771"/>
      <c r="K299" s="771"/>
      <c r="L299" s="771"/>
      <c r="M299" s="771"/>
      <c r="N299" s="771"/>
      <c r="O299" s="771"/>
      <c r="P299" s="771"/>
      <c r="Q299" s="771"/>
      <c r="R299" s="771"/>
      <c r="S299" s="771"/>
      <c r="T299" s="772"/>
      <c r="U299" s="772"/>
      <c r="V299" s="772"/>
      <c r="W299" s="772"/>
      <c r="X299" s="772"/>
      <c r="Y299" s="772"/>
      <c r="Z299" s="772"/>
    </row>
    <row r="300" spans="1:26" ht="12" customHeight="1" x14ac:dyDescent="0.3">
      <c r="A300" s="771"/>
      <c r="B300" s="771"/>
      <c r="C300" s="771"/>
      <c r="D300" s="771"/>
      <c r="E300" s="771"/>
      <c r="F300" s="771"/>
      <c r="G300" s="771"/>
      <c r="H300" s="771"/>
      <c r="I300" s="771"/>
      <c r="J300" s="771"/>
      <c r="K300" s="771"/>
      <c r="L300" s="771"/>
      <c r="M300" s="771"/>
      <c r="N300" s="771"/>
      <c r="O300" s="771"/>
      <c r="P300" s="771"/>
      <c r="Q300" s="771"/>
      <c r="R300" s="771"/>
      <c r="S300" s="771"/>
      <c r="T300" s="772"/>
      <c r="U300" s="772"/>
      <c r="V300" s="772"/>
      <c r="W300" s="772"/>
      <c r="X300" s="772"/>
      <c r="Y300" s="772"/>
      <c r="Z300" s="772"/>
    </row>
    <row r="301" spans="1:26" ht="12" customHeight="1" x14ac:dyDescent="0.3">
      <c r="A301" s="771"/>
      <c r="B301" s="771"/>
      <c r="C301" s="771"/>
      <c r="D301" s="771"/>
      <c r="E301" s="771"/>
      <c r="F301" s="771"/>
      <c r="G301" s="771"/>
      <c r="H301" s="771"/>
      <c r="I301" s="771"/>
      <c r="J301" s="771"/>
      <c r="K301" s="771"/>
      <c r="L301" s="771"/>
      <c r="M301" s="771"/>
      <c r="N301" s="771"/>
      <c r="O301" s="771"/>
      <c r="P301" s="771"/>
      <c r="Q301" s="771"/>
      <c r="R301" s="771"/>
      <c r="S301" s="771"/>
      <c r="T301" s="772"/>
      <c r="U301" s="772"/>
      <c r="V301" s="772"/>
      <c r="W301" s="772"/>
      <c r="X301" s="772"/>
      <c r="Y301" s="772"/>
      <c r="Z301" s="772"/>
    </row>
    <row r="302" spans="1:26" ht="12" customHeight="1" x14ac:dyDescent="0.3">
      <c r="A302" s="771"/>
      <c r="B302" s="771"/>
      <c r="C302" s="771"/>
      <c r="D302" s="771"/>
      <c r="E302" s="771"/>
      <c r="F302" s="771"/>
      <c r="G302" s="771"/>
      <c r="H302" s="771"/>
      <c r="I302" s="771"/>
      <c r="J302" s="771"/>
      <c r="K302" s="771"/>
      <c r="L302" s="771"/>
      <c r="M302" s="771"/>
      <c r="N302" s="771"/>
      <c r="O302" s="771"/>
      <c r="P302" s="771"/>
      <c r="Q302" s="771"/>
      <c r="R302" s="771"/>
      <c r="S302" s="771"/>
      <c r="T302" s="772"/>
      <c r="U302" s="772"/>
      <c r="V302" s="772"/>
      <c r="W302" s="772"/>
      <c r="X302" s="772"/>
      <c r="Y302" s="772"/>
      <c r="Z302" s="772"/>
    </row>
    <row r="303" spans="1:26" ht="12" customHeight="1" x14ac:dyDescent="0.3">
      <c r="A303" s="771"/>
      <c r="B303" s="771"/>
      <c r="C303" s="771"/>
      <c r="D303" s="771"/>
      <c r="E303" s="771"/>
      <c r="F303" s="771"/>
      <c r="G303" s="771"/>
      <c r="H303" s="771"/>
      <c r="I303" s="771"/>
      <c r="J303" s="771"/>
      <c r="K303" s="771"/>
      <c r="L303" s="771"/>
      <c r="M303" s="771"/>
      <c r="N303" s="771"/>
      <c r="O303" s="771"/>
      <c r="P303" s="771"/>
      <c r="Q303" s="771"/>
      <c r="R303" s="771"/>
      <c r="S303" s="771"/>
      <c r="T303" s="772"/>
      <c r="U303" s="772"/>
      <c r="V303" s="772"/>
      <c r="W303" s="772"/>
      <c r="X303" s="772"/>
      <c r="Y303" s="772"/>
      <c r="Z303" s="772"/>
    </row>
    <row r="304" spans="1:26" ht="12" customHeight="1" x14ac:dyDescent="0.3">
      <c r="A304" s="771"/>
      <c r="B304" s="771"/>
      <c r="C304" s="771"/>
      <c r="D304" s="771"/>
      <c r="E304" s="771"/>
      <c r="F304" s="771"/>
      <c r="G304" s="771"/>
      <c r="H304" s="771"/>
      <c r="I304" s="771"/>
      <c r="J304" s="771"/>
      <c r="K304" s="771"/>
      <c r="L304" s="771"/>
      <c r="M304" s="771"/>
      <c r="N304" s="771"/>
      <c r="O304" s="771"/>
      <c r="P304" s="771"/>
      <c r="Q304" s="771"/>
      <c r="R304" s="771"/>
      <c r="S304" s="771"/>
      <c r="T304" s="772"/>
      <c r="U304" s="772"/>
      <c r="V304" s="772"/>
      <c r="W304" s="772"/>
      <c r="X304" s="772"/>
      <c r="Y304" s="772"/>
      <c r="Z304" s="772"/>
    </row>
    <row r="305" spans="1:26" ht="12" customHeight="1" x14ac:dyDescent="0.3">
      <c r="A305" s="771"/>
      <c r="B305" s="771"/>
      <c r="C305" s="771"/>
      <c r="D305" s="771"/>
      <c r="E305" s="771"/>
      <c r="F305" s="771"/>
      <c r="G305" s="771"/>
      <c r="H305" s="771"/>
      <c r="I305" s="771"/>
      <c r="J305" s="771"/>
      <c r="K305" s="771"/>
      <c r="L305" s="771"/>
      <c r="M305" s="771"/>
      <c r="N305" s="771"/>
      <c r="O305" s="771"/>
      <c r="P305" s="771"/>
      <c r="Q305" s="771"/>
      <c r="R305" s="771"/>
      <c r="S305" s="771"/>
      <c r="T305" s="772"/>
      <c r="U305" s="772"/>
      <c r="V305" s="772"/>
      <c r="W305" s="772"/>
      <c r="X305" s="772"/>
      <c r="Y305" s="772"/>
      <c r="Z305" s="772"/>
    </row>
    <row r="306" spans="1:26" ht="12" customHeight="1" x14ac:dyDescent="0.3">
      <c r="A306" s="771"/>
      <c r="B306" s="771"/>
      <c r="C306" s="771"/>
      <c r="D306" s="771"/>
      <c r="E306" s="771"/>
      <c r="F306" s="771"/>
      <c r="G306" s="771"/>
      <c r="H306" s="771"/>
      <c r="I306" s="771"/>
      <c r="J306" s="771"/>
      <c r="K306" s="771"/>
      <c r="L306" s="771"/>
      <c r="M306" s="771"/>
      <c r="N306" s="771"/>
      <c r="O306" s="771"/>
      <c r="P306" s="771"/>
      <c r="Q306" s="771"/>
      <c r="R306" s="771"/>
      <c r="S306" s="771"/>
      <c r="T306" s="772"/>
      <c r="U306" s="772"/>
      <c r="V306" s="772"/>
      <c r="W306" s="772"/>
      <c r="X306" s="772"/>
      <c r="Y306" s="772"/>
      <c r="Z306" s="772"/>
    </row>
    <row r="307" spans="1:26" ht="12" customHeight="1" x14ac:dyDescent="0.3">
      <c r="A307" s="771"/>
      <c r="B307" s="771"/>
      <c r="C307" s="771"/>
      <c r="D307" s="771"/>
      <c r="E307" s="771"/>
      <c r="F307" s="771"/>
      <c r="G307" s="771"/>
      <c r="H307" s="771"/>
      <c r="I307" s="771"/>
      <c r="J307" s="771"/>
      <c r="K307" s="771"/>
      <c r="L307" s="771"/>
      <c r="M307" s="771"/>
      <c r="N307" s="771"/>
      <c r="O307" s="771"/>
      <c r="P307" s="771"/>
      <c r="Q307" s="771"/>
      <c r="R307" s="771"/>
      <c r="S307" s="771"/>
      <c r="T307" s="772"/>
      <c r="U307" s="772"/>
      <c r="V307" s="772"/>
      <c r="W307" s="772"/>
      <c r="X307" s="772"/>
      <c r="Y307" s="772"/>
      <c r="Z307" s="772"/>
    </row>
    <row r="308" spans="1:26" ht="12" customHeight="1" x14ac:dyDescent="0.3">
      <c r="A308" s="771"/>
      <c r="B308" s="771"/>
      <c r="C308" s="771"/>
      <c r="D308" s="771"/>
      <c r="E308" s="771"/>
      <c r="F308" s="771"/>
      <c r="G308" s="771"/>
      <c r="H308" s="771"/>
      <c r="I308" s="771"/>
      <c r="J308" s="771"/>
      <c r="K308" s="771"/>
      <c r="L308" s="771"/>
      <c r="M308" s="771"/>
      <c r="N308" s="771"/>
      <c r="O308" s="771"/>
      <c r="P308" s="771"/>
      <c r="Q308" s="771"/>
      <c r="R308" s="771"/>
      <c r="S308" s="771"/>
      <c r="T308" s="772"/>
      <c r="U308" s="772"/>
      <c r="V308" s="772"/>
      <c r="W308" s="772"/>
      <c r="X308" s="772"/>
      <c r="Y308" s="772"/>
      <c r="Z308" s="772"/>
    </row>
    <row r="309" spans="1:26" ht="12" customHeight="1" x14ac:dyDescent="0.3">
      <c r="A309" s="771"/>
      <c r="B309" s="771"/>
      <c r="C309" s="771"/>
      <c r="D309" s="771"/>
      <c r="E309" s="771"/>
      <c r="F309" s="771"/>
      <c r="G309" s="771"/>
      <c r="H309" s="771"/>
      <c r="I309" s="771"/>
      <c r="J309" s="771"/>
      <c r="K309" s="771"/>
      <c r="L309" s="771"/>
      <c r="M309" s="771"/>
      <c r="N309" s="771"/>
      <c r="O309" s="771"/>
      <c r="P309" s="771"/>
      <c r="Q309" s="771"/>
      <c r="R309" s="771"/>
      <c r="S309" s="771"/>
      <c r="T309" s="772"/>
      <c r="U309" s="772"/>
      <c r="V309" s="772"/>
      <c r="W309" s="772"/>
      <c r="X309" s="772"/>
      <c r="Y309" s="772"/>
      <c r="Z309" s="772"/>
    </row>
    <row r="310" spans="1:26" ht="12" customHeight="1" x14ac:dyDescent="0.3">
      <c r="A310" s="771"/>
      <c r="B310" s="771"/>
      <c r="C310" s="771"/>
      <c r="D310" s="771"/>
      <c r="E310" s="771"/>
      <c r="F310" s="771"/>
      <c r="G310" s="771"/>
      <c r="H310" s="771"/>
      <c r="I310" s="771"/>
      <c r="J310" s="771"/>
      <c r="K310" s="771"/>
      <c r="L310" s="771"/>
      <c r="M310" s="771"/>
      <c r="N310" s="771"/>
      <c r="O310" s="771"/>
      <c r="P310" s="771"/>
      <c r="Q310" s="771"/>
      <c r="R310" s="771"/>
      <c r="S310" s="771"/>
      <c r="T310" s="772"/>
      <c r="U310" s="772"/>
      <c r="V310" s="772"/>
      <c r="W310" s="772"/>
      <c r="X310" s="772"/>
      <c r="Y310" s="772"/>
      <c r="Z310" s="772"/>
    </row>
    <row r="311" spans="1:26" ht="12" customHeight="1" x14ac:dyDescent="0.3">
      <c r="A311" s="771"/>
      <c r="B311" s="771"/>
      <c r="C311" s="771"/>
      <c r="D311" s="771"/>
      <c r="E311" s="771"/>
      <c r="F311" s="771"/>
      <c r="G311" s="771"/>
      <c r="H311" s="771"/>
      <c r="I311" s="771"/>
      <c r="J311" s="771"/>
      <c r="K311" s="771"/>
      <c r="L311" s="771"/>
      <c r="M311" s="771"/>
      <c r="N311" s="771"/>
      <c r="O311" s="771"/>
      <c r="P311" s="771"/>
      <c r="Q311" s="771"/>
      <c r="R311" s="771"/>
      <c r="S311" s="771"/>
      <c r="T311" s="772"/>
      <c r="U311" s="772"/>
      <c r="V311" s="772"/>
      <c r="W311" s="772"/>
      <c r="X311" s="772"/>
      <c r="Y311" s="772"/>
      <c r="Z311" s="772"/>
    </row>
    <row r="312" spans="1:26" ht="12" customHeight="1" x14ac:dyDescent="0.3">
      <c r="A312" s="771"/>
      <c r="B312" s="771"/>
      <c r="C312" s="771"/>
      <c r="D312" s="771"/>
      <c r="E312" s="771"/>
      <c r="F312" s="771"/>
      <c r="G312" s="771"/>
      <c r="H312" s="771"/>
      <c r="I312" s="771"/>
      <c r="J312" s="771"/>
      <c r="K312" s="771"/>
      <c r="L312" s="771"/>
      <c r="M312" s="771"/>
      <c r="N312" s="771"/>
      <c r="O312" s="771"/>
      <c r="P312" s="771"/>
      <c r="Q312" s="771"/>
      <c r="R312" s="771"/>
      <c r="S312" s="771"/>
      <c r="T312" s="772"/>
      <c r="U312" s="772"/>
      <c r="V312" s="772"/>
      <c r="W312" s="772"/>
      <c r="X312" s="772"/>
      <c r="Y312" s="772"/>
      <c r="Z312" s="772"/>
    </row>
    <row r="313" spans="1:26" ht="12" customHeight="1" x14ac:dyDescent="0.3">
      <c r="A313" s="771"/>
      <c r="B313" s="771"/>
      <c r="C313" s="771"/>
      <c r="D313" s="771"/>
      <c r="E313" s="771"/>
      <c r="F313" s="771"/>
      <c r="G313" s="771"/>
      <c r="H313" s="771"/>
      <c r="I313" s="771"/>
      <c r="J313" s="771"/>
      <c r="K313" s="771"/>
      <c r="L313" s="771"/>
      <c r="M313" s="771"/>
      <c r="N313" s="771"/>
      <c r="O313" s="771"/>
      <c r="P313" s="771"/>
      <c r="Q313" s="771"/>
      <c r="R313" s="771"/>
      <c r="S313" s="771"/>
      <c r="T313" s="772"/>
      <c r="U313" s="772"/>
      <c r="V313" s="772"/>
      <c r="W313" s="772"/>
      <c r="X313" s="772"/>
      <c r="Y313" s="772"/>
      <c r="Z313" s="772"/>
    </row>
    <row r="314" spans="1:26" ht="12" customHeight="1" x14ac:dyDescent="0.3">
      <c r="A314" s="771"/>
      <c r="B314" s="771"/>
      <c r="C314" s="771"/>
      <c r="D314" s="771"/>
      <c r="E314" s="771"/>
      <c r="F314" s="771"/>
      <c r="G314" s="771"/>
      <c r="H314" s="771"/>
      <c r="I314" s="771"/>
      <c r="J314" s="771"/>
      <c r="K314" s="771"/>
      <c r="L314" s="771"/>
      <c r="M314" s="771"/>
      <c r="N314" s="771"/>
      <c r="O314" s="771"/>
      <c r="P314" s="771"/>
      <c r="Q314" s="771"/>
      <c r="R314" s="771"/>
      <c r="S314" s="771"/>
      <c r="T314" s="772"/>
      <c r="U314" s="772"/>
      <c r="V314" s="772"/>
      <c r="W314" s="772"/>
      <c r="X314" s="772"/>
      <c r="Y314" s="772"/>
      <c r="Z314" s="772"/>
    </row>
    <row r="315" spans="1:26" ht="12" customHeight="1" x14ac:dyDescent="0.3">
      <c r="A315" s="771"/>
      <c r="B315" s="771"/>
      <c r="C315" s="771"/>
      <c r="D315" s="771"/>
      <c r="E315" s="771"/>
      <c r="F315" s="771"/>
      <c r="G315" s="771"/>
      <c r="H315" s="771"/>
      <c r="I315" s="771"/>
      <c r="J315" s="771"/>
      <c r="K315" s="771"/>
      <c r="L315" s="771"/>
      <c r="M315" s="771"/>
      <c r="N315" s="771"/>
      <c r="O315" s="771"/>
      <c r="P315" s="771"/>
      <c r="Q315" s="771"/>
      <c r="R315" s="771"/>
      <c r="S315" s="771"/>
      <c r="T315" s="772"/>
      <c r="U315" s="772"/>
      <c r="V315" s="772"/>
      <c r="W315" s="772"/>
      <c r="X315" s="772"/>
      <c r="Y315" s="772"/>
      <c r="Z315" s="772"/>
    </row>
    <row r="316" spans="1:26" ht="12" customHeight="1" x14ac:dyDescent="0.3">
      <c r="A316" s="771"/>
      <c r="B316" s="771"/>
      <c r="C316" s="771"/>
      <c r="D316" s="771"/>
      <c r="E316" s="771"/>
      <c r="F316" s="771"/>
      <c r="G316" s="771"/>
      <c r="H316" s="771"/>
      <c r="I316" s="771"/>
      <c r="J316" s="771"/>
      <c r="K316" s="771"/>
      <c r="L316" s="771"/>
      <c r="M316" s="771"/>
      <c r="N316" s="771"/>
      <c r="O316" s="771"/>
      <c r="P316" s="771"/>
      <c r="Q316" s="771"/>
      <c r="R316" s="771"/>
      <c r="S316" s="771"/>
      <c r="T316" s="772"/>
      <c r="U316" s="772"/>
      <c r="V316" s="772"/>
      <c r="W316" s="772"/>
      <c r="X316" s="772"/>
      <c r="Y316" s="772"/>
      <c r="Z316" s="772"/>
    </row>
    <row r="317" spans="1:26" ht="12" customHeight="1" x14ac:dyDescent="0.3">
      <c r="A317" s="771"/>
      <c r="B317" s="771"/>
      <c r="C317" s="771"/>
      <c r="D317" s="771"/>
      <c r="E317" s="771"/>
      <c r="F317" s="771"/>
      <c r="G317" s="771"/>
      <c r="H317" s="771"/>
      <c r="I317" s="771"/>
      <c r="J317" s="771"/>
      <c r="K317" s="771"/>
      <c r="L317" s="771"/>
      <c r="M317" s="771"/>
      <c r="N317" s="771"/>
      <c r="O317" s="771"/>
      <c r="P317" s="771"/>
      <c r="Q317" s="771"/>
      <c r="R317" s="771"/>
      <c r="S317" s="771"/>
      <c r="T317" s="772"/>
      <c r="U317" s="772"/>
      <c r="V317" s="772"/>
      <c r="W317" s="772"/>
      <c r="X317" s="772"/>
      <c r="Y317" s="772"/>
      <c r="Z317" s="772"/>
    </row>
    <row r="318" spans="1:26" ht="12" customHeight="1" x14ac:dyDescent="0.3">
      <c r="A318" s="771"/>
      <c r="B318" s="771"/>
      <c r="C318" s="771"/>
      <c r="D318" s="771"/>
      <c r="E318" s="771"/>
      <c r="F318" s="771"/>
      <c r="G318" s="771"/>
      <c r="H318" s="771"/>
      <c r="I318" s="771"/>
      <c r="J318" s="771"/>
      <c r="K318" s="771"/>
      <c r="L318" s="771"/>
      <c r="M318" s="771"/>
      <c r="N318" s="771"/>
      <c r="O318" s="771"/>
      <c r="P318" s="771"/>
      <c r="Q318" s="771"/>
      <c r="R318" s="771"/>
      <c r="S318" s="771"/>
      <c r="T318" s="772"/>
      <c r="U318" s="772"/>
      <c r="V318" s="772"/>
      <c r="W318" s="772"/>
      <c r="X318" s="772"/>
      <c r="Y318" s="772"/>
      <c r="Z318" s="772"/>
    </row>
    <row r="319" spans="1:26" ht="12" customHeight="1" x14ac:dyDescent="0.3">
      <c r="A319" s="771"/>
      <c r="B319" s="771"/>
      <c r="C319" s="771"/>
      <c r="D319" s="771"/>
      <c r="E319" s="771"/>
      <c r="F319" s="771"/>
      <c r="G319" s="771"/>
      <c r="H319" s="771"/>
      <c r="I319" s="771"/>
      <c r="J319" s="771"/>
      <c r="K319" s="771"/>
      <c r="L319" s="771"/>
      <c r="M319" s="771"/>
      <c r="N319" s="771"/>
      <c r="O319" s="771"/>
      <c r="P319" s="771"/>
      <c r="Q319" s="771"/>
      <c r="R319" s="771"/>
      <c r="S319" s="771"/>
      <c r="T319" s="772"/>
      <c r="U319" s="772"/>
      <c r="V319" s="772"/>
      <c r="W319" s="772"/>
      <c r="X319" s="772"/>
      <c r="Y319" s="772"/>
      <c r="Z319" s="772"/>
    </row>
    <row r="320" spans="1:26" ht="12" customHeight="1" x14ac:dyDescent="0.3">
      <c r="A320" s="771"/>
      <c r="B320" s="771"/>
      <c r="C320" s="771"/>
      <c r="D320" s="771"/>
      <c r="E320" s="771"/>
      <c r="F320" s="771"/>
      <c r="G320" s="771"/>
      <c r="H320" s="771"/>
      <c r="I320" s="771"/>
      <c r="J320" s="771"/>
      <c r="K320" s="771"/>
      <c r="L320" s="771"/>
      <c r="M320" s="771"/>
      <c r="N320" s="771"/>
      <c r="O320" s="771"/>
      <c r="P320" s="771"/>
      <c r="Q320" s="771"/>
      <c r="R320" s="771"/>
      <c r="S320" s="771"/>
      <c r="T320" s="772"/>
      <c r="U320" s="772"/>
      <c r="V320" s="772"/>
      <c r="W320" s="772"/>
      <c r="X320" s="772"/>
      <c r="Y320" s="772"/>
      <c r="Z320" s="772"/>
    </row>
    <row r="321" spans="1:26" ht="12" customHeight="1" x14ac:dyDescent="0.3">
      <c r="A321" s="771"/>
      <c r="B321" s="771"/>
      <c r="C321" s="771"/>
      <c r="D321" s="771"/>
      <c r="E321" s="771"/>
      <c r="F321" s="771"/>
      <c r="G321" s="771"/>
      <c r="H321" s="771"/>
      <c r="I321" s="771"/>
      <c r="J321" s="771"/>
      <c r="K321" s="771"/>
      <c r="L321" s="771"/>
      <c r="M321" s="771"/>
      <c r="N321" s="771"/>
      <c r="O321" s="771"/>
      <c r="P321" s="771"/>
      <c r="Q321" s="771"/>
      <c r="R321" s="771"/>
      <c r="S321" s="771"/>
      <c r="T321" s="772"/>
      <c r="U321" s="772"/>
      <c r="V321" s="772"/>
      <c r="W321" s="772"/>
      <c r="X321" s="772"/>
      <c r="Y321" s="772"/>
      <c r="Z321" s="772"/>
    </row>
    <row r="322" spans="1:26" ht="12" customHeight="1" x14ac:dyDescent="0.3">
      <c r="A322" s="771"/>
      <c r="B322" s="771"/>
      <c r="C322" s="771"/>
      <c r="D322" s="771"/>
      <c r="E322" s="771"/>
      <c r="F322" s="771"/>
      <c r="G322" s="771"/>
      <c r="H322" s="771"/>
      <c r="I322" s="771"/>
      <c r="J322" s="771"/>
      <c r="K322" s="771"/>
      <c r="L322" s="771"/>
      <c r="M322" s="771"/>
      <c r="N322" s="771"/>
      <c r="O322" s="771"/>
      <c r="P322" s="771"/>
      <c r="Q322" s="771"/>
      <c r="R322" s="771"/>
      <c r="S322" s="771"/>
      <c r="T322" s="772"/>
      <c r="U322" s="772"/>
      <c r="V322" s="772"/>
      <c r="W322" s="772"/>
      <c r="X322" s="772"/>
      <c r="Y322" s="772"/>
      <c r="Z322" s="772"/>
    </row>
    <row r="323" spans="1:26" ht="12" customHeight="1" x14ac:dyDescent="0.3">
      <c r="A323" s="771"/>
      <c r="B323" s="771"/>
      <c r="C323" s="771"/>
      <c r="D323" s="771"/>
      <c r="E323" s="771"/>
      <c r="F323" s="771"/>
      <c r="G323" s="771"/>
      <c r="H323" s="771"/>
      <c r="I323" s="771"/>
      <c r="J323" s="771"/>
      <c r="K323" s="771"/>
      <c r="L323" s="771"/>
      <c r="M323" s="771"/>
      <c r="N323" s="771"/>
      <c r="O323" s="771"/>
      <c r="P323" s="771"/>
      <c r="Q323" s="771"/>
      <c r="R323" s="771"/>
      <c r="S323" s="771"/>
      <c r="T323" s="772"/>
      <c r="U323" s="772"/>
      <c r="V323" s="772"/>
      <c r="W323" s="772"/>
      <c r="X323" s="772"/>
      <c r="Y323" s="772"/>
      <c r="Z323" s="772"/>
    </row>
    <row r="324" spans="1:26" ht="12" customHeight="1" x14ac:dyDescent="0.3">
      <c r="A324" s="771"/>
      <c r="B324" s="771"/>
      <c r="C324" s="771"/>
      <c r="D324" s="771"/>
      <c r="E324" s="771"/>
      <c r="F324" s="771"/>
      <c r="G324" s="771"/>
      <c r="H324" s="771"/>
      <c r="I324" s="771"/>
      <c r="J324" s="771"/>
      <c r="K324" s="771"/>
      <c r="L324" s="771"/>
      <c r="M324" s="771"/>
      <c r="N324" s="771"/>
      <c r="O324" s="771"/>
      <c r="P324" s="771"/>
      <c r="Q324" s="771"/>
      <c r="R324" s="771"/>
      <c r="S324" s="771"/>
      <c r="T324" s="772"/>
      <c r="U324" s="772"/>
      <c r="V324" s="772"/>
      <c r="W324" s="772"/>
      <c r="X324" s="772"/>
      <c r="Y324" s="772"/>
      <c r="Z324" s="772"/>
    </row>
    <row r="325" spans="1:26" ht="12" customHeight="1" x14ac:dyDescent="0.3">
      <c r="A325" s="771"/>
      <c r="B325" s="771"/>
      <c r="C325" s="771"/>
      <c r="D325" s="771"/>
      <c r="E325" s="771"/>
      <c r="F325" s="771"/>
      <c r="G325" s="771"/>
      <c r="H325" s="771"/>
      <c r="I325" s="771"/>
      <c r="J325" s="771"/>
      <c r="K325" s="771"/>
      <c r="L325" s="771"/>
      <c r="M325" s="771"/>
      <c r="N325" s="771"/>
      <c r="O325" s="771"/>
      <c r="P325" s="771"/>
      <c r="Q325" s="771"/>
      <c r="R325" s="771"/>
      <c r="S325" s="771"/>
      <c r="T325" s="772"/>
      <c r="U325" s="772"/>
      <c r="V325" s="772"/>
      <c r="W325" s="772"/>
      <c r="X325" s="772"/>
      <c r="Y325" s="772"/>
      <c r="Z325" s="772"/>
    </row>
    <row r="326" spans="1:26" ht="12" customHeight="1" x14ac:dyDescent="0.3">
      <c r="A326" s="771"/>
      <c r="B326" s="771"/>
      <c r="C326" s="771"/>
      <c r="D326" s="771"/>
      <c r="E326" s="771"/>
      <c r="F326" s="771"/>
      <c r="G326" s="771"/>
      <c r="H326" s="771"/>
      <c r="I326" s="771"/>
      <c r="J326" s="771"/>
      <c r="K326" s="771"/>
      <c r="L326" s="771"/>
      <c r="M326" s="771"/>
      <c r="N326" s="771"/>
      <c r="O326" s="771"/>
      <c r="P326" s="771"/>
      <c r="Q326" s="771"/>
      <c r="R326" s="771"/>
      <c r="S326" s="771"/>
      <c r="T326" s="772"/>
      <c r="U326" s="772"/>
      <c r="V326" s="772"/>
      <c r="W326" s="772"/>
      <c r="X326" s="772"/>
      <c r="Y326" s="772"/>
      <c r="Z326" s="772"/>
    </row>
    <row r="327" spans="1:26" ht="12" customHeight="1" x14ac:dyDescent="0.3">
      <c r="A327" s="771"/>
      <c r="B327" s="771"/>
      <c r="C327" s="771"/>
      <c r="D327" s="771"/>
      <c r="E327" s="771"/>
      <c r="F327" s="771"/>
      <c r="G327" s="771"/>
      <c r="H327" s="771"/>
      <c r="I327" s="771"/>
      <c r="J327" s="771"/>
      <c r="K327" s="771"/>
      <c r="L327" s="771"/>
      <c r="M327" s="771"/>
      <c r="N327" s="771"/>
      <c r="O327" s="771"/>
      <c r="P327" s="771"/>
      <c r="Q327" s="771"/>
      <c r="R327" s="771"/>
      <c r="S327" s="771"/>
      <c r="T327" s="772"/>
      <c r="U327" s="772"/>
      <c r="V327" s="772"/>
      <c r="W327" s="772"/>
      <c r="X327" s="772"/>
      <c r="Y327" s="772"/>
      <c r="Z327" s="772"/>
    </row>
    <row r="328" spans="1:26" ht="12" customHeight="1" x14ac:dyDescent="0.3">
      <c r="A328" s="771"/>
      <c r="B328" s="771"/>
      <c r="C328" s="771"/>
      <c r="D328" s="771"/>
      <c r="E328" s="771"/>
      <c r="F328" s="771"/>
      <c r="G328" s="771"/>
      <c r="H328" s="771"/>
      <c r="I328" s="771"/>
      <c r="J328" s="771"/>
      <c r="K328" s="771"/>
      <c r="L328" s="771"/>
      <c r="M328" s="771"/>
      <c r="N328" s="771"/>
      <c r="O328" s="771"/>
      <c r="P328" s="771"/>
      <c r="Q328" s="771"/>
      <c r="R328" s="771"/>
      <c r="S328" s="771"/>
      <c r="T328" s="772"/>
      <c r="U328" s="772"/>
      <c r="V328" s="772"/>
      <c r="W328" s="772"/>
      <c r="X328" s="772"/>
      <c r="Y328" s="772"/>
      <c r="Z328" s="772"/>
    </row>
    <row r="329" spans="1:26" ht="12" customHeight="1" x14ac:dyDescent="0.3">
      <c r="A329" s="771"/>
      <c r="B329" s="771"/>
      <c r="C329" s="771"/>
      <c r="D329" s="771"/>
      <c r="E329" s="771"/>
      <c r="F329" s="771"/>
      <c r="G329" s="771"/>
      <c r="H329" s="771"/>
      <c r="I329" s="771"/>
      <c r="J329" s="771"/>
      <c r="K329" s="771"/>
      <c r="L329" s="771"/>
      <c r="M329" s="771"/>
      <c r="N329" s="771"/>
      <c r="O329" s="771"/>
      <c r="P329" s="771"/>
      <c r="Q329" s="771"/>
      <c r="R329" s="771"/>
      <c r="S329" s="771"/>
      <c r="T329" s="772"/>
      <c r="U329" s="772"/>
      <c r="V329" s="772"/>
      <c r="W329" s="772"/>
      <c r="X329" s="772"/>
      <c r="Y329" s="772"/>
      <c r="Z329" s="772"/>
    </row>
    <row r="330" spans="1:26" ht="12" customHeight="1" x14ac:dyDescent="0.3">
      <c r="A330" s="771"/>
      <c r="B330" s="771"/>
      <c r="C330" s="771"/>
      <c r="D330" s="771"/>
      <c r="E330" s="771"/>
      <c r="F330" s="771"/>
      <c r="G330" s="771"/>
      <c r="H330" s="771"/>
      <c r="I330" s="771"/>
      <c r="J330" s="771"/>
      <c r="K330" s="771"/>
      <c r="L330" s="771"/>
      <c r="M330" s="771"/>
      <c r="N330" s="771"/>
      <c r="O330" s="771"/>
      <c r="P330" s="771"/>
      <c r="Q330" s="771"/>
      <c r="R330" s="771"/>
      <c r="S330" s="771"/>
      <c r="T330" s="772"/>
      <c r="U330" s="772"/>
      <c r="V330" s="772"/>
      <c r="W330" s="772"/>
      <c r="X330" s="772"/>
      <c r="Y330" s="772"/>
      <c r="Z330" s="772"/>
    </row>
    <row r="331" spans="1:26" ht="12" customHeight="1" x14ac:dyDescent="0.3">
      <c r="A331" s="771"/>
      <c r="B331" s="771"/>
      <c r="C331" s="771"/>
      <c r="D331" s="771"/>
      <c r="E331" s="771"/>
      <c r="F331" s="771"/>
      <c r="G331" s="771"/>
      <c r="H331" s="771"/>
      <c r="I331" s="771"/>
      <c r="J331" s="771"/>
      <c r="K331" s="771"/>
      <c r="L331" s="771"/>
      <c r="M331" s="771"/>
      <c r="N331" s="771"/>
      <c r="O331" s="771"/>
      <c r="P331" s="771"/>
      <c r="Q331" s="771"/>
      <c r="R331" s="771"/>
      <c r="S331" s="771"/>
      <c r="T331" s="772"/>
      <c r="U331" s="772"/>
      <c r="V331" s="772"/>
      <c r="W331" s="772"/>
      <c r="X331" s="772"/>
      <c r="Y331" s="772"/>
      <c r="Z331" s="772"/>
    </row>
    <row r="332" spans="1:26" ht="12" customHeight="1" x14ac:dyDescent="0.3">
      <c r="A332" s="771"/>
      <c r="B332" s="771"/>
      <c r="C332" s="771"/>
      <c r="D332" s="771"/>
      <c r="E332" s="771"/>
      <c r="F332" s="771"/>
      <c r="G332" s="771"/>
      <c r="H332" s="771"/>
      <c r="I332" s="771"/>
      <c r="J332" s="771"/>
      <c r="K332" s="771"/>
      <c r="L332" s="771"/>
      <c r="M332" s="771"/>
      <c r="N332" s="771"/>
      <c r="O332" s="771"/>
      <c r="P332" s="771"/>
      <c r="Q332" s="771"/>
      <c r="R332" s="771"/>
      <c r="S332" s="771"/>
      <c r="T332" s="772"/>
      <c r="U332" s="772"/>
      <c r="V332" s="772"/>
      <c r="W332" s="772"/>
      <c r="X332" s="772"/>
      <c r="Y332" s="772"/>
      <c r="Z332" s="772"/>
    </row>
    <row r="333" spans="1:26" ht="12" customHeight="1" x14ac:dyDescent="0.3">
      <c r="A333" s="771"/>
      <c r="B333" s="771"/>
      <c r="C333" s="771"/>
      <c r="D333" s="771"/>
      <c r="E333" s="771"/>
      <c r="F333" s="771"/>
      <c r="G333" s="771"/>
      <c r="H333" s="771"/>
      <c r="I333" s="771"/>
      <c r="J333" s="771"/>
      <c r="K333" s="771"/>
      <c r="L333" s="771"/>
      <c r="M333" s="771"/>
      <c r="N333" s="771"/>
      <c r="O333" s="771"/>
      <c r="P333" s="771"/>
      <c r="Q333" s="771"/>
      <c r="R333" s="771"/>
      <c r="S333" s="771"/>
      <c r="T333" s="772"/>
      <c r="U333" s="772"/>
      <c r="V333" s="772"/>
      <c r="W333" s="772"/>
      <c r="X333" s="772"/>
      <c r="Y333" s="772"/>
      <c r="Z333" s="772"/>
    </row>
    <row r="334" spans="1:26" ht="12" customHeight="1" x14ac:dyDescent="0.3">
      <c r="A334" s="771"/>
      <c r="B334" s="771"/>
      <c r="C334" s="771"/>
      <c r="D334" s="771"/>
      <c r="E334" s="771"/>
      <c r="F334" s="771"/>
      <c r="G334" s="771"/>
      <c r="H334" s="771"/>
      <c r="I334" s="771"/>
      <c r="J334" s="771"/>
      <c r="K334" s="771"/>
      <c r="L334" s="771"/>
      <c r="M334" s="771"/>
      <c r="N334" s="771"/>
      <c r="O334" s="771"/>
      <c r="P334" s="771"/>
      <c r="Q334" s="771"/>
      <c r="R334" s="771"/>
      <c r="S334" s="771"/>
      <c r="T334" s="772"/>
      <c r="U334" s="772"/>
      <c r="V334" s="772"/>
      <c r="W334" s="772"/>
      <c r="X334" s="772"/>
      <c r="Y334" s="772"/>
      <c r="Z334" s="772"/>
    </row>
    <row r="335" spans="1:26" ht="12" customHeight="1" x14ac:dyDescent="0.3">
      <c r="A335" s="771"/>
      <c r="B335" s="771"/>
      <c r="C335" s="771"/>
      <c r="D335" s="771"/>
      <c r="E335" s="771"/>
      <c r="F335" s="771"/>
      <c r="G335" s="771"/>
      <c r="H335" s="771"/>
      <c r="I335" s="771"/>
      <c r="J335" s="771"/>
      <c r="K335" s="771"/>
      <c r="L335" s="771"/>
      <c r="M335" s="771"/>
      <c r="N335" s="771"/>
      <c r="O335" s="771"/>
      <c r="P335" s="771"/>
      <c r="Q335" s="771"/>
      <c r="R335" s="771"/>
      <c r="S335" s="771"/>
      <c r="T335" s="772"/>
      <c r="U335" s="772"/>
      <c r="V335" s="772"/>
      <c r="W335" s="772"/>
      <c r="X335" s="772"/>
      <c r="Y335" s="772"/>
      <c r="Z335" s="772"/>
    </row>
    <row r="336" spans="1:26" ht="12" customHeight="1" x14ac:dyDescent="0.3">
      <c r="A336" s="771"/>
      <c r="B336" s="771"/>
      <c r="C336" s="771"/>
      <c r="D336" s="771"/>
      <c r="E336" s="771"/>
      <c r="F336" s="771"/>
      <c r="G336" s="771"/>
      <c r="H336" s="771"/>
      <c r="I336" s="771"/>
      <c r="J336" s="771"/>
      <c r="K336" s="771"/>
      <c r="L336" s="771"/>
      <c r="M336" s="771"/>
      <c r="N336" s="771"/>
      <c r="O336" s="771"/>
      <c r="P336" s="771"/>
      <c r="Q336" s="771"/>
      <c r="R336" s="771"/>
      <c r="S336" s="771"/>
      <c r="T336" s="772"/>
      <c r="U336" s="772"/>
      <c r="V336" s="772"/>
      <c r="W336" s="772"/>
      <c r="X336" s="772"/>
      <c r="Y336" s="772"/>
      <c r="Z336" s="772"/>
    </row>
    <row r="337" spans="1:26" ht="12" customHeight="1" x14ac:dyDescent="0.3">
      <c r="A337" s="771"/>
      <c r="B337" s="771"/>
      <c r="C337" s="771"/>
      <c r="D337" s="771"/>
      <c r="E337" s="771"/>
      <c r="F337" s="771"/>
      <c r="G337" s="771"/>
      <c r="H337" s="771"/>
      <c r="I337" s="771"/>
      <c r="J337" s="771"/>
      <c r="K337" s="771"/>
      <c r="L337" s="771"/>
      <c r="M337" s="771"/>
      <c r="N337" s="771"/>
      <c r="O337" s="771"/>
      <c r="P337" s="771"/>
      <c r="Q337" s="771"/>
      <c r="R337" s="771"/>
      <c r="S337" s="771"/>
      <c r="T337" s="772"/>
      <c r="U337" s="772"/>
      <c r="V337" s="772"/>
      <c r="W337" s="772"/>
      <c r="X337" s="772"/>
      <c r="Y337" s="772"/>
      <c r="Z337" s="772"/>
    </row>
    <row r="338" spans="1:26" ht="12" customHeight="1" x14ac:dyDescent="0.3">
      <c r="A338" s="771"/>
      <c r="B338" s="771"/>
      <c r="C338" s="771"/>
      <c r="D338" s="771"/>
      <c r="E338" s="771"/>
      <c r="F338" s="771"/>
      <c r="G338" s="771"/>
      <c r="H338" s="771"/>
      <c r="I338" s="771"/>
      <c r="J338" s="771"/>
      <c r="K338" s="771"/>
      <c r="L338" s="771"/>
      <c r="M338" s="771"/>
      <c r="N338" s="771"/>
      <c r="O338" s="771"/>
      <c r="P338" s="771"/>
      <c r="Q338" s="771"/>
      <c r="R338" s="771"/>
      <c r="S338" s="771"/>
      <c r="T338" s="772"/>
      <c r="U338" s="772"/>
      <c r="V338" s="772"/>
      <c r="W338" s="772"/>
      <c r="X338" s="772"/>
      <c r="Y338" s="772"/>
      <c r="Z338" s="772"/>
    </row>
    <row r="339" spans="1:26" ht="12" customHeight="1" x14ac:dyDescent="0.3">
      <c r="A339" s="771"/>
      <c r="B339" s="771"/>
      <c r="C339" s="771"/>
      <c r="D339" s="771"/>
      <c r="E339" s="771"/>
      <c r="F339" s="771"/>
      <c r="G339" s="771"/>
      <c r="H339" s="771"/>
      <c r="I339" s="771"/>
      <c r="J339" s="771"/>
      <c r="K339" s="771"/>
      <c r="L339" s="771"/>
      <c r="M339" s="771"/>
      <c r="N339" s="771"/>
      <c r="O339" s="771"/>
      <c r="P339" s="771"/>
      <c r="Q339" s="771"/>
      <c r="R339" s="771"/>
      <c r="S339" s="771"/>
      <c r="T339" s="772"/>
      <c r="U339" s="772"/>
      <c r="V339" s="772"/>
      <c r="W339" s="772"/>
      <c r="X339" s="772"/>
      <c r="Y339" s="772"/>
      <c r="Z339" s="772"/>
    </row>
    <row r="340" spans="1:26" ht="12" customHeight="1" x14ac:dyDescent="0.3">
      <c r="A340" s="771"/>
      <c r="B340" s="771"/>
      <c r="C340" s="771"/>
      <c r="D340" s="771"/>
      <c r="E340" s="771"/>
      <c r="F340" s="771"/>
      <c r="G340" s="771"/>
      <c r="H340" s="771"/>
      <c r="I340" s="771"/>
      <c r="J340" s="771"/>
      <c r="K340" s="771"/>
      <c r="L340" s="771"/>
      <c r="M340" s="771"/>
      <c r="N340" s="771"/>
      <c r="O340" s="771"/>
      <c r="P340" s="771"/>
      <c r="Q340" s="771"/>
      <c r="R340" s="771"/>
      <c r="S340" s="771"/>
      <c r="T340" s="772"/>
      <c r="U340" s="772"/>
      <c r="V340" s="772"/>
      <c r="W340" s="772"/>
      <c r="X340" s="772"/>
      <c r="Y340" s="772"/>
      <c r="Z340" s="772"/>
    </row>
    <row r="341" spans="1:26" ht="12" customHeight="1" x14ac:dyDescent="0.3">
      <c r="A341" s="771"/>
      <c r="B341" s="771"/>
      <c r="C341" s="771"/>
      <c r="D341" s="771"/>
      <c r="E341" s="771"/>
      <c r="F341" s="771"/>
      <c r="G341" s="771"/>
      <c r="H341" s="771"/>
      <c r="I341" s="771"/>
      <c r="J341" s="771"/>
      <c r="K341" s="771"/>
      <c r="L341" s="771"/>
      <c r="M341" s="771"/>
      <c r="N341" s="771"/>
      <c r="O341" s="771"/>
      <c r="P341" s="771"/>
      <c r="Q341" s="771"/>
      <c r="R341" s="771"/>
      <c r="S341" s="771"/>
      <c r="T341" s="772"/>
      <c r="U341" s="772"/>
      <c r="V341" s="772"/>
      <c r="W341" s="772"/>
      <c r="X341" s="772"/>
      <c r="Y341" s="772"/>
      <c r="Z341" s="772"/>
    </row>
    <row r="342" spans="1:26" ht="12" customHeight="1" x14ac:dyDescent="0.3">
      <c r="A342" s="771"/>
      <c r="B342" s="771"/>
      <c r="C342" s="771"/>
      <c r="D342" s="771"/>
      <c r="E342" s="771"/>
      <c r="F342" s="771"/>
      <c r="G342" s="771"/>
      <c r="H342" s="771"/>
      <c r="I342" s="771"/>
      <c r="J342" s="771"/>
      <c r="K342" s="771"/>
      <c r="L342" s="771"/>
      <c r="M342" s="771"/>
      <c r="N342" s="771"/>
      <c r="O342" s="771"/>
      <c r="P342" s="771"/>
      <c r="Q342" s="771"/>
      <c r="R342" s="771"/>
      <c r="S342" s="771"/>
      <c r="T342" s="772"/>
      <c r="U342" s="772"/>
      <c r="V342" s="772"/>
      <c r="W342" s="772"/>
      <c r="X342" s="772"/>
      <c r="Y342" s="772"/>
      <c r="Z342" s="772"/>
    </row>
    <row r="343" spans="1:26" ht="12" customHeight="1" x14ac:dyDescent="0.3">
      <c r="A343" s="771"/>
      <c r="B343" s="771"/>
      <c r="C343" s="771"/>
      <c r="D343" s="771"/>
      <c r="E343" s="771"/>
      <c r="F343" s="771"/>
      <c r="G343" s="771"/>
      <c r="H343" s="771"/>
      <c r="I343" s="771"/>
      <c r="J343" s="771"/>
      <c r="K343" s="771"/>
      <c r="L343" s="771"/>
      <c r="M343" s="771"/>
      <c r="N343" s="771"/>
      <c r="O343" s="771"/>
      <c r="P343" s="771"/>
      <c r="Q343" s="771"/>
      <c r="R343" s="771"/>
      <c r="S343" s="771"/>
      <c r="T343" s="772"/>
      <c r="U343" s="772"/>
      <c r="V343" s="772"/>
      <c r="W343" s="772"/>
      <c r="X343" s="772"/>
      <c r="Y343" s="772"/>
      <c r="Z343" s="772"/>
    </row>
    <row r="344" spans="1:26" ht="12" customHeight="1" x14ac:dyDescent="0.3">
      <c r="A344" s="771"/>
      <c r="B344" s="771"/>
      <c r="C344" s="771"/>
      <c r="D344" s="771"/>
      <c r="E344" s="771"/>
      <c r="F344" s="771"/>
      <c r="G344" s="771"/>
      <c r="H344" s="771"/>
      <c r="I344" s="771"/>
      <c r="J344" s="771"/>
      <c r="K344" s="771"/>
      <c r="L344" s="771"/>
      <c r="M344" s="771"/>
      <c r="N344" s="771"/>
      <c r="O344" s="771"/>
      <c r="P344" s="771"/>
      <c r="Q344" s="771"/>
      <c r="R344" s="771"/>
      <c r="S344" s="771"/>
      <c r="T344" s="772"/>
      <c r="U344" s="772"/>
      <c r="V344" s="772"/>
      <c r="W344" s="772"/>
      <c r="X344" s="772"/>
      <c r="Y344" s="772"/>
      <c r="Z344" s="772"/>
    </row>
    <row r="345" spans="1:26" ht="12" customHeight="1" x14ac:dyDescent="0.3">
      <c r="A345" s="771"/>
      <c r="B345" s="771"/>
      <c r="C345" s="771"/>
      <c r="D345" s="771"/>
      <c r="E345" s="771"/>
      <c r="F345" s="771"/>
      <c r="G345" s="771"/>
      <c r="H345" s="771"/>
      <c r="I345" s="771"/>
      <c r="J345" s="771"/>
      <c r="K345" s="771"/>
      <c r="L345" s="771"/>
      <c r="M345" s="771"/>
      <c r="N345" s="771"/>
      <c r="O345" s="771"/>
      <c r="P345" s="771"/>
      <c r="Q345" s="771"/>
      <c r="R345" s="771"/>
      <c r="S345" s="771"/>
      <c r="T345" s="772"/>
      <c r="U345" s="772"/>
      <c r="V345" s="772"/>
      <c r="W345" s="772"/>
      <c r="X345" s="772"/>
      <c r="Y345" s="772"/>
      <c r="Z345" s="772"/>
    </row>
    <row r="346" spans="1:26" ht="12" customHeight="1" x14ac:dyDescent="0.3">
      <c r="A346" s="771"/>
      <c r="B346" s="771"/>
      <c r="C346" s="771"/>
      <c r="D346" s="771"/>
      <c r="E346" s="771"/>
      <c r="F346" s="771"/>
      <c r="G346" s="771"/>
      <c r="H346" s="771"/>
      <c r="I346" s="771"/>
      <c r="J346" s="771"/>
      <c r="K346" s="771"/>
      <c r="L346" s="771"/>
      <c r="M346" s="771"/>
      <c r="N346" s="771"/>
      <c r="O346" s="771"/>
      <c r="P346" s="771"/>
      <c r="Q346" s="771"/>
      <c r="R346" s="771"/>
      <c r="S346" s="771"/>
      <c r="T346" s="772"/>
      <c r="U346" s="772"/>
      <c r="V346" s="772"/>
      <c r="W346" s="772"/>
      <c r="X346" s="772"/>
      <c r="Y346" s="772"/>
      <c r="Z346" s="772"/>
    </row>
    <row r="347" spans="1:26" ht="12" customHeight="1" x14ac:dyDescent="0.3">
      <c r="A347" s="771"/>
      <c r="B347" s="771"/>
      <c r="C347" s="771"/>
      <c r="D347" s="771"/>
      <c r="E347" s="771"/>
      <c r="F347" s="771"/>
      <c r="G347" s="771"/>
      <c r="H347" s="771"/>
      <c r="I347" s="771"/>
      <c r="J347" s="771"/>
      <c r="K347" s="771"/>
      <c r="L347" s="771"/>
      <c r="M347" s="771"/>
      <c r="N347" s="771"/>
      <c r="O347" s="771"/>
      <c r="P347" s="771"/>
      <c r="Q347" s="771"/>
      <c r="R347" s="771"/>
      <c r="S347" s="771"/>
      <c r="T347" s="772"/>
      <c r="U347" s="772"/>
      <c r="V347" s="772"/>
      <c r="W347" s="772"/>
      <c r="X347" s="772"/>
      <c r="Y347" s="772"/>
      <c r="Z347" s="772"/>
    </row>
    <row r="348" spans="1:26" ht="12" customHeight="1" x14ac:dyDescent="0.3">
      <c r="A348" s="771"/>
      <c r="B348" s="771"/>
      <c r="C348" s="771"/>
      <c r="D348" s="771"/>
      <c r="E348" s="771"/>
      <c r="F348" s="771"/>
      <c r="G348" s="771"/>
      <c r="H348" s="771"/>
      <c r="I348" s="771"/>
      <c r="J348" s="771"/>
      <c r="K348" s="771"/>
      <c r="L348" s="771"/>
      <c r="M348" s="771"/>
      <c r="N348" s="771"/>
      <c r="O348" s="771"/>
      <c r="P348" s="771"/>
      <c r="Q348" s="771"/>
      <c r="R348" s="771"/>
      <c r="S348" s="771"/>
      <c r="T348" s="772"/>
      <c r="U348" s="772"/>
      <c r="V348" s="772"/>
      <c r="W348" s="772"/>
      <c r="X348" s="772"/>
      <c r="Y348" s="772"/>
      <c r="Z348" s="772"/>
    </row>
    <row r="349" spans="1:26" ht="12" customHeight="1" x14ac:dyDescent="0.3">
      <c r="A349" s="771"/>
      <c r="B349" s="771"/>
      <c r="C349" s="771"/>
      <c r="D349" s="771"/>
      <c r="E349" s="771"/>
      <c r="F349" s="771"/>
      <c r="G349" s="771"/>
      <c r="H349" s="771"/>
      <c r="I349" s="771"/>
      <c r="J349" s="771"/>
      <c r="K349" s="771"/>
      <c r="L349" s="771"/>
      <c r="M349" s="771"/>
      <c r="N349" s="771"/>
      <c r="O349" s="771"/>
      <c r="P349" s="771"/>
      <c r="Q349" s="771"/>
      <c r="R349" s="771"/>
      <c r="S349" s="771"/>
      <c r="T349" s="772"/>
      <c r="U349" s="772"/>
      <c r="V349" s="772"/>
      <c r="W349" s="772"/>
      <c r="X349" s="772"/>
      <c r="Y349" s="772"/>
      <c r="Z349" s="772"/>
    </row>
    <row r="350" spans="1:26" ht="12" customHeight="1" x14ac:dyDescent="0.3">
      <c r="A350" s="771"/>
      <c r="B350" s="771"/>
      <c r="C350" s="771"/>
      <c r="D350" s="771"/>
      <c r="E350" s="771"/>
      <c r="F350" s="771"/>
      <c r="G350" s="771"/>
      <c r="H350" s="771"/>
      <c r="I350" s="771"/>
      <c r="J350" s="771"/>
      <c r="K350" s="771"/>
      <c r="L350" s="771"/>
      <c r="M350" s="771"/>
      <c r="N350" s="771"/>
      <c r="O350" s="771"/>
      <c r="P350" s="771"/>
      <c r="Q350" s="771"/>
      <c r="R350" s="771"/>
      <c r="S350" s="771"/>
      <c r="T350" s="772"/>
      <c r="U350" s="772"/>
      <c r="V350" s="772"/>
      <c r="W350" s="772"/>
      <c r="X350" s="772"/>
      <c r="Y350" s="772"/>
      <c r="Z350" s="772"/>
    </row>
    <row r="351" spans="1:26" ht="12" customHeight="1" x14ac:dyDescent="0.3">
      <c r="A351" s="771"/>
      <c r="B351" s="771"/>
      <c r="C351" s="771"/>
      <c r="D351" s="771"/>
      <c r="E351" s="771"/>
      <c r="F351" s="771"/>
      <c r="G351" s="771"/>
      <c r="H351" s="771"/>
      <c r="I351" s="771"/>
      <c r="J351" s="771"/>
      <c r="K351" s="771"/>
      <c r="L351" s="771"/>
      <c r="M351" s="771"/>
      <c r="N351" s="771"/>
      <c r="O351" s="771"/>
      <c r="P351" s="771"/>
      <c r="Q351" s="771"/>
      <c r="R351" s="771"/>
      <c r="S351" s="771"/>
      <c r="T351" s="772"/>
      <c r="U351" s="772"/>
      <c r="V351" s="772"/>
      <c r="W351" s="772"/>
      <c r="X351" s="772"/>
      <c r="Y351" s="772"/>
      <c r="Z351" s="772"/>
    </row>
    <row r="352" spans="1:26" ht="12" customHeight="1" x14ac:dyDescent="0.3">
      <c r="A352" s="771"/>
      <c r="B352" s="771"/>
      <c r="C352" s="771"/>
      <c r="D352" s="771"/>
      <c r="E352" s="771"/>
      <c r="F352" s="771"/>
      <c r="G352" s="771"/>
      <c r="H352" s="771"/>
      <c r="I352" s="771"/>
      <c r="J352" s="771"/>
      <c r="K352" s="771"/>
      <c r="L352" s="771"/>
      <c r="M352" s="771"/>
      <c r="N352" s="771"/>
      <c r="O352" s="771"/>
      <c r="P352" s="771"/>
      <c r="Q352" s="771"/>
      <c r="R352" s="771"/>
      <c r="S352" s="771"/>
      <c r="T352" s="772"/>
      <c r="U352" s="772"/>
      <c r="V352" s="772"/>
      <c r="W352" s="772"/>
      <c r="X352" s="772"/>
      <c r="Y352" s="772"/>
      <c r="Z352" s="772"/>
    </row>
    <row r="353" spans="1:26" ht="12" customHeight="1" x14ac:dyDescent="0.3">
      <c r="A353" s="771"/>
      <c r="B353" s="771"/>
      <c r="C353" s="771"/>
      <c r="D353" s="771"/>
      <c r="E353" s="771"/>
      <c r="F353" s="771"/>
      <c r="G353" s="771"/>
      <c r="H353" s="771"/>
      <c r="I353" s="771"/>
      <c r="J353" s="771"/>
      <c r="K353" s="771"/>
      <c r="L353" s="771"/>
      <c r="M353" s="771"/>
      <c r="N353" s="771"/>
      <c r="O353" s="771"/>
      <c r="P353" s="771"/>
      <c r="Q353" s="771"/>
      <c r="R353" s="771"/>
      <c r="S353" s="771"/>
      <c r="T353" s="772"/>
      <c r="U353" s="772"/>
      <c r="V353" s="772"/>
      <c r="W353" s="772"/>
      <c r="X353" s="772"/>
      <c r="Y353" s="772"/>
      <c r="Z353" s="772"/>
    </row>
    <row r="354" spans="1:26" ht="12" customHeight="1" x14ac:dyDescent="0.3">
      <c r="A354" s="771"/>
      <c r="B354" s="771"/>
      <c r="C354" s="771"/>
      <c r="D354" s="771"/>
      <c r="E354" s="771"/>
      <c r="F354" s="771"/>
      <c r="G354" s="771"/>
      <c r="H354" s="771"/>
      <c r="I354" s="771"/>
      <c r="J354" s="771"/>
      <c r="K354" s="771"/>
      <c r="L354" s="771"/>
      <c r="M354" s="771"/>
      <c r="N354" s="771"/>
      <c r="O354" s="771"/>
      <c r="P354" s="771"/>
      <c r="Q354" s="771"/>
      <c r="R354" s="771"/>
      <c r="S354" s="771"/>
      <c r="T354" s="772"/>
      <c r="U354" s="772"/>
      <c r="V354" s="772"/>
      <c r="W354" s="772"/>
      <c r="X354" s="772"/>
      <c r="Y354" s="772"/>
      <c r="Z354" s="772"/>
    </row>
    <row r="355" spans="1:26" ht="12" customHeight="1" x14ac:dyDescent="0.3">
      <c r="A355" s="771"/>
      <c r="B355" s="771"/>
      <c r="C355" s="771"/>
      <c r="D355" s="771"/>
      <c r="E355" s="771"/>
      <c r="F355" s="771"/>
      <c r="G355" s="771"/>
      <c r="H355" s="771"/>
      <c r="I355" s="771"/>
      <c r="J355" s="771"/>
      <c r="K355" s="771"/>
      <c r="L355" s="771"/>
      <c r="M355" s="771"/>
      <c r="N355" s="771"/>
      <c r="O355" s="771"/>
      <c r="P355" s="771"/>
      <c r="Q355" s="771"/>
      <c r="R355" s="771"/>
      <c r="S355" s="771"/>
      <c r="T355" s="772"/>
      <c r="U355" s="772"/>
      <c r="V355" s="772"/>
      <c r="W355" s="772"/>
      <c r="X355" s="772"/>
      <c r="Y355" s="772"/>
      <c r="Z355" s="772"/>
    </row>
    <row r="356" spans="1:26" ht="12" customHeight="1" x14ac:dyDescent="0.3">
      <c r="A356" s="771"/>
      <c r="B356" s="771"/>
      <c r="C356" s="771"/>
      <c r="D356" s="771"/>
      <c r="E356" s="771"/>
      <c r="F356" s="771"/>
      <c r="G356" s="771"/>
      <c r="H356" s="771"/>
      <c r="I356" s="771"/>
      <c r="J356" s="771"/>
      <c r="K356" s="771"/>
      <c r="L356" s="771"/>
      <c r="M356" s="771"/>
      <c r="N356" s="771"/>
      <c r="O356" s="771"/>
      <c r="P356" s="771"/>
      <c r="Q356" s="771"/>
      <c r="R356" s="771"/>
      <c r="S356" s="771"/>
      <c r="T356" s="772"/>
      <c r="U356" s="772"/>
      <c r="V356" s="772"/>
      <c r="W356" s="772"/>
      <c r="X356" s="772"/>
      <c r="Y356" s="772"/>
      <c r="Z356" s="772"/>
    </row>
    <row r="357" spans="1:26" ht="12" customHeight="1" x14ac:dyDescent="0.3">
      <c r="A357" s="771"/>
      <c r="B357" s="771"/>
      <c r="C357" s="771"/>
      <c r="D357" s="771"/>
      <c r="E357" s="771"/>
      <c r="F357" s="771"/>
      <c r="G357" s="771"/>
      <c r="H357" s="771"/>
      <c r="I357" s="771"/>
      <c r="J357" s="771"/>
      <c r="K357" s="771"/>
      <c r="L357" s="771"/>
      <c r="M357" s="771"/>
      <c r="N357" s="771"/>
      <c r="O357" s="771"/>
      <c r="P357" s="771"/>
      <c r="Q357" s="771"/>
      <c r="R357" s="771"/>
      <c r="S357" s="771"/>
      <c r="T357" s="772"/>
      <c r="U357" s="772"/>
      <c r="V357" s="772"/>
      <c r="W357" s="772"/>
      <c r="X357" s="772"/>
      <c r="Y357" s="772"/>
      <c r="Z357" s="772"/>
    </row>
    <row r="358" spans="1:26" ht="12" customHeight="1" x14ac:dyDescent="0.3">
      <c r="A358" s="771"/>
      <c r="B358" s="771"/>
      <c r="C358" s="771"/>
      <c r="D358" s="771"/>
      <c r="E358" s="771"/>
      <c r="F358" s="771"/>
      <c r="G358" s="771"/>
      <c r="H358" s="771"/>
      <c r="I358" s="771"/>
      <c r="J358" s="771"/>
      <c r="K358" s="771"/>
      <c r="L358" s="771"/>
      <c r="M358" s="771"/>
      <c r="N358" s="771"/>
      <c r="O358" s="771"/>
      <c r="P358" s="771"/>
      <c r="Q358" s="771"/>
      <c r="R358" s="771"/>
      <c r="S358" s="771"/>
      <c r="T358" s="772"/>
      <c r="U358" s="772"/>
      <c r="V358" s="772"/>
      <c r="W358" s="772"/>
      <c r="X358" s="772"/>
      <c r="Y358" s="772"/>
      <c r="Z358" s="772"/>
    </row>
    <row r="359" spans="1:26" ht="12" customHeight="1" x14ac:dyDescent="0.3">
      <c r="A359" s="771"/>
      <c r="B359" s="771"/>
      <c r="C359" s="771"/>
      <c r="D359" s="771"/>
      <c r="E359" s="771"/>
      <c r="F359" s="771"/>
      <c r="G359" s="771"/>
      <c r="H359" s="771"/>
      <c r="I359" s="771"/>
      <c r="J359" s="771"/>
      <c r="K359" s="771"/>
      <c r="L359" s="771"/>
      <c r="M359" s="771"/>
      <c r="N359" s="771"/>
      <c r="O359" s="771"/>
      <c r="P359" s="771"/>
      <c r="Q359" s="771"/>
      <c r="R359" s="771"/>
      <c r="S359" s="771"/>
      <c r="T359" s="772"/>
      <c r="U359" s="772"/>
      <c r="V359" s="772"/>
      <c r="W359" s="772"/>
      <c r="X359" s="772"/>
      <c r="Y359" s="772"/>
      <c r="Z359" s="772"/>
    </row>
    <row r="360" spans="1:26" ht="12" customHeight="1" x14ac:dyDescent="0.3">
      <c r="A360" s="771"/>
      <c r="B360" s="771"/>
      <c r="C360" s="771"/>
      <c r="D360" s="771"/>
      <c r="E360" s="771"/>
      <c r="F360" s="771"/>
      <c r="G360" s="771"/>
      <c r="H360" s="771"/>
      <c r="I360" s="771"/>
      <c r="J360" s="771"/>
      <c r="K360" s="771"/>
      <c r="L360" s="771"/>
      <c r="M360" s="771"/>
      <c r="N360" s="771"/>
      <c r="O360" s="771"/>
      <c r="P360" s="771"/>
      <c r="Q360" s="771"/>
      <c r="R360" s="771"/>
      <c r="S360" s="771"/>
      <c r="T360" s="772"/>
      <c r="U360" s="772"/>
      <c r="V360" s="772"/>
      <c r="W360" s="772"/>
      <c r="X360" s="772"/>
      <c r="Y360" s="772"/>
      <c r="Z360" s="772"/>
    </row>
    <row r="361" spans="1:26" ht="12" customHeight="1" x14ac:dyDescent="0.3">
      <c r="A361" s="771"/>
      <c r="B361" s="771"/>
      <c r="C361" s="771"/>
      <c r="D361" s="771"/>
      <c r="E361" s="771"/>
      <c r="F361" s="771"/>
      <c r="G361" s="771"/>
      <c r="H361" s="771"/>
      <c r="I361" s="771"/>
      <c r="J361" s="771"/>
      <c r="K361" s="771"/>
      <c r="L361" s="771"/>
      <c r="M361" s="771"/>
      <c r="N361" s="771"/>
      <c r="O361" s="771"/>
      <c r="P361" s="771"/>
      <c r="Q361" s="771"/>
      <c r="R361" s="771"/>
      <c r="S361" s="771"/>
      <c r="T361" s="772"/>
      <c r="U361" s="772"/>
      <c r="V361" s="772"/>
      <c r="W361" s="772"/>
      <c r="X361" s="772"/>
      <c r="Y361" s="772"/>
      <c r="Z361" s="772"/>
    </row>
    <row r="362" spans="1:26" ht="12" customHeight="1" x14ac:dyDescent="0.3">
      <c r="A362" s="771"/>
      <c r="B362" s="771"/>
      <c r="C362" s="771"/>
      <c r="D362" s="771"/>
      <c r="E362" s="771"/>
      <c r="F362" s="771"/>
      <c r="G362" s="771"/>
      <c r="H362" s="771"/>
      <c r="I362" s="771"/>
      <c r="J362" s="771"/>
      <c r="K362" s="771"/>
      <c r="L362" s="771"/>
      <c r="M362" s="771"/>
      <c r="N362" s="771"/>
      <c r="O362" s="771"/>
      <c r="P362" s="771"/>
      <c r="Q362" s="771"/>
      <c r="R362" s="771"/>
      <c r="S362" s="771"/>
      <c r="T362" s="772"/>
      <c r="U362" s="772"/>
      <c r="V362" s="772"/>
      <c r="W362" s="772"/>
      <c r="X362" s="772"/>
      <c r="Y362" s="772"/>
      <c r="Z362" s="772"/>
    </row>
    <row r="363" spans="1:26" ht="12" customHeight="1" x14ac:dyDescent="0.3">
      <c r="A363" s="771"/>
      <c r="B363" s="771"/>
      <c r="C363" s="771"/>
      <c r="D363" s="771"/>
      <c r="E363" s="771"/>
      <c r="F363" s="771"/>
      <c r="G363" s="771"/>
      <c r="H363" s="771"/>
      <c r="I363" s="771"/>
      <c r="J363" s="771"/>
      <c r="K363" s="771"/>
      <c r="L363" s="771"/>
      <c r="M363" s="771"/>
      <c r="N363" s="771"/>
      <c r="O363" s="771"/>
      <c r="P363" s="771"/>
      <c r="Q363" s="771"/>
      <c r="R363" s="771"/>
      <c r="S363" s="771"/>
      <c r="T363" s="772"/>
      <c r="U363" s="772"/>
      <c r="V363" s="772"/>
      <c r="W363" s="772"/>
      <c r="X363" s="772"/>
      <c r="Y363" s="772"/>
      <c r="Z363" s="772"/>
    </row>
    <row r="364" spans="1:26" ht="12" customHeight="1" x14ac:dyDescent="0.3">
      <c r="A364" s="771"/>
      <c r="B364" s="771"/>
      <c r="C364" s="771"/>
      <c r="D364" s="771"/>
      <c r="E364" s="771"/>
      <c r="F364" s="771"/>
      <c r="G364" s="771"/>
      <c r="H364" s="771"/>
      <c r="I364" s="771"/>
      <c r="J364" s="771"/>
      <c r="K364" s="771"/>
      <c r="L364" s="771"/>
      <c r="M364" s="771"/>
      <c r="N364" s="771"/>
      <c r="O364" s="771"/>
      <c r="P364" s="771"/>
      <c r="Q364" s="771"/>
      <c r="R364" s="771"/>
      <c r="S364" s="771"/>
      <c r="T364" s="772"/>
      <c r="U364" s="772"/>
      <c r="V364" s="772"/>
      <c r="W364" s="772"/>
      <c r="X364" s="772"/>
      <c r="Y364" s="772"/>
      <c r="Z364" s="772"/>
    </row>
    <row r="365" spans="1:26" ht="12" customHeight="1" x14ac:dyDescent="0.3">
      <c r="A365" s="771"/>
      <c r="B365" s="771"/>
      <c r="C365" s="771"/>
      <c r="D365" s="771"/>
      <c r="E365" s="771"/>
      <c r="F365" s="771"/>
      <c r="G365" s="771"/>
      <c r="H365" s="771"/>
      <c r="I365" s="771"/>
      <c r="J365" s="771"/>
      <c r="K365" s="771"/>
      <c r="L365" s="771"/>
      <c r="M365" s="771"/>
      <c r="N365" s="771"/>
      <c r="O365" s="771"/>
      <c r="P365" s="771"/>
      <c r="Q365" s="771"/>
      <c r="R365" s="771"/>
      <c r="S365" s="771"/>
      <c r="T365" s="772"/>
      <c r="U365" s="772"/>
      <c r="V365" s="772"/>
      <c r="W365" s="772"/>
      <c r="X365" s="772"/>
      <c r="Y365" s="772"/>
      <c r="Z365" s="772"/>
    </row>
    <row r="366" spans="1:26" ht="12" customHeight="1" x14ac:dyDescent="0.3">
      <c r="A366" s="771"/>
      <c r="B366" s="771"/>
      <c r="C366" s="771"/>
      <c r="D366" s="771"/>
      <c r="E366" s="771"/>
      <c r="F366" s="771"/>
      <c r="G366" s="771"/>
      <c r="H366" s="771"/>
      <c r="I366" s="771"/>
      <c r="J366" s="771"/>
      <c r="K366" s="771"/>
      <c r="L366" s="771"/>
      <c r="M366" s="771"/>
      <c r="N366" s="771"/>
      <c r="O366" s="771"/>
      <c r="P366" s="771"/>
      <c r="Q366" s="771"/>
      <c r="R366" s="771"/>
      <c r="S366" s="771"/>
      <c r="T366" s="772"/>
      <c r="U366" s="772"/>
      <c r="V366" s="772"/>
      <c r="W366" s="772"/>
      <c r="X366" s="772"/>
      <c r="Y366" s="772"/>
      <c r="Z366" s="772"/>
    </row>
    <row r="367" spans="1:26" ht="12" customHeight="1" x14ac:dyDescent="0.3">
      <c r="A367" s="771"/>
      <c r="B367" s="771"/>
      <c r="C367" s="771"/>
      <c r="D367" s="771"/>
      <c r="E367" s="771"/>
      <c r="F367" s="771"/>
      <c r="G367" s="771"/>
      <c r="H367" s="771"/>
      <c r="I367" s="771"/>
      <c r="J367" s="771"/>
      <c r="K367" s="771"/>
      <c r="L367" s="771"/>
      <c r="M367" s="771"/>
      <c r="N367" s="771"/>
      <c r="O367" s="771"/>
      <c r="P367" s="771"/>
      <c r="Q367" s="771"/>
      <c r="R367" s="771"/>
      <c r="S367" s="771"/>
      <c r="T367" s="772"/>
      <c r="U367" s="772"/>
      <c r="V367" s="772"/>
      <c r="W367" s="772"/>
      <c r="X367" s="772"/>
      <c r="Y367" s="772"/>
      <c r="Z367" s="772"/>
    </row>
    <row r="368" spans="1:26" ht="12" customHeight="1" x14ac:dyDescent="0.3">
      <c r="A368" s="771"/>
      <c r="B368" s="771"/>
      <c r="C368" s="771"/>
      <c r="D368" s="771"/>
      <c r="E368" s="771"/>
      <c r="F368" s="771"/>
      <c r="G368" s="771"/>
      <c r="H368" s="771"/>
      <c r="I368" s="771"/>
      <c r="J368" s="771"/>
      <c r="K368" s="771"/>
      <c r="L368" s="771"/>
      <c r="M368" s="771"/>
      <c r="N368" s="771"/>
      <c r="O368" s="771"/>
      <c r="P368" s="771"/>
      <c r="Q368" s="771"/>
      <c r="R368" s="771"/>
      <c r="S368" s="771"/>
      <c r="T368" s="772"/>
      <c r="U368" s="772"/>
      <c r="V368" s="772"/>
      <c r="W368" s="772"/>
      <c r="X368" s="772"/>
      <c r="Y368" s="772"/>
      <c r="Z368" s="772"/>
    </row>
    <row r="369" spans="1:26" ht="12" customHeight="1" x14ac:dyDescent="0.3">
      <c r="A369" s="771"/>
      <c r="B369" s="771"/>
      <c r="C369" s="771"/>
      <c r="D369" s="771"/>
      <c r="E369" s="771"/>
      <c r="F369" s="771"/>
      <c r="G369" s="771"/>
      <c r="H369" s="771"/>
      <c r="I369" s="771"/>
      <c r="J369" s="771"/>
      <c r="K369" s="771"/>
      <c r="L369" s="771"/>
      <c r="M369" s="771"/>
      <c r="N369" s="771"/>
      <c r="O369" s="771"/>
      <c r="P369" s="771"/>
      <c r="Q369" s="771"/>
      <c r="R369" s="771"/>
      <c r="S369" s="771"/>
      <c r="T369" s="772"/>
      <c r="U369" s="772"/>
      <c r="V369" s="772"/>
      <c r="W369" s="772"/>
      <c r="X369" s="772"/>
      <c r="Y369" s="772"/>
      <c r="Z369" s="772"/>
    </row>
    <row r="370" spans="1:26" ht="12" customHeight="1" x14ac:dyDescent="0.3">
      <c r="A370" s="771"/>
      <c r="B370" s="771"/>
      <c r="C370" s="771"/>
      <c r="D370" s="771"/>
      <c r="E370" s="771"/>
      <c r="F370" s="771"/>
      <c r="G370" s="771"/>
      <c r="H370" s="771"/>
      <c r="I370" s="771"/>
      <c r="J370" s="771"/>
      <c r="K370" s="771"/>
      <c r="L370" s="771"/>
      <c r="M370" s="771"/>
      <c r="N370" s="771"/>
      <c r="O370" s="771"/>
      <c r="P370" s="771"/>
      <c r="Q370" s="771"/>
      <c r="R370" s="771"/>
      <c r="S370" s="771"/>
      <c r="T370" s="772"/>
      <c r="U370" s="772"/>
      <c r="V370" s="772"/>
      <c r="W370" s="772"/>
      <c r="X370" s="772"/>
      <c r="Y370" s="772"/>
      <c r="Z370" s="772"/>
    </row>
    <row r="371" spans="1:26" ht="12" customHeight="1" x14ac:dyDescent="0.3">
      <c r="A371" s="771"/>
      <c r="B371" s="771"/>
      <c r="C371" s="771"/>
      <c r="D371" s="771"/>
      <c r="E371" s="771"/>
      <c r="F371" s="771"/>
      <c r="G371" s="771"/>
      <c r="H371" s="771"/>
      <c r="I371" s="771"/>
      <c r="J371" s="771"/>
      <c r="K371" s="771"/>
      <c r="L371" s="771"/>
      <c r="M371" s="771"/>
      <c r="N371" s="771"/>
      <c r="O371" s="771"/>
      <c r="P371" s="771"/>
      <c r="Q371" s="771"/>
      <c r="R371" s="771"/>
      <c r="S371" s="771"/>
      <c r="T371" s="772"/>
      <c r="U371" s="772"/>
      <c r="V371" s="772"/>
      <c r="W371" s="772"/>
      <c r="X371" s="772"/>
      <c r="Y371" s="772"/>
      <c r="Z371" s="772"/>
    </row>
    <row r="372" spans="1:26" ht="12" customHeight="1" x14ac:dyDescent="0.3">
      <c r="A372" s="771"/>
      <c r="B372" s="771"/>
      <c r="C372" s="771"/>
      <c r="D372" s="771"/>
      <c r="E372" s="771"/>
      <c r="F372" s="771"/>
      <c r="G372" s="771"/>
      <c r="H372" s="771"/>
      <c r="I372" s="771"/>
      <c r="J372" s="771"/>
      <c r="K372" s="771"/>
      <c r="L372" s="771"/>
      <c r="M372" s="771"/>
      <c r="N372" s="771"/>
      <c r="O372" s="771"/>
      <c r="P372" s="771"/>
      <c r="Q372" s="771"/>
      <c r="R372" s="771"/>
      <c r="S372" s="771"/>
      <c r="T372" s="772"/>
      <c r="U372" s="772"/>
      <c r="V372" s="772"/>
      <c r="W372" s="772"/>
      <c r="X372" s="772"/>
      <c r="Y372" s="772"/>
      <c r="Z372" s="772"/>
    </row>
    <row r="373" spans="1:26" ht="12" customHeight="1" x14ac:dyDescent="0.3">
      <c r="A373" s="771"/>
      <c r="B373" s="771"/>
      <c r="C373" s="771"/>
      <c r="D373" s="771"/>
      <c r="E373" s="771"/>
      <c r="F373" s="771"/>
      <c r="G373" s="771"/>
      <c r="H373" s="771"/>
      <c r="I373" s="771"/>
      <c r="J373" s="771"/>
      <c r="K373" s="771"/>
      <c r="L373" s="771"/>
      <c r="M373" s="771"/>
      <c r="N373" s="771"/>
      <c r="O373" s="771"/>
      <c r="P373" s="771"/>
      <c r="Q373" s="771"/>
      <c r="R373" s="771"/>
      <c r="S373" s="771"/>
      <c r="T373" s="772"/>
      <c r="U373" s="772"/>
      <c r="V373" s="772"/>
      <c r="W373" s="772"/>
      <c r="X373" s="772"/>
      <c r="Y373" s="772"/>
      <c r="Z373" s="772"/>
    </row>
    <row r="374" spans="1:26" ht="12" customHeight="1" x14ac:dyDescent="0.3">
      <c r="A374" s="771"/>
      <c r="B374" s="771"/>
      <c r="C374" s="771"/>
      <c r="D374" s="771"/>
      <c r="E374" s="771"/>
      <c r="F374" s="771"/>
      <c r="G374" s="771"/>
      <c r="H374" s="771"/>
      <c r="I374" s="771"/>
      <c r="J374" s="771"/>
      <c r="K374" s="771"/>
      <c r="L374" s="771"/>
      <c r="M374" s="771"/>
      <c r="N374" s="771"/>
      <c r="O374" s="771"/>
      <c r="P374" s="771"/>
      <c r="Q374" s="771"/>
      <c r="R374" s="771"/>
      <c r="S374" s="771"/>
      <c r="T374" s="772"/>
      <c r="U374" s="772"/>
      <c r="V374" s="772"/>
      <c r="W374" s="772"/>
      <c r="X374" s="772"/>
      <c r="Y374" s="772"/>
      <c r="Z374" s="772"/>
    </row>
    <row r="375" spans="1:26" ht="12" customHeight="1" x14ac:dyDescent="0.3">
      <c r="A375" s="771"/>
      <c r="B375" s="771"/>
      <c r="C375" s="771"/>
      <c r="D375" s="771"/>
      <c r="E375" s="771"/>
      <c r="F375" s="771"/>
      <c r="G375" s="771"/>
      <c r="H375" s="771"/>
      <c r="I375" s="771"/>
      <c r="J375" s="771"/>
      <c r="K375" s="771"/>
      <c r="L375" s="771"/>
      <c r="M375" s="771"/>
      <c r="N375" s="771"/>
      <c r="O375" s="771"/>
      <c r="P375" s="771"/>
      <c r="Q375" s="771"/>
      <c r="R375" s="771"/>
      <c r="S375" s="771"/>
      <c r="T375" s="772"/>
      <c r="U375" s="772"/>
      <c r="V375" s="772"/>
      <c r="W375" s="772"/>
      <c r="X375" s="772"/>
      <c r="Y375" s="772"/>
      <c r="Z375" s="772"/>
    </row>
    <row r="376" spans="1:26" ht="12" customHeight="1" x14ac:dyDescent="0.3">
      <c r="A376" s="771"/>
      <c r="B376" s="771"/>
      <c r="C376" s="771"/>
      <c r="D376" s="771"/>
      <c r="E376" s="771"/>
      <c r="F376" s="771"/>
      <c r="G376" s="771"/>
      <c r="H376" s="771"/>
      <c r="I376" s="771"/>
      <c r="J376" s="771"/>
      <c r="K376" s="771"/>
      <c r="L376" s="771"/>
      <c r="M376" s="771"/>
      <c r="N376" s="771"/>
      <c r="O376" s="771"/>
      <c r="P376" s="771"/>
      <c r="Q376" s="771"/>
      <c r="R376" s="771"/>
      <c r="S376" s="771"/>
      <c r="T376" s="772"/>
      <c r="U376" s="772"/>
      <c r="V376" s="772"/>
      <c r="W376" s="772"/>
      <c r="X376" s="772"/>
      <c r="Y376" s="772"/>
      <c r="Z376" s="772"/>
    </row>
    <row r="377" spans="1:26" ht="12" customHeight="1" x14ac:dyDescent="0.3">
      <c r="A377" s="771"/>
      <c r="B377" s="771"/>
      <c r="C377" s="771"/>
      <c r="D377" s="771"/>
      <c r="E377" s="771"/>
      <c r="F377" s="771"/>
      <c r="G377" s="771"/>
      <c r="H377" s="771"/>
      <c r="I377" s="771"/>
      <c r="J377" s="771"/>
      <c r="K377" s="771"/>
      <c r="L377" s="771"/>
      <c r="M377" s="771"/>
      <c r="N377" s="771"/>
      <c r="O377" s="771"/>
      <c r="P377" s="771"/>
      <c r="Q377" s="771"/>
      <c r="R377" s="771"/>
      <c r="S377" s="771"/>
      <c r="T377" s="772"/>
      <c r="U377" s="772"/>
      <c r="V377" s="772"/>
      <c r="W377" s="772"/>
      <c r="X377" s="772"/>
      <c r="Y377" s="772"/>
      <c r="Z377" s="772"/>
    </row>
    <row r="378" spans="1:26" ht="12" customHeight="1" x14ac:dyDescent="0.3">
      <c r="A378" s="771"/>
      <c r="B378" s="771"/>
      <c r="C378" s="771"/>
      <c r="D378" s="771"/>
      <c r="E378" s="771"/>
      <c r="F378" s="771"/>
      <c r="G378" s="771"/>
      <c r="H378" s="771"/>
      <c r="I378" s="771"/>
      <c r="J378" s="771"/>
      <c r="K378" s="771"/>
      <c r="L378" s="771"/>
      <c r="M378" s="771"/>
      <c r="N378" s="771"/>
      <c r="O378" s="771"/>
      <c r="P378" s="771"/>
      <c r="Q378" s="771"/>
      <c r="R378" s="771"/>
      <c r="S378" s="771"/>
      <c r="T378" s="772"/>
      <c r="U378" s="772"/>
      <c r="V378" s="772"/>
      <c r="W378" s="772"/>
      <c r="X378" s="772"/>
      <c r="Y378" s="772"/>
      <c r="Z378" s="772"/>
    </row>
    <row r="379" spans="1:26" ht="12" customHeight="1" x14ac:dyDescent="0.3">
      <c r="A379" s="771"/>
      <c r="B379" s="771"/>
      <c r="C379" s="771"/>
      <c r="D379" s="771"/>
      <c r="E379" s="771"/>
      <c r="F379" s="771"/>
      <c r="G379" s="771"/>
      <c r="H379" s="771"/>
      <c r="I379" s="771"/>
      <c r="J379" s="771"/>
      <c r="K379" s="771"/>
      <c r="L379" s="771"/>
      <c r="M379" s="771"/>
      <c r="N379" s="771"/>
      <c r="O379" s="771"/>
      <c r="P379" s="771"/>
      <c r="Q379" s="771"/>
      <c r="R379" s="771"/>
      <c r="S379" s="771"/>
      <c r="T379" s="772"/>
      <c r="U379" s="772"/>
      <c r="V379" s="772"/>
      <c r="W379" s="772"/>
      <c r="X379" s="772"/>
      <c r="Y379" s="772"/>
      <c r="Z379" s="772"/>
    </row>
    <row r="380" spans="1:26" ht="12" customHeight="1" x14ac:dyDescent="0.3">
      <c r="A380" s="771"/>
      <c r="B380" s="771"/>
      <c r="C380" s="771"/>
      <c r="D380" s="771"/>
      <c r="E380" s="771"/>
      <c r="F380" s="771"/>
      <c r="G380" s="771"/>
      <c r="H380" s="771"/>
      <c r="I380" s="771"/>
      <c r="J380" s="771"/>
      <c r="K380" s="771"/>
      <c r="L380" s="771"/>
      <c r="M380" s="771"/>
      <c r="N380" s="771"/>
      <c r="O380" s="771"/>
      <c r="P380" s="771"/>
      <c r="Q380" s="771"/>
      <c r="R380" s="771"/>
      <c r="S380" s="771"/>
      <c r="T380" s="772"/>
      <c r="U380" s="772"/>
      <c r="V380" s="772"/>
      <c r="W380" s="772"/>
      <c r="X380" s="772"/>
      <c r="Y380" s="772"/>
      <c r="Z380" s="772"/>
    </row>
    <row r="381" spans="1:26" ht="12" customHeight="1" x14ac:dyDescent="0.3">
      <c r="A381" s="771"/>
      <c r="B381" s="771"/>
      <c r="C381" s="771"/>
      <c r="D381" s="771"/>
      <c r="E381" s="771"/>
      <c r="F381" s="771"/>
      <c r="G381" s="771"/>
      <c r="H381" s="771"/>
      <c r="I381" s="771"/>
      <c r="J381" s="771"/>
      <c r="K381" s="771"/>
      <c r="L381" s="771"/>
      <c r="M381" s="771"/>
      <c r="N381" s="771"/>
      <c r="O381" s="771"/>
      <c r="P381" s="771"/>
      <c r="Q381" s="771"/>
      <c r="R381" s="771"/>
      <c r="S381" s="771"/>
      <c r="T381" s="772"/>
      <c r="U381" s="772"/>
      <c r="V381" s="772"/>
      <c r="W381" s="772"/>
      <c r="X381" s="772"/>
      <c r="Y381" s="772"/>
      <c r="Z381" s="772"/>
    </row>
    <row r="382" spans="1:26" ht="12" customHeight="1" x14ac:dyDescent="0.3">
      <c r="A382" s="771"/>
      <c r="B382" s="771"/>
      <c r="C382" s="771"/>
      <c r="D382" s="771"/>
      <c r="E382" s="771"/>
      <c r="F382" s="771"/>
      <c r="G382" s="771"/>
      <c r="H382" s="771"/>
      <c r="I382" s="771"/>
      <c r="J382" s="771"/>
      <c r="K382" s="771"/>
      <c r="L382" s="771"/>
      <c r="M382" s="771"/>
      <c r="N382" s="771"/>
      <c r="O382" s="771"/>
      <c r="P382" s="771"/>
      <c r="Q382" s="771"/>
      <c r="R382" s="771"/>
      <c r="S382" s="771"/>
      <c r="T382" s="772"/>
      <c r="U382" s="772"/>
      <c r="V382" s="772"/>
      <c r="W382" s="772"/>
      <c r="X382" s="772"/>
      <c r="Y382" s="772"/>
      <c r="Z382" s="772"/>
    </row>
    <row r="383" spans="1:26" ht="12" customHeight="1" x14ac:dyDescent="0.3">
      <c r="A383" s="771"/>
      <c r="B383" s="771"/>
      <c r="C383" s="771"/>
      <c r="D383" s="771"/>
      <c r="E383" s="771"/>
      <c r="F383" s="771"/>
      <c r="G383" s="771"/>
      <c r="H383" s="771"/>
      <c r="I383" s="771"/>
      <c r="J383" s="771"/>
      <c r="K383" s="771"/>
      <c r="L383" s="771"/>
      <c r="M383" s="771"/>
      <c r="N383" s="771"/>
      <c r="O383" s="771"/>
      <c r="P383" s="771"/>
      <c r="Q383" s="771"/>
      <c r="R383" s="771"/>
      <c r="S383" s="771"/>
      <c r="T383" s="772"/>
      <c r="U383" s="772"/>
      <c r="V383" s="772"/>
      <c r="W383" s="772"/>
      <c r="X383" s="772"/>
      <c r="Y383" s="772"/>
      <c r="Z383" s="772"/>
    </row>
    <row r="384" spans="1:26" ht="12" customHeight="1" x14ac:dyDescent="0.3">
      <c r="A384" s="771"/>
      <c r="B384" s="771"/>
      <c r="C384" s="771"/>
      <c r="D384" s="771"/>
      <c r="E384" s="771"/>
      <c r="F384" s="771"/>
      <c r="G384" s="771"/>
      <c r="H384" s="771"/>
      <c r="I384" s="771"/>
      <c r="J384" s="771"/>
      <c r="K384" s="771"/>
      <c r="L384" s="771"/>
      <c r="M384" s="771"/>
      <c r="N384" s="771"/>
      <c r="O384" s="771"/>
      <c r="P384" s="771"/>
      <c r="Q384" s="771"/>
      <c r="R384" s="771"/>
      <c r="S384" s="771"/>
      <c r="T384" s="772"/>
      <c r="U384" s="772"/>
      <c r="V384" s="772"/>
      <c r="W384" s="772"/>
      <c r="X384" s="772"/>
      <c r="Y384" s="772"/>
      <c r="Z384" s="772"/>
    </row>
    <row r="385" spans="1:26" ht="12" customHeight="1" x14ac:dyDescent="0.3">
      <c r="A385" s="771"/>
      <c r="B385" s="771"/>
      <c r="C385" s="771"/>
      <c r="D385" s="771"/>
      <c r="E385" s="771"/>
      <c r="F385" s="771"/>
      <c r="G385" s="771"/>
      <c r="H385" s="771"/>
      <c r="I385" s="771"/>
      <c r="J385" s="771"/>
      <c r="K385" s="771"/>
      <c r="L385" s="771"/>
      <c r="M385" s="771"/>
      <c r="N385" s="771"/>
      <c r="O385" s="771"/>
      <c r="P385" s="771"/>
      <c r="Q385" s="771"/>
      <c r="R385" s="771"/>
      <c r="S385" s="771"/>
      <c r="T385" s="772"/>
      <c r="U385" s="772"/>
      <c r="V385" s="772"/>
      <c r="W385" s="772"/>
      <c r="X385" s="772"/>
      <c r="Y385" s="772"/>
      <c r="Z385" s="772"/>
    </row>
    <row r="386" spans="1:26" ht="12" customHeight="1" x14ac:dyDescent="0.3">
      <c r="A386" s="771"/>
      <c r="B386" s="771"/>
      <c r="C386" s="771"/>
      <c r="D386" s="771"/>
      <c r="E386" s="771"/>
      <c r="F386" s="771"/>
      <c r="G386" s="771"/>
      <c r="H386" s="771"/>
      <c r="I386" s="771"/>
      <c r="J386" s="771"/>
      <c r="K386" s="771"/>
      <c r="L386" s="771"/>
      <c r="M386" s="771"/>
      <c r="N386" s="771"/>
      <c r="O386" s="771"/>
      <c r="P386" s="771"/>
      <c r="Q386" s="771"/>
      <c r="R386" s="771"/>
      <c r="S386" s="771"/>
      <c r="T386" s="772"/>
      <c r="U386" s="772"/>
      <c r="V386" s="772"/>
      <c r="W386" s="772"/>
      <c r="X386" s="772"/>
      <c r="Y386" s="772"/>
      <c r="Z386" s="772"/>
    </row>
    <row r="387" spans="1:26" ht="12" customHeight="1" x14ac:dyDescent="0.3">
      <c r="A387" s="771"/>
      <c r="B387" s="771"/>
      <c r="C387" s="771"/>
      <c r="D387" s="771"/>
      <c r="E387" s="771"/>
      <c r="F387" s="771"/>
      <c r="G387" s="771"/>
      <c r="H387" s="771"/>
      <c r="I387" s="771"/>
      <c r="J387" s="771"/>
      <c r="K387" s="771"/>
      <c r="L387" s="771"/>
      <c r="M387" s="771"/>
      <c r="N387" s="771"/>
      <c r="O387" s="771"/>
      <c r="P387" s="771"/>
      <c r="Q387" s="771"/>
      <c r="R387" s="771"/>
      <c r="S387" s="771"/>
      <c r="T387" s="772"/>
      <c r="U387" s="772"/>
      <c r="V387" s="772"/>
      <c r="W387" s="772"/>
      <c r="X387" s="772"/>
      <c r="Y387" s="772"/>
      <c r="Z387" s="772"/>
    </row>
    <row r="388" spans="1:26" ht="12" customHeight="1" x14ac:dyDescent="0.3">
      <c r="A388" s="771"/>
      <c r="B388" s="771"/>
      <c r="C388" s="771"/>
      <c r="D388" s="771"/>
      <c r="E388" s="771"/>
      <c r="F388" s="771"/>
      <c r="G388" s="771"/>
      <c r="H388" s="771"/>
      <c r="I388" s="771"/>
      <c r="J388" s="771"/>
      <c r="K388" s="771"/>
      <c r="L388" s="771"/>
      <c r="M388" s="771"/>
      <c r="N388" s="771"/>
      <c r="O388" s="771"/>
      <c r="P388" s="771"/>
      <c r="Q388" s="771"/>
      <c r="R388" s="771"/>
      <c r="S388" s="771"/>
      <c r="T388" s="772"/>
      <c r="U388" s="772"/>
      <c r="V388" s="772"/>
      <c r="W388" s="772"/>
      <c r="X388" s="772"/>
      <c r="Y388" s="772"/>
      <c r="Z388" s="772"/>
    </row>
    <row r="389" spans="1:26" ht="12" customHeight="1" x14ac:dyDescent="0.3">
      <c r="A389" s="771"/>
      <c r="B389" s="771"/>
      <c r="C389" s="771"/>
      <c r="D389" s="771"/>
      <c r="E389" s="771"/>
      <c r="F389" s="771"/>
      <c r="G389" s="771"/>
      <c r="H389" s="771"/>
      <c r="I389" s="771"/>
      <c r="J389" s="771"/>
      <c r="K389" s="771"/>
      <c r="L389" s="771"/>
      <c r="M389" s="771"/>
      <c r="N389" s="771"/>
      <c r="O389" s="771"/>
      <c r="P389" s="771"/>
      <c r="Q389" s="771"/>
      <c r="R389" s="771"/>
      <c r="S389" s="771"/>
      <c r="T389" s="772"/>
      <c r="U389" s="772"/>
      <c r="V389" s="772"/>
      <c r="W389" s="772"/>
      <c r="X389" s="772"/>
      <c r="Y389" s="772"/>
      <c r="Z389" s="772"/>
    </row>
    <row r="390" spans="1:26" ht="12" customHeight="1" x14ac:dyDescent="0.3">
      <c r="A390" s="771"/>
      <c r="B390" s="771"/>
      <c r="C390" s="771"/>
      <c r="D390" s="771"/>
      <c r="E390" s="771"/>
      <c r="F390" s="771"/>
      <c r="G390" s="771"/>
      <c r="H390" s="771"/>
      <c r="I390" s="771"/>
      <c r="J390" s="771"/>
      <c r="K390" s="771"/>
      <c r="L390" s="771"/>
      <c r="M390" s="771"/>
      <c r="N390" s="771"/>
      <c r="O390" s="771"/>
      <c r="P390" s="771"/>
      <c r="Q390" s="771"/>
      <c r="R390" s="771"/>
      <c r="S390" s="771"/>
      <c r="T390" s="772"/>
      <c r="U390" s="772"/>
      <c r="V390" s="772"/>
      <c r="W390" s="772"/>
      <c r="X390" s="772"/>
      <c r="Y390" s="772"/>
      <c r="Z390" s="772"/>
    </row>
    <row r="391" spans="1:26" ht="12" customHeight="1" x14ac:dyDescent="0.3">
      <c r="A391" s="771"/>
      <c r="B391" s="771"/>
      <c r="C391" s="771"/>
      <c r="D391" s="771"/>
      <c r="E391" s="771"/>
      <c r="F391" s="771"/>
      <c r="G391" s="771"/>
      <c r="H391" s="771"/>
      <c r="I391" s="771"/>
      <c r="J391" s="771"/>
      <c r="K391" s="771"/>
      <c r="L391" s="771"/>
      <c r="M391" s="771"/>
      <c r="N391" s="771"/>
      <c r="O391" s="771"/>
      <c r="P391" s="771"/>
      <c r="Q391" s="771"/>
      <c r="R391" s="771"/>
      <c r="S391" s="771"/>
      <c r="T391" s="772"/>
      <c r="U391" s="772"/>
      <c r="V391" s="772"/>
      <c r="W391" s="772"/>
      <c r="X391" s="772"/>
      <c r="Y391" s="772"/>
      <c r="Z391" s="772"/>
    </row>
    <row r="392" spans="1:26" ht="12" customHeight="1" x14ac:dyDescent="0.3">
      <c r="A392" s="771"/>
      <c r="B392" s="771"/>
      <c r="C392" s="771"/>
      <c r="D392" s="771"/>
      <c r="E392" s="771"/>
      <c r="F392" s="771"/>
      <c r="G392" s="771"/>
      <c r="H392" s="771"/>
      <c r="I392" s="771"/>
      <c r="J392" s="771"/>
      <c r="K392" s="771"/>
      <c r="L392" s="771"/>
      <c r="M392" s="771"/>
      <c r="N392" s="771"/>
      <c r="O392" s="771"/>
      <c r="P392" s="771"/>
      <c r="Q392" s="771"/>
      <c r="R392" s="771"/>
      <c r="S392" s="771"/>
      <c r="T392" s="772"/>
      <c r="U392" s="772"/>
      <c r="V392" s="772"/>
      <c r="W392" s="772"/>
      <c r="X392" s="772"/>
      <c r="Y392" s="772"/>
      <c r="Z392" s="772"/>
    </row>
    <row r="393" spans="1:26" ht="12" customHeight="1" x14ac:dyDescent="0.3">
      <c r="A393" s="771"/>
      <c r="B393" s="771"/>
      <c r="C393" s="771"/>
      <c r="D393" s="771"/>
      <c r="E393" s="771"/>
      <c r="F393" s="771"/>
      <c r="G393" s="771"/>
      <c r="H393" s="771"/>
      <c r="I393" s="771"/>
      <c r="J393" s="771"/>
      <c r="K393" s="771"/>
      <c r="L393" s="771"/>
      <c r="M393" s="771"/>
      <c r="N393" s="771"/>
      <c r="O393" s="771"/>
      <c r="P393" s="771"/>
      <c r="Q393" s="771"/>
      <c r="R393" s="771"/>
      <c r="S393" s="771"/>
      <c r="T393" s="772"/>
      <c r="U393" s="772"/>
      <c r="V393" s="772"/>
      <c r="W393" s="772"/>
      <c r="X393" s="772"/>
      <c r="Y393" s="772"/>
      <c r="Z393" s="772"/>
    </row>
    <row r="394" spans="1:26" ht="12" customHeight="1" x14ac:dyDescent="0.3">
      <c r="A394" s="771"/>
      <c r="B394" s="771"/>
      <c r="C394" s="771"/>
      <c r="D394" s="771"/>
      <c r="E394" s="771"/>
      <c r="F394" s="771"/>
      <c r="G394" s="771"/>
      <c r="H394" s="771"/>
      <c r="I394" s="771"/>
      <c r="J394" s="771"/>
      <c r="K394" s="771"/>
      <c r="L394" s="771"/>
      <c r="M394" s="771"/>
      <c r="N394" s="771"/>
      <c r="O394" s="771"/>
      <c r="P394" s="771"/>
      <c r="Q394" s="771"/>
      <c r="R394" s="771"/>
      <c r="S394" s="771"/>
      <c r="T394" s="772"/>
      <c r="U394" s="772"/>
      <c r="V394" s="772"/>
      <c r="W394" s="772"/>
      <c r="X394" s="772"/>
      <c r="Y394" s="772"/>
      <c r="Z394" s="772"/>
    </row>
    <row r="395" spans="1:26" ht="12" customHeight="1" x14ac:dyDescent="0.3">
      <c r="A395" s="771"/>
      <c r="B395" s="771"/>
      <c r="C395" s="771"/>
      <c r="D395" s="771"/>
      <c r="E395" s="771"/>
      <c r="F395" s="771"/>
      <c r="G395" s="771"/>
      <c r="H395" s="771"/>
      <c r="I395" s="771"/>
      <c r="J395" s="771"/>
      <c r="K395" s="771"/>
      <c r="L395" s="771"/>
      <c r="M395" s="771"/>
      <c r="N395" s="771"/>
      <c r="O395" s="771"/>
      <c r="P395" s="771"/>
      <c r="Q395" s="771"/>
      <c r="R395" s="771"/>
      <c r="S395" s="771"/>
      <c r="T395" s="772"/>
      <c r="U395" s="772"/>
      <c r="V395" s="772"/>
      <c r="W395" s="772"/>
      <c r="X395" s="772"/>
      <c r="Y395" s="772"/>
      <c r="Z395" s="772"/>
    </row>
    <row r="396" spans="1:26" ht="12" customHeight="1" x14ac:dyDescent="0.3">
      <c r="A396" s="771"/>
      <c r="B396" s="771"/>
      <c r="C396" s="771"/>
      <c r="D396" s="771"/>
      <c r="E396" s="771"/>
      <c r="F396" s="771"/>
      <c r="G396" s="771"/>
      <c r="H396" s="771"/>
      <c r="I396" s="771"/>
      <c r="J396" s="771"/>
      <c r="K396" s="771"/>
      <c r="L396" s="771"/>
      <c r="M396" s="771"/>
      <c r="N396" s="771"/>
      <c r="O396" s="771"/>
      <c r="P396" s="771"/>
      <c r="Q396" s="771"/>
      <c r="R396" s="771"/>
      <c r="S396" s="771"/>
      <c r="T396" s="772"/>
      <c r="U396" s="772"/>
      <c r="V396" s="772"/>
      <c r="W396" s="772"/>
      <c r="X396" s="772"/>
      <c r="Y396" s="772"/>
      <c r="Z396" s="772"/>
    </row>
    <row r="397" spans="1:26" ht="12" customHeight="1" x14ac:dyDescent="0.3">
      <c r="A397" s="771"/>
      <c r="B397" s="771"/>
      <c r="C397" s="771"/>
      <c r="D397" s="771"/>
      <c r="E397" s="771"/>
      <c r="F397" s="771"/>
      <c r="G397" s="771"/>
      <c r="H397" s="771"/>
      <c r="I397" s="771"/>
      <c r="J397" s="771"/>
      <c r="K397" s="771"/>
      <c r="L397" s="771"/>
      <c r="M397" s="771"/>
      <c r="N397" s="771"/>
      <c r="O397" s="771"/>
      <c r="P397" s="771"/>
      <c r="Q397" s="771"/>
      <c r="R397" s="771"/>
      <c r="S397" s="771"/>
      <c r="T397" s="772"/>
      <c r="U397" s="772"/>
      <c r="V397" s="772"/>
      <c r="W397" s="772"/>
      <c r="X397" s="772"/>
      <c r="Y397" s="772"/>
      <c r="Z397" s="772"/>
    </row>
    <row r="398" spans="1:26" ht="12" customHeight="1" x14ac:dyDescent="0.3">
      <c r="A398" s="771"/>
      <c r="B398" s="771"/>
      <c r="C398" s="771"/>
      <c r="D398" s="771"/>
      <c r="E398" s="771"/>
      <c r="F398" s="771"/>
      <c r="G398" s="771"/>
      <c r="H398" s="771"/>
      <c r="I398" s="771"/>
      <c r="J398" s="771"/>
      <c r="K398" s="771"/>
      <c r="L398" s="771"/>
      <c r="M398" s="771"/>
      <c r="N398" s="771"/>
      <c r="O398" s="771"/>
      <c r="P398" s="771"/>
      <c r="Q398" s="771"/>
      <c r="R398" s="771"/>
      <c r="S398" s="771"/>
      <c r="T398" s="772"/>
      <c r="U398" s="772"/>
      <c r="V398" s="772"/>
      <c r="W398" s="772"/>
      <c r="X398" s="772"/>
      <c r="Y398" s="772"/>
      <c r="Z398" s="772"/>
    </row>
    <row r="399" spans="1:26" ht="12" customHeight="1" x14ac:dyDescent="0.3">
      <c r="A399" s="771"/>
      <c r="B399" s="771"/>
      <c r="C399" s="771"/>
      <c r="D399" s="771"/>
      <c r="E399" s="771"/>
      <c r="F399" s="771"/>
      <c r="G399" s="771"/>
      <c r="H399" s="771"/>
      <c r="I399" s="771"/>
      <c r="J399" s="771"/>
      <c r="K399" s="771"/>
      <c r="L399" s="771"/>
      <c r="M399" s="771"/>
      <c r="N399" s="771"/>
      <c r="O399" s="771"/>
      <c r="P399" s="771"/>
      <c r="Q399" s="771"/>
      <c r="R399" s="771"/>
      <c r="S399" s="771"/>
      <c r="T399" s="772"/>
      <c r="U399" s="772"/>
      <c r="V399" s="772"/>
      <c r="W399" s="772"/>
      <c r="X399" s="772"/>
      <c r="Y399" s="772"/>
      <c r="Z399" s="772"/>
    </row>
    <row r="400" spans="1:26" ht="12" customHeight="1" x14ac:dyDescent="0.3">
      <c r="A400" s="771"/>
      <c r="B400" s="771"/>
      <c r="C400" s="771"/>
      <c r="D400" s="771"/>
      <c r="E400" s="771"/>
      <c r="F400" s="771"/>
      <c r="G400" s="771"/>
      <c r="H400" s="771"/>
      <c r="I400" s="771"/>
      <c r="J400" s="771"/>
      <c r="K400" s="771"/>
      <c r="L400" s="771"/>
      <c r="M400" s="771"/>
      <c r="N400" s="771"/>
      <c r="O400" s="771"/>
      <c r="P400" s="771"/>
      <c r="Q400" s="771"/>
      <c r="R400" s="771"/>
      <c r="S400" s="771"/>
      <c r="T400" s="772"/>
      <c r="U400" s="772"/>
      <c r="V400" s="772"/>
      <c r="W400" s="772"/>
      <c r="X400" s="772"/>
      <c r="Y400" s="772"/>
      <c r="Z400" s="772"/>
    </row>
    <row r="401" spans="1:26" ht="12" customHeight="1" x14ac:dyDescent="0.3">
      <c r="A401" s="771"/>
      <c r="B401" s="771"/>
      <c r="C401" s="771"/>
      <c r="D401" s="771"/>
      <c r="E401" s="771"/>
      <c r="F401" s="771"/>
      <c r="G401" s="771"/>
      <c r="H401" s="771"/>
      <c r="I401" s="771"/>
      <c r="J401" s="771"/>
      <c r="K401" s="771"/>
      <c r="L401" s="771"/>
      <c r="M401" s="771"/>
      <c r="N401" s="771"/>
      <c r="O401" s="771"/>
      <c r="P401" s="771"/>
      <c r="Q401" s="771"/>
      <c r="R401" s="771"/>
      <c r="S401" s="771"/>
      <c r="T401" s="772"/>
      <c r="U401" s="772"/>
      <c r="V401" s="772"/>
      <c r="W401" s="772"/>
      <c r="X401" s="772"/>
      <c r="Y401" s="772"/>
      <c r="Z401" s="772"/>
    </row>
    <row r="402" spans="1:26" ht="12" customHeight="1" x14ac:dyDescent="0.3">
      <c r="A402" s="771"/>
      <c r="B402" s="771"/>
      <c r="C402" s="771"/>
      <c r="D402" s="771"/>
      <c r="E402" s="771"/>
      <c r="F402" s="771"/>
      <c r="G402" s="771"/>
      <c r="H402" s="771"/>
      <c r="I402" s="771"/>
      <c r="J402" s="771"/>
      <c r="K402" s="771"/>
      <c r="L402" s="771"/>
      <c r="M402" s="771"/>
      <c r="N402" s="771"/>
      <c r="O402" s="771"/>
      <c r="P402" s="771"/>
      <c r="Q402" s="771"/>
      <c r="R402" s="771"/>
      <c r="S402" s="771"/>
      <c r="T402" s="772"/>
      <c r="U402" s="772"/>
      <c r="V402" s="772"/>
      <c r="W402" s="772"/>
      <c r="X402" s="772"/>
      <c r="Y402" s="772"/>
      <c r="Z402" s="772"/>
    </row>
    <row r="403" spans="1:26" ht="12" customHeight="1" x14ac:dyDescent="0.3">
      <c r="A403" s="771"/>
      <c r="B403" s="771"/>
      <c r="C403" s="771"/>
      <c r="D403" s="771"/>
      <c r="E403" s="771"/>
      <c r="F403" s="771"/>
      <c r="G403" s="771"/>
      <c r="H403" s="771"/>
      <c r="I403" s="771"/>
      <c r="J403" s="771"/>
      <c r="K403" s="771"/>
      <c r="L403" s="771"/>
      <c r="M403" s="771"/>
      <c r="N403" s="771"/>
      <c r="O403" s="771"/>
      <c r="P403" s="771"/>
      <c r="Q403" s="771"/>
      <c r="R403" s="771"/>
      <c r="S403" s="771"/>
      <c r="T403" s="772"/>
      <c r="U403" s="772"/>
      <c r="V403" s="772"/>
      <c r="W403" s="772"/>
      <c r="X403" s="772"/>
      <c r="Y403" s="772"/>
      <c r="Z403" s="772"/>
    </row>
    <row r="404" spans="1:26" ht="12" customHeight="1" x14ac:dyDescent="0.3">
      <c r="A404" s="771"/>
      <c r="B404" s="771"/>
      <c r="C404" s="771"/>
      <c r="D404" s="771"/>
      <c r="E404" s="771"/>
      <c r="F404" s="771"/>
      <c r="G404" s="771"/>
      <c r="H404" s="771"/>
      <c r="I404" s="771"/>
      <c r="J404" s="771"/>
      <c r="K404" s="771"/>
      <c r="L404" s="771"/>
      <c r="M404" s="771"/>
      <c r="N404" s="771"/>
      <c r="O404" s="771"/>
      <c r="P404" s="771"/>
      <c r="Q404" s="771"/>
      <c r="R404" s="771"/>
      <c r="S404" s="771"/>
      <c r="T404" s="772"/>
      <c r="U404" s="772"/>
      <c r="V404" s="772"/>
      <c r="W404" s="772"/>
      <c r="X404" s="772"/>
      <c r="Y404" s="772"/>
      <c r="Z404" s="772"/>
    </row>
    <row r="405" spans="1:26" ht="12" customHeight="1" x14ac:dyDescent="0.3">
      <c r="A405" s="771"/>
      <c r="B405" s="771"/>
      <c r="C405" s="771"/>
      <c r="D405" s="771"/>
      <c r="E405" s="771"/>
      <c r="F405" s="771"/>
      <c r="G405" s="771"/>
      <c r="H405" s="771"/>
      <c r="I405" s="771"/>
      <c r="J405" s="771"/>
      <c r="K405" s="771"/>
      <c r="L405" s="771"/>
      <c r="M405" s="771"/>
      <c r="N405" s="771"/>
      <c r="O405" s="771"/>
      <c r="P405" s="771"/>
      <c r="Q405" s="771"/>
      <c r="R405" s="771"/>
      <c r="S405" s="771"/>
      <c r="T405" s="772"/>
      <c r="U405" s="772"/>
      <c r="V405" s="772"/>
      <c r="W405" s="772"/>
      <c r="X405" s="772"/>
      <c r="Y405" s="772"/>
      <c r="Z405" s="772"/>
    </row>
    <row r="406" spans="1:26" ht="12" customHeight="1" x14ac:dyDescent="0.3">
      <c r="A406" s="771"/>
      <c r="B406" s="771"/>
      <c r="C406" s="771"/>
      <c r="D406" s="771"/>
      <c r="E406" s="771"/>
      <c r="F406" s="771"/>
      <c r="G406" s="771"/>
      <c r="H406" s="771"/>
      <c r="I406" s="771"/>
      <c r="J406" s="771"/>
      <c r="K406" s="771"/>
      <c r="L406" s="771"/>
      <c r="M406" s="771"/>
      <c r="N406" s="771"/>
      <c r="O406" s="771"/>
      <c r="P406" s="771"/>
      <c r="Q406" s="771"/>
      <c r="R406" s="771"/>
      <c r="S406" s="771"/>
      <c r="T406" s="772"/>
      <c r="U406" s="772"/>
      <c r="V406" s="772"/>
      <c r="W406" s="772"/>
      <c r="X406" s="772"/>
      <c r="Y406" s="772"/>
      <c r="Z406" s="772"/>
    </row>
    <row r="407" spans="1:26" ht="12" customHeight="1" x14ac:dyDescent="0.3">
      <c r="A407" s="771"/>
      <c r="B407" s="771"/>
      <c r="C407" s="771"/>
      <c r="D407" s="771"/>
      <c r="E407" s="771"/>
      <c r="F407" s="771"/>
      <c r="G407" s="771"/>
      <c r="H407" s="771"/>
      <c r="I407" s="771"/>
      <c r="J407" s="771"/>
      <c r="K407" s="771"/>
      <c r="L407" s="771"/>
      <c r="M407" s="771"/>
      <c r="N407" s="771"/>
      <c r="O407" s="771"/>
      <c r="P407" s="771"/>
      <c r="Q407" s="771"/>
      <c r="R407" s="771"/>
      <c r="S407" s="771"/>
      <c r="T407" s="772"/>
      <c r="U407" s="772"/>
      <c r="V407" s="772"/>
      <c r="W407" s="772"/>
      <c r="X407" s="772"/>
      <c r="Y407" s="772"/>
      <c r="Z407" s="772"/>
    </row>
    <row r="408" spans="1:26" ht="12" customHeight="1" x14ac:dyDescent="0.3">
      <c r="A408" s="771"/>
      <c r="B408" s="771"/>
      <c r="C408" s="771"/>
      <c r="D408" s="771"/>
      <c r="E408" s="771"/>
      <c r="F408" s="771"/>
      <c r="G408" s="771"/>
      <c r="H408" s="771"/>
      <c r="I408" s="771"/>
      <c r="J408" s="771"/>
      <c r="K408" s="771"/>
      <c r="L408" s="771"/>
      <c r="M408" s="771"/>
      <c r="N408" s="771"/>
      <c r="O408" s="771"/>
      <c r="P408" s="771"/>
      <c r="Q408" s="771"/>
      <c r="R408" s="771"/>
      <c r="S408" s="771"/>
      <c r="T408" s="772"/>
      <c r="U408" s="772"/>
      <c r="V408" s="772"/>
      <c r="W408" s="772"/>
      <c r="X408" s="772"/>
      <c r="Y408" s="772"/>
      <c r="Z408" s="772"/>
    </row>
    <row r="409" spans="1:26" ht="12" customHeight="1" x14ac:dyDescent="0.3">
      <c r="A409" s="771"/>
      <c r="B409" s="771"/>
      <c r="C409" s="771"/>
      <c r="D409" s="771"/>
      <c r="E409" s="771"/>
      <c r="F409" s="771"/>
      <c r="G409" s="771"/>
      <c r="H409" s="771"/>
      <c r="I409" s="771"/>
      <c r="J409" s="771"/>
      <c r="K409" s="771"/>
      <c r="L409" s="771"/>
      <c r="M409" s="771"/>
      <c r="N409" s="771"/>
      <c r="O409" s="771"/>
      <c r="P409" s="771"/>
      <c r="Q409" s="771"/>
      <c r="R409" s="771"/>
      <c r="S409" s="771"/>
      <c r="T409" s="772"/>
      <c r="U409" s="772"/>
      <c r="V409" s="772"/>
      <c r="W409" s="772"/>
      <c r="X409" s="772"/>
      <c r="Y409" s="772"/>
      <c r="Z409" s="772"/>
    </row>
    <row r="410" spans="1:26" ht="12" customHeight="1" x14ac:dyDescent="0.3">
      <c r="A410" s="771"/>
      <c r="B410" s="771"/>
      <c r="C410" s="771"/>
      <c r="D410" s="771"/>
      <c r="E410" s="771"/>
      <c r="F410" s="771"/>
      <c r="G410" s="771"/>
      <c r="H410" s="771"/>
      <c r="I410" s="771"/>
      <c r="J410" s="771"/>
      <c r="K410" s="771"/>
      <c r="L410" s="771"/>
      <c r="M410" s="771"/>
      <c r="N410" s="771"/>
      <c r="O410" s="771"/>
      <c r="P410" s="771"/>
      <c r="Q410" s="771"/>
      <c r="R410" s="771"/>
      <c r="S410" s="771"/>
      <c r="T410" s="772"/>
      <c r="U410" s="772"/>
      <c r="V410" s="772"/>
      <c r="W410" s="772"/>
      <c r="X410" s="772"/>
      <c r="Y410" s="772"/>
      <c r="Z410" s="772"/>
    </row>
    <row r="411" spans="1:26" ht="12" customHeight="1" x14ac:dyDescent="0.3">
      <c r="A411" s="771"/>
      <c r="B411" s="771"/>
      <c r="C411" s="771"/>
      <c r="D411" s="771"/>
      <c r="E411" s="771"/>
      <c r="F411" s="771"/>
      <c r="G411" s="771"/>
      <c r="H411" s="771"/>
      <c r="I411" s="771"/>
      <c r="J411" s="771"/>
      <c r="K411" s="771"/>
      <c r="L411" s="771"/>
      <c r="M411" s="771"/>
      <c r="N411" s="771"/>
      <c r="O411" s="771"/>
      <c r="P411" s="771"/>
      <c r="Q411" s="771"/>
      <c r="R411" s="771"/>
      <c r="S411" s="771"/>
      <c r="T411" s="772"/>
      <c r="U411" s="772"/>
      <c r="V411" s="772"/>
      <c r="W411" s="772"/>
      <c r="X411" s="772"/>
      <c r="Y411" s="772"/>
      <c r="Z411" s="772"/>
    </row>
    <row r="412" spans="1:26" ht="12" customHeight="1" x14ac:dyDescent="0.3">
      <c r="A412" s="771"/>
      <c r="B412" s="771"/>
      <c r="C412" s="771"/>
      <c r="D412" s="771"/>
      <c r="E412" s="771"/>
      <c r="F412" s="771"/>
      <c r="G412" s="771"/>
      <c r="H412" s="771"/>
      <c r="I412" s="771"/>
      <c r="J412" s="771"/>
      <c r="K412" s="771"/>
      <c r="L412" s="771"/>
      <c r="M412" s="771"/>
      <c r="N412" s="771"/>
      <c r="O412" s="771"/>
      <c r="P412" s="771"/>
      <c r="Q412" s="771"/>
      <c r="R412" s="771"/>
      <c r="S412" s="771"/>
      <c r="T412" s="772"/>
      <c r="U412" s="772"/>
      <c r="V412" s="772"/>
      <c r="W412" s="772"/>
      <c r="X412" s="772"/>
      <c r="Y412" s="772"/>
      <c r="Z412" s="772"/>
    </row>
    <row r="413" spans="1:26" ht="12" customHeight="1" x14ac:dyDescent="0.3">
      <c r="A413" s="771"/>
      <c r="B413" s="771"/>
      <c r="C413" s="771"/>
      <c r="D413" s="771"/>
      <c r="E413" s="771"/>
      <c r="F413" s="771"/>
      <c r="G413" s="771"/>
      <c r="H413" s="771"/>
      <c r="I413" s="771"/>
      <c r="J413" s="771"/>
      <c r="K413" s="771"/>
      <c r="L413" s="771"/>
      <c r="M413" s="771"/>
      <c r="N413" s="771"/>
      <c r="O413" s="771"/>
      <c r="P413" s="771"/>
      <c r="Q413" s="771"/>
      <c r="R413" s="771"/>
      <c r="S413" s="771"/>
      <c r="T413" s="772"/>
      <c r="U413" s="772"/>
      <c r="V413" s="772"/>
      <c r="W413" s="772"/>
      <c r="X413" s="772"/>
      <c r="Y413" s="772"/>
      <c r="Z413" s="772"/>
    </row>
    <row r="414" spans="1:26" ht="12" customHeight="1" x14ac:dyDescent="0.3">
      <c r="A414" s="771"/>
      <c r="B414" s="771"/>
      <c r="C414" s="771"/>
      <c r="D414" s="771"/>
      <c r="E414" s="771"/>
      <c r="F414" s="771"/>
      <c r="G414" s="771"/>
      <c r="H414" s="771"/>
      <c r="I414" s="771"/>
      <c r="J414" s="771"/>
      <c r="K414" s="771"/>
      <c r="L414" s="771"/>
      <c r="M414" s="771"/>
      <c r="N414" s="771"/>
      <c r="O414" s="771"/>
      <c r="P414" s="771"/>
      <c r="Q414" s="771"/>
      <c r="R414" s="771"/>
      <c r="S414" s="771"/>
      <c r="T414" s="772"/>
      <c r="U414" s="772"/>
      <c r="V414" s="772"/>
      <c r="W414" s="772"/>
      <c r="X414" s="772"/>
      <c r="Y414" s="772"/>
      <c r="Z414" s="772"/>
    </row>
    <row r="415" spans="1:26" ht="12" customHeight="1" x14ac:dyDescent="0.3">
      <c r="A415" s="771"/>
      <c r="B415" s="771"/>
      <c r="C415" s="771"/>
      <c r="D415" s="771"/>
      <c r="E415" s="771"/>
      <c r="F415" s="771"/>
      <c r="G415" s="771"/>
      <c r="H415" s="771"/>
      <c r="I415" s="771"/>
      <c r="J415" s="771"/>
      <c r="K415" s="771"/>
      <c r="L415" s="771"/>
      <c r="M415" s="771"/>
      <c r="N415" s="771"/>
      <c r="O415" s="771"/>
      <c r="P415" s="771"/>
      <c r="Q415" s="771"/>
      <c r="R415" s="771"/>
      <c r="S415" s="771"/>
      <c r="T415" s="772"/>
      <c r="U415" s="772"/>
      <c r="V415" s="772"/>
      <c r="W415" s="772"/>
      <c r="X415" s="772"/>
      <c r="Y415" s="772"/>
      <c r="Z415" s="772"/>
    </row>
    <row r="416" spans="1:26" ht="12" customHeight="1" x14ac:dyDescent="0.3">
      <c r="A416" s="771"/>
      <c r="B416" s="771"/>
      <c r="C416" s="771"/>
      <c r="D416" s="771"/>
      <c r="E416" s="771"/>
      <c r="F416" s="771"/>
      <c r="G416" s="771"/>
      <c r="H416" s="771"/>
      <c r="I416" s="771"/>
      <c r="J416" s="771"/>
      <c r="K416" s="771"/>
      <c r="L416" s="771"/>
      <c r="M416" s="771"/>
      <c r="N416" s="771"/>
      <c r="O416" s="771"/>
      <c r="P416" s="771"/>
      <c r="Q416" s="771"/>
      <c r="R416" s="771"/>
      <c r="S416" s="771"/>
      <c r="T416" s="772"/>
      <c r="U416" s="772"/>
      <c r="V416" s="772"/>
      <c r="W416" s="772"/>
      <c r="X416" s="772"/>
      <c r="Y416" s="772"/>
      <c r="Z416" s="772"/>
    </row>
    <row r="417" spans="1:26" ht="12" customHeight="1" x14ac:dyDescent="0.3">
      <c r="A417" s="771"/>
      <c r="B417" s="771"/>
      <c r="C417" s="771"/>
      <c r="D417" s="771"/>
      <c r="E417" s="771"/>
      <c r="F417" s="771"/>
      <c r="G417" s="771"/>
      <c r="H417" s="771"/>
      <c r="I417" s="771"/>
      <c r="J417" s="771"/>
      <c r="K417" s="771"/>
      <c r="L417" s="771"/>
      <c r="M417" s="771"/>
      <c r="N417" s="771"/>
      <c r="O417" s="771"/>
      <c r="P417" s="771"/>
      <c r="Q417" s="771"/>
      <c r="R417" s="771"/>
      <c r="S417" s="771"/>
      <c r="T417" s="772"/>
      <c r="U417" s="772"/>
      <c r="V417" s="772"/>
      <c r="W417" s="772"/>
      <c r="X417" s="772"/>
      <c r="Y417" s="772"/>
      <c r="Z417" s="772"/>
    </row>
    <row r="418" spans="1:26" ht="12" customHeight="1" x14ac:dyDescent="0.3">
      <c r="A418" s="771"/>
      <c r="B418" s="771"/>
      <c r="C418" s="771"/>
      <c r="D418" s="771"/>
      <c r="E418" s="771"/>
      <c r="F418" s="771"/>
      <c r="G418" s="771"/>
      <c r="H418" s="771"/>
      <c r="I418" s="771"/>
      <c r="J418" s="771"/>
      <c r="K418" s="771"/>
      <c r="L418" s="771"/>
      <c r="M418" s="771"/>
      <c r="N418" s="771"/>
      <c r="O418" s="771"/>
      <c r="P418" s="771"/>
      <c r="Q418" s="771"/>
      <c r="R418" s="771"/>
      <c r="S418" s="771"/>
      <c r="T418" s="772"/>
      <c r="U418" s="772"/>
      <c r="V418" s="772"/>
      <c r="W418" s="772"/>
      <c r="X418" s="772"/>
      <c r="Y418" s="772"/>
      <c r="Z418" s="772"/>
    </row>
    <row r="419" spans="1:26" ht="12" customHeight="1" x14ac:dyDescent="0.3">
      <c r="A419" s="771"/>
      <c r="B419" s="771"/>
      <c r="C419" s="771"/>
      <c r="D419" s="771"/>
      <c r="E419" s="771"/>
      <c r="F419" s="771"/>
      <c r="G419" s="771"/>
      <c r="H419" s="771"/>
      <c r="I419" s="771"/>
      <c r="J419" s="771"/>
      <c r="K419" s="771"/>
      <c r="L419" s="771"/>
      <c r="M419" s="771"/>
      <c r="N419" s="771"/>
      <c r="O419" s="771"/>
      <c r="P419" s="771"/>
      <c r="Q419" s="771"/>
      <c r="R419" s="771"/>
      <c r="S419" s="771"/>
      <c r="T419" s="772"/>
      <c r="U419" s="772"/>
      <c r="V419" s="772"/>
      <c r="W419" s="772"/>
      <c r="X419" s="772"/>
      <c r="Y419" s="772"/>
      <c r="Z419" s="772"/>
    </row>
    <row r="420" spans="1:26" ht="12" customHeight="1" x14ac:dyDescent="0.3">
      <c r="A420" s="771"/>
      <c r="B420" s="771"/>
      <c r="C420" s="771"/>
      <c r="D420" s="771"/>
      <c r="E420" s="771"/>
      <c r="F420" s="771"/>
      <c r="G420" s="771"/>
      <c r="H420" s="771"/>
      <c r="I420" s="771"/>
      <c r="J420" s="771"/>
      <c r="K420" s="771"/>
      <c r="L420" s="771"/>
      <c r="M420" s="771"/>
      <c r="N420" s="771"/>
      <c r="O420" s="771"/>
      <c r="P420" s="771"/>
      <c r="Q420" s="771"/>
      <c r="R420" s="771"/>
      <c r="S420" s="771"/>
      <c r="T420" s="772"/>
      <c r="U420" s="772"/>
      <c r="V420" s="772"/>
      <c r="W420" s="772"/>
      <c r="X420" s="772"/>
      <c r="Y420" s="772"/>
      <c r="Z420" s="772"/>
    </row>
    <row r="421" spans="1:26" ht="12" customHeight="1" x14ac:dyDescent="0.3">
      <c r="A421" s="771"/>
      <c r="B421" s="771"/>
      <c r="C421" s="771"/>
      <c r="D421" s="771"/>
      <c r="E421" s="771"/>
      <c r="F421" s="771"/>
      <c r="G421" s="771"/>
      <c r="H421" s="771"/>
      <c r="I421" s="771"/>
      <c r="J421" s="771"/>
      <c r="K421" s="771"/>
      <c r="L421" s="771"/>
      <c r="M421" s="771"/>
      <c r="N421" s="771"/>
      <c r="O421" s="771"/>
      <c r="P421" s="771"/>
      <c r="Q421" s="771"/>
      <c r="R421" s="771"/>
      <c r="S421" s="771"/>
      <c r="T421" s="772"/>
      <c r="U421" s="772"/>
      <c r="V421" s="772"/>
      <c r="W421" s="772"/>
      <c r="X421" s="772"/>
      <c r="Y421" s="772"/>
      <c r="Z421" s="772"/>
    </row>
    <row r="422" spans="1:26" ht="12" customHeight="1" x14ac:dyDescent="0.3">
      <c r="A422" s="771"/>
      <c r="B422" s="771"/>
      <c r="C422" s="771"/>
      <c r="D422" s="771"/>
      <c r="E422" s="771"/>
      <c r="F422" s="771"/>
      <c r="G422" s="771"/>
      <c r="H422" s="771"/>
      <c r="I422" s="771"/>
      <c r="J422" s="771"/>
      <c r="K422" s="771"/>
      <c r="L422" s="771"/>
      <c r="M422" s="771"/>
      <c r="N422" s="771"/>
      <c r="O422" s="771"/>
      <c r="P422" s="771"/>
      <c r="Q422" s="771"/>
      <c r="R422" s="771"/>
      <c r="S422" s="771"/>
      <c r="T422" s="772"/>
      <c r="U422" s="772"/>
      <c r="V422" s="772"/>
      <c r="W422" s="772"/>
      <c r="X422" s="772"/>
      <c r="Y422" s="772"/>
      <c r="Z422" s="772"/>
    </row>
    <row r="423" spans="1:26" ht="12" customHeight="1" x14ac:dyDescent="0.3">
      <c r="A423" s="771"/>
      <c r="B423" s="771"/>
      <c r="C423" s="771"/>
      <c r="D423" s="771"/>
      <c r="E423" s="771"/>
      <c r="F423" s="771"/>
      <c r="G423" s="771"/>
      <c r="H423" s="771"/>
      <c r="I423" s="771"/>
      <c r="J423" s="771"/>
      <c r="K423" s="771"/>
      <c r="L423" s="771"/>
      <c r="M423" s="771"/>
      <c r="N423" s="771"/>
      <c r="O423" s="771"/>
      <c r="P423" s="771"/>
      <c r="Q423" s="771"/>
      <c r="R423" s="771"/>
      <c r="S423" s="771"/>
      <c r="T423" s="772"/>
      <c r="U423" s="772"/>
      <c r="V423" s="772"/>
      <c r="W423" s="772"/>
      <c r="X423" s="772"/>
      <c r="Y423" s="772"/>
      <c r="Z423" s="772"/>
    </row>
    <row r="424" spans="1:26" ht="12" customHeight="1" x14ac:dyDescent="0.3">
      <c r="A424" s="771"/>
      <c r="B424" s="771"/>
      <c r="C424" s="771"/>
      <c r="D424" s="771"/>
      <c r="E424" s="771"/>
      <c r="F424" s="771"/>
      <c r="G424" s="771"/>
      <c r="H424" s="771"/>
      <c r="I424" s="771"/>
      <c r="J424" s="771"/>
      <c r="K424" s="771"/>
      <c r="L424" s="771"/>
      <c r="M424" s="771"/>
      <c r="N424" s="771"/>
      <c r="O424" s="771"/>
      <c r="P424" s="771"/>
      <c r="Q424" s="771"/>
      <c r="R424" s="771"/>
      <c r="S424" s="771"/>
      <c r="T424" s="772"/>
      <c r="U424" s="772"/>
      <c r="V424" s="772"/>
      <c r="W424" s="772"/>
      <c r="X424" s="772"/>
      <c r="Y424" s="772"/>
      <c r="Z424" s="772"/>
    </row>
    <row r="425" spans="1:26" ht="12" customHeight="1" x14ac:dyDescent="0.3">
      <c r="A425" s="771"/>
      <c r="B425" s="771"/>
      <c r="C425" s="771"/>
      <c r="D425" s="771"/>
      <c r="E425" s="771"/>
      <c r="F425" s="771"/>
      <c r="G425" s="771"/>
      <c r="H425" s="771"/>
      <c r="I425" s="771"/>
      <c r="J425" s="771"/>
      <c r="K425" s="771"/>
      <c r="L425" s="771"/>
      <c r="M425" s="771"/>
      <c r="N425" s="771"/>
      <c r="O425" s="771"/>
      <c r="P425" s="771"/>
      <c r="Q425" s="771"/>
      <c r="R425" s="771"/>
      <c r="S425" s="771"/>
      <c r="T425" s="772"/>
      <c r="U425" s="772"/>
      <c r="V425" s="772"/>
      <c r="W425" s="772"/>
      <c r="X425" s="772"/>
      <c r="Y425" s="772"/>
      <c r="Z425" s="772"/>
    </row>
    <row r="426" spans="1:26" ht="12" customHeight="1" x14ac:dyDescent="0.3">
      <c r="A426" s="771"/>
      <c r="B426" s="771"/>
      <c r="C426" s="771"/>
      <c r="D426" s="771"/>
      <c r="E426" s="771"/>
      <c r="F426" s="771"/>
      <c r="G426" s="771"/>
      <c r="H426" s="771"/>
      <c r="I426" s="771"/>
      <c r="J426" s="771"/>
      <c r="K426" s="771"/>
      <c r="L426" s="771"/>
      <c r="M426" s="771"/>
      <c r="N426" s="771"/>
      <c r="O426" s="771"/>
      <c r="P426" s="771"/>
      <c r="Q426" s="771"/>
      <c r="R426" s="771"/>
      <c r="S426" s="771"/>
      <c r="T426" s="772"/>
      <c r="U426" s="772"/>
      <c r="V426" s="772"/>
      <c r="W426" s="772"/>
      <c r="X426" s="772"/>
      <c r="Y426" s="772"/>
      <c r="Z426" s="772"/>
    </row>
    <row r="427" spans="1:26" ht="12" customHeight="1" x14ac:dyDescent="0.3">
      <c r="A427" s="771"/>
      <c r="B427" s="771"/>
      <c r="C427" s="771"/>
      <c r="D427" s="771"/>
      <c r="E427" s="771"/>
      <c r="F427" s="771"/>
      <c r="G427" s="771"/>
      <c r="H427" s="771"/>
      <c r="I427" s="771"/>
      <c r="J427" s="771"/>
      <c r="K427" s="771"/>
      <c r="L427" s="771"/>
      <c r="M427" s="771"/>
      <c r="N427" s="771"/>
      <c r="O427" s="771"/>
      <c r="P427" s="771"/>
      <c r="Q427" s="771"/>
      <c r="R427" s="771"/>
      <c r="S427" s="771"/>
      <c r="T427" s="772"/>
      <c r="U427" s="772"/>
      <c r="V427" s="772"/>
      <c r="W427" s="772"/>
      <c r="X427" s="772"/>
      <c r="Y427" s="772"/>
      <c r="Z427" s="772"/>
    </row>
    <row r="428" spans="1:26" ht="12" customHeight="1" x14ac:dyDescent="0.3">
      <c r="A428" s="771"/>
      <c r="B428" s="771"/>
      <c r="C428" s="771"/>
      <c r="D428" s="771"/>
      <c r="E428" s="771"/>
      <c r="F428" s="771"/>
      <c r="G428" s="771"/>
      <c r="H428" s="771"/>
      <c r="I428" s="771"/>
      <c r="J428" s="771"/>
      <c r="K428" s="771"/>
      <c r="L428" s="771"/>
      <c r="M428" s="771"/>
      <c r="N428" s="771"/>
      <c r="O428" s="771"/>
      <c r="P428" s="771"/>
      <c r="Q428" s="771"/>
      <c r="R428" s="771"/>
      <c r="S428" s="771"/>
      <c r="T428" s="772"/>
      <c r="U428" s="772"/>
      <c r="V428" s="772"/>
      <c r="W428" s="772"/>
      <c r="X428" s="772"/>
      <c r="Y428" s="772"/>
      <c r="Z428" s="772"/>
    </row>
    <row r="429" spans="1:26" ht="12" customHeight="1" x14ac:dyDescent="0.3">
      <c r="A429" s="771"/>
      <c r="B429" s="771"/>
      <c r="C429" s="771"/>
      <c r="D429" s="771"/>
      <c r="E429" s="771"/>
      <c r="F429" s="771"/>
      <c r="G429" s="771"/>
      <c r="H429" s="771"/>
      <c r="I429" s="771"/>
      <c r="J429" s="771"/>
      <c r="K429" s="771"/>
      <c r="L429" s="771"/>
      <c r="M429" s="771"/>
      <c r="N429" s="771"/>
      <c r="O429" s="771"/>
      <c r="P429" s="771"/>
      <c r="Q429" s="771"/>
      <c r="R429" s="771"/>
      <c r="S429" s="771"/>
      <c r="T429" s="772"/>
      <c r="U429" s="772"/>
      <c r="V429" s="772"/>
      <c r="W429" s="772"/>
      <c r="X429" s="772"/>
      <c r="Y429" s="772"/>
      <c r="Z429" s="772"/>
    </row>
    <row r="430" spans="1:26" ht="12" customHeight="1" x14ac:dyDescent="0.3">
      <c r="A430" s="771"/>
      <c r="B430" s="771"/>
      <c r="C430" s="771"/>
      <c r="D430" s="771"/>
      <c r="E430" s="771"/>
      <c r="F430" s="771"/>
      <c r="G430" s="771"/>
      <c r="H430" s="771"/>
      <c r="I430" s="771"/>
      <c r="J430" s="771"/>
      <c r="K430" s="771"/>
      <c r="L430" s="771"/>
      <c r="M430" s="771"/>
      <c r="N430" s="771"/>
      <c r="O430" s="771"/>
      <c r="P430" s="771"/>
      <c r="Q430" s="771"/>
      <c r="R430" s="771"/>
      <c r="S430" s="771"/>
      <c r="T430" s="772"/>
      <c r="U430" s="772"/>
      <c r="V430" s="772"/>
      <c r="W430" s="772"/>
      <c r="X430" s="772"/>
      <c r="Y430" s="772"/>
      <c r="Z430" s="772"/>
    </row>
    <row r="431" spans="1:26" ht="12" customHeight="1" x14ac:dyDescent="0.3">
      <c r="A431" s="771"/>
      <c r="B431" s="771"/>
      <c r="C431" s="771"/>
      <c r="D431" s="771"/>
      <c r="E431" s="771"/>
      <c r="F431" s="771"/>
      <c r="G431" s="771"/>
      <c r="H431" s="771"/>
      <c r="I431" s="771"/>
      <c r="J431" s="771"/>
      <c r="K431" s="771"/>
      <c r="L431" s="771"/>
      <c r="M431" s="771"/>
      <c r="N431" s="771"/>
      <c r="O431" s="771"/>
      <c r="P431" s="771"/>
      <c r="Q431" s="771"/>
      <c r="R431" s="771"/>
      <c r="S431" s="771"/>
      <c r="T431" s="772"/>
      <c r="U431" s="772"/>
      <c r="V431" s="772"/>
      <c r="W431" s="772"/>
      <c r="X431" s="772"/>
      <c r="Y431" s="772"/>
      <c r="Z431" s="772"/>
    </row>
    <row r="432" spans="1:26" ht="12" customHeight="1" x14ac:dyDescent="0.3">
      <c r="A432" s="771"/>
      <c r="B432" s="771"/>
      <c r="C432" s="771"/>
      <c r="D432" s="771"/>
      <c r="E432" s="771"/>
      <c r="F432" s="771"/>
      <c r="G432" s="771"/>
      <c r="H432" s="771"/>
      <c r="I432" s="771"/>
      <c r="J432" s="771"/>
      <c r="K432" s="771"/>
      <c r="L432" s="771"/>
      <c r="M432" s="771"/>
      <c r="N432" s="771"/>
      <c r="O432" s="771"/>
      <c r="P432" s="771"/>
      <c r="Q432" s="771"/>
      <c r="R432" s="771"/>
      <c r="S432" s="771"/>
      <c r="T432" s="772"/>
      <c r="U432" s="772"/>
      <c r="V432" s="772"/>
      <c r="W432" s="772"/>
      <c r="X432" s="772"/>
      <c r="Y432" s="772"/>
      <c r="Z432" s="772"/>
    </row>
    <row r="433" spans="1:26" ht="12" customHeight="1" x14ac:dyDescent="0.3">
      <c r="A433" s="771"/>
      <c r="B433" s="771"/>
      <c r="C433" s="771"/>
      <c r="D433" s="771"/>
      <c r="E433" s="771"/>
      <c r="F433" s="771"/>
      <c r="G433" s="771"/>
      <c r="H433" s="771"/>
      <c r="I433" s="771"/>
      <c r="J433" s="771"/>
      <c r="K433" s="771"/>
      <c r="L433" s="771"/>
      <c r="M433" s="771"/>
      <c r="N433" s="771"/>
      <c r="O433" s="771"/>
      <c r="P433" s="771"/>
      <c r="Q433" s="771"/>
      <c r="R433" s="771"/>
      <c r="S433" s="771"/>
      <c r="T433" s="772"/>
      <c r="U433" s="772"/>
      <c r="V433" s="772"/>
      <c r="W433" s="772"/>
      <c r="X433" s="772"/>
      <c r="Y433" s="772"/>
      <c r="Z433" s="772"/>
    </row>
    <row r="434" spans="1:26" ht="12" customHeight="1" x14ac:dyDescent="0.3">
      <c r="A434" s="771"/>
      <c r="B434" s="771"/>
      <c r="C434" s="771"/>
      <c r="D434" s="771"/>
      <c r="E434" s="771"/>
      <c r="F434" s="771"/>
      <c r="G434" s="771"/>
      <c r="H434" s="771"/>
      <c r="I434" s="771"/>
      <c r="J434" s="771"/>
      <c r="K434" s="771"/>
      <c r="L434" s="771"/>
      <c r="M434" s="771"/>
      <c r="N434" s="771"/>
      <c r="O434" s="771"/>
      <c r="P434" s="771"/>
      <c r="Q434" s="771"/>
      <c r="R434" s="771"/>
      <c r="S434" s="771"/>
      <c r="T434" s="772"/>
      <c r="U434" s="772"/>
      <c r="V434" s="772"/>
      <c r="W434" s="772"/>
      <c r="X434" s="772"/>
      <c r="Y434" s="772"/>
      <c r="Z434" s="772"/>
    </row>
    <row r="435" spans="1:26" ht="12" customHeight="1" x14ac:dyDescent="0.3">
      <c r="A435" s="771"/>
      <c r="B435" s="771"/>
      <c r="C435" s="771"/>
      <c r="D435" s="771"/>
      <c r="E435" s="771"/>
      <c r="F435" s="771"/>
      <c r="G435" s="771"/>
      <c r="H435" s="771"/>
      <c r="I435" s="771"/>
      <c r="J435" s="771"/>
      <c r="K435" s="771"/>
      <c r="L435" s="771"/>
      <c r="M435" s="771"/>
      <c r="N435" s="771"/>
      <c r="O435" s="771"/>
      <c r="P435" s="771"/>
      <c r="Q435" s="771"/>
      <c r="R435" s="771"/>
      <c r="S435" s="771"/>
      <c r="T435" s="772"/>
      <c r="U435" s="772"/>
      <c r="V435" s="772"/>
      <c r="W435" s="772"/>
      <c r="X435" s="772"/>
      <c r="Y435" s="772"/>
      <c r="Z435" s="772"/>
    </row>
    <row r="436" spans="1:26" ht="12" customHeight="1" x14ac:dyDescent="0.3">
      <c r="A436" s="771"/>
      <c r="B436" s="771"/>
      <c r="C436" s="771"/>
      <c r="D436" s="771"/>
      <c r="E436" s="771"/>
      <c r="F436" s="771"/>
      <c r="G436" s="771"/>
      <c r="H436" s="771"/>
      <c r="I436" s="771"/>
      <c r="J436" s="771"/>
      <c r="K436" s="771"/>
      <c r="L436" s="771"/>
      <c r="M436" s="771"/>
      <c r="N436" s="771"/>
      <c r="O436" s="771"/>
      <c r="P436" s="771"/>
      <c r="Q436" s="771"/>
      <c r="R436" s="771"/>
      <c r="S436" s="771"/>
      <c r="T436" s="772"/>
      <c r="U436" s="772"/>
      <c r="V436" s="772"/>
      <c r="W436" s="772"/>
      <c r="X436" s="772"/>
      <c r="Y436" s="772"/>
      <c r="Z436" s="772"/>
    </row>
    <row r="437" spans="1:26" ht="12" customHeight="1" x14ac:dyDescent="0.3">
      <c r="A437" s="771"/>
      <c r="B437" s="771"/>
      <c r="C437" s="771"/>
      <c r="D437" s="771"/>
      <c r="E437" s="771"/>
      <c r="F437" s="771"/>
      <c r="G437" s="771"/>
      <c r="H437" s="771"/>
      <c r="I437" s="771"/>
      <c r="J437" s="771"/>
      <c r="K437" s="771"/>
      <c r="L437" s="771"/>
      <c r="M437" s="771"/>
      <c r="N437" s="771"/>
      <c r="O437" s="771"/>
      <c r="P437" s="771"/>
      <c r="Q437" s="771"/>
      <c r="R437" s="771"/>
      <c r="S437" s="771"/>
      <c r="T437" s="772"/>
      <c r="U437" s="772"/>
      <c r="V437" s="772"/>
      <c r="W437" s="772"/>
      <c r="X437" s="772"/>
      <c r="Y437" s="772"/>
      <c r="Z437" s="772"/>
    </row>
    <row r="438" spans="1:26" ht="12" customHeight="1" x14ac:dyDescent="0.3">
      <c r="A438" s="771"/>
      <c r="B438" s="771"/>
      <c r="C438" s="771"/>
      <c r="D438" s="771"/>
      <c r="E438" s="771"/>
      <c r="F438" s="771"/>
      <c r="G438" s="771"/>
      <c r="H438" s="771"/>
      <c r="I438" s="771"/>
      <c r="J438" s="771"/>
      <c r="K438" s="771"/>
      <c r="L438" s="771"/>
      <c r="M438" s="771"/>
      <c r="N438" s="771"/>
      <c r="O438" s="771"/>
      <c r="P438" s="771"/>
      <c r="Q438" s="771"/>
      <c r="R438" s="771"/>
      <c r="S438" s="771"/>
      <c r="T438" s="772"/>
      <c r="U438" s="772"/>
      <c r="V438" s="772"/>
      <c r="W438" s="772"/>
      <c r="X438" s="772"/>
      <c r="Y438" s="772"/>
      <c r="Z438" s="772"/>
    </row>
    <row r="439" spans="1:26" ht="12" customHeight="1" x14ac:dyDescent="0.3">
      <c r="A439" s="771"/>
      <c r="B439" s="771"/>
      <c r="C439" s="771"/>
      <c r="D439" s="771"/>
      <c r="E439" s="771"/>
      <c r="F439" s="771"/>
      <c r="G439" s="771"/>
      <c r="H439" s="771"/>
      <c r="I439" s="771"/>
      <c r="J439" s="771"/>
      <c r="K439" s="771"/>
      <c r="L439" s="771"/>
      <c r="M439" s="771"/>
      <c r="N439" s="771"/>
      <c r="O439" s="771"/>
      <c r="P439" s="771"/>
      <c r="Q439" s="771"/>
      <c r="R439" s="771"/>
      <c r="S439" s="771"/>
      <c r="T439" s="772"/>
      <c r="U439" s="772"/>
      <c r="V439" s="772"/>
      <c r="W439" s="772"/>
      <c r="X439" s="772"/>
      <c r="Y439" s="772"/>
      <c r="Z439" s="772"/>
    </row>
    <row r="440" spans="1:26" ht="12" customHeight="1" x14ac:dyDescent="0.3">
      <c r="A440" s="771"/>
      <c r="B440" s="771"/>
      <c r="C440" s="771"/>
      <c r="D440" s="771"/>
      <c r="E440" s="771"/>
      <c r="F440" s="771"/>
      <c r="G440" s="771"/>
      <c r="H440" s="771"/>
      <c r="I440" s="771"/>
      <c r="J440" s="771"/>
      <c r="K440" s="771"/>
      <c r="L440" s="771"/>
      <c r="M440" s="771"/>
      <c r="N440" s="771"/>
      <c r="O440" s="771"/>
      <c r="P440" s="771"/>
      <c r="Q440" s="771"/>
      <c r="R440" s="771"/>
      <c r="S440" s="771"/>
      <c r="T440" s="772"/>
      <c r="U440" s="772"/>
      <c r="V440" s="772"/>
      <c r="W440" s="772"/>
      <c r="X440" s="772"/>
      <c r="Y440" s="772"/>
      <c r="Z440" s="772"/>
    </row>
    <row r="441" spans="1:26" ht="12" customHeight="1" x14ac:dyDescent="0.3">
      <c r="A441" s="771"/>
      <c r="B441" s="771"/>
      <c r="C441" s="771"/>
      <c r="D441" s="771"/>
      <c r="E441" s="771"/>
      <c r="F441" s="771"/>
      <c r="G441" s="771"/>
      <c r="H441" s="771"/>
      <c r="I441" s="771"/>
      <c r="J441" s="771"/>
      <c r="K441" s="771"/>
      <c r="L441" s="771"/>
      <c r="M441" s="771"/>
      <c r="N441" s="771"/>
      <c r="O441" s="771"/>
      <c r="P441" s="771"/>
      <c r="Q441" s="771"/>
      <c r="R441" s="771"/>
      <c r="S441" s="771"/>
      <c r="T441" s="772"/>
      <c r="U441" s="772"/>
      <c r="V441" s="772"/>
      <c r="W441" s="772"/>
      <c r="X441" s="772"/>
      <c r="Y441" s="772"/>
      <c r="Z441" s="772"/>
    </row>
    <row r="442" spans="1:26" ht="12" customHeight="1" x14ac:dyDescent="0.3">
      <c r="A442" s="771"/>
      <c r="B442" s="771"/>
      <c r="C442" s="771"/>
      <c r="D442" s="771"/>
      <c r="E442" s="771"/>
      <c r="F442" s="771"/>
      <c r="G442" s="771"/>
      <c r="H442" s="771"/>
      <c r="I442" s="771"/>
      <c r="J442" s="771"/>
      <c r="K442" s="771"/>
      <c r="L442" s="771"/>
      <c r="M442" s="771"/>
      <c r="N442" s="771"/>
      <c r="O442" s="771"/>
      <c r="P442" s="771"/>
      <c r="Q442" s="771"/>
      <c r="R442" s="771"/>
      <c r="S442" s="771"/>
      <c r="T442" s="772"/>
      <c r="U442" s="772"/>
      <c r="V442" s="772"/>
      <c r="W442" s="772"/>
      <c r="X442" s="772"/>
      <c r="Y442" s="772"/>
      <c r="Z442" s="772"/>
    </row>
    <row r="443" spans="1:26" ht="12" customHeight="1" x14ac:dyDescent="0.3">
      <c r="A443" s="771"/>
      <c r="B443" s="771"/>
      <c r="C443" s="771"/>
      <c r="D443" s="771"/>
      <c r="E443" s="771"/>
      <c r="F443" s="771"/>
      <c r="G443" s="771"/>
      <c r="H443" s="771"/>
      <c r="I443" s="771"/>
      <c r="J443" s="771"/>
      <c r="K443" s="771"/>
      <c r="L443" s="771"/>
      <c r="M443" s="771"/>
      <c r="N443" s="771"/>
      <c r="O443" s="771"/>
      <c r="P443" s="771"/>
      <c r="Q443" s="771"/>
      <c r="R443" s="771"/>
      <c r="S443" s="771"/>
      <c r="T443" s="772"/>
      <c r="U443" s="772"/>
      <c r="V443" s="772"/>
      <c r="W443" s="772"/>
      <c r="X443" s="772"/>
      <c r="Y443" s="772"/>
      <c r="Z443" s="772"/>
    </row>
    <row r="444" spans="1:26" ht="12" customHeight="1" x14ac:dyDescent="0.3">
      <c r="A444" s="771"/>
      <c r="B444" s="771"/>
      <c r="C444" s="771"/>
      <c r="D444" s="771"/>
      <c r="E444" s="771"/>
      <c r="F444" s="771"/>
      <c r="G444" s="771"/>
      <c r="H444" s="771"/>
      <c r="I444" s="771"/>
      <c r="J444" s="771"/>
      <c r="K444" s="771"/>
      <c r="L444" s="771"/>
      <c r="M444" s="771"/>
      <c r="N444" s="771"/>
      <c r="O444" s="771"/>
      <c r="P444" s="771"/>
      <c r="Q444" s="771"/>
      <c r="R444" s="771"/>
      <c r="S444" s="771"/>
      <c r="T444" s="772"/>
      <c r="U444" s="772"/>
      <c r="V444" s="772"/>
      <c r="W444" s="772"/>
      <c r="X444" s="772"/>
      <c r="Y444" s="772"/>
      <c r="Z444" s="772"/>
    </row>
    <row r="445" spans="1:26" ht="12" customHeight="1" x14ac:dyDescent="0.3">
      <c r="A445" s="771"/>
      <c r="B445" s="771"/>
      <c r="C445" s="771"/>
      <c r="D445" s="771"/>
      <c r="E445" s="771"/>
      <c r="F445" s="771"/>
      <c r="G445" s="771"/>
      <c r="H445" s="771"/>
      <c r="I445" s="771"/>
      <c r="J445" s="771"/>
      <c r="K445" s="771"/>
      <c r="L445" s="771"/>
      <c r="M445" s="771"/>
      <c r="N445" s="771"/>
      <c r="O445" s="771"/>
      <c r="P445" s="771"/>
      <c r="Q445" s="771"/>
      <c r="R445" s="771"/>
      <c r="S445" s="771"/>
      <c r="T445" s="772"/>
      <c r="U445" s="772"/>
      <c r="V445" s="772"/>
      <c r="W445" s="772"/>
      <c r="X445" s="772"/>
      <c r="Y445" s="772"/>
      <c r="Z445" s="772"/>
    </row>
    <row r="446" spans="1:26" ht="12" customHeight="1" x14ac:dyDescent="0.3">
      <c r="A446" s="771"/>
      <c r="B446" s="771"/>
      <c r="C446" s="771"/>
      <c r="D446" s="771"/>
      <c r="E446" s="771"/>
      <c r="F446" s="771"/>
      <c r="G446" s="771"/>
      <c r="H446" s="771"/>
      <c r="I446" s="771"/>
      <c r="J446" s="771"/>
      <c r="K446" s="771"/>
      <c r="L446" s="771"/>
      <c r="M446" s="771"/>
      <c r="N446" s="771"/>
      <c r="O446" s="771"/>
      <c r="P446" s="771"/>
      <c r="Q446" s="771"/>
      <c r="R446" s="771"/>
      <c r="S446" s="771"/>
      <c r="T446" s="772"/>
      <c r="U446" s="772"/>
      <c r="V446" s="772"/>
      <c r="W446" s="772"/>
      <c r="X446" s="772"/>
      <c r="Y446" s="772"/>
      <c r="Z446" s="772"/>
    </row>
    <row r="447" spans="1:26" ht="12" customHeight="1" x14ac:dyDescent="0.3">
      <c r="A447" s="771"/>
      <c r="B447" s="771"/>
      <c r="C447" s="771"/>
      <c r="D447" s="771"/>
      <c r="E447" s="771"/>
      <c r="F447" s="771"/>
      <c r="G447" s="771"/>
      <c r="H447" s="771"/>
      <c r="I447" s="771"/>
      <c r="J447" s="771"/>
      <c r="K447" s="771"/>
      <c r="L447" s="771"/>
      <c r="M447" s="771"/>
      <c r="N447" s="771"/>
      <c r="O447" s="771"/>
      <c r="P447" s="771"/>
      <c r="Q447" s="771"/>
      <c r="R447" s="771"/>
      <c r="S447" s="771"/>
      <c r="T447" s="772"/>
      <c r="U447" s="772"/>
      <c r="V447" s="772"/>
      <c r="W447" s="772"/>
      <c r="X447" s="772"/>
      <c r="Y447" s="772"/>
      <c r="Z447" s="772"/>
    </row>
    <row r="448" spans="1:26" ht="12" customHeight="1" x14ac:dyDescent="0.3">
      <c r="A448" s="771"/>
      <c r="B448" s="771"/>
      <c r="C448" s="771"/>
      <c r="D448" s="771"/>
      <c r="E448" s="771"/>
      <c r="F448" s="771"/>
      <c r="G448" s="771"/>
      <c r="H448" s="771"/>
      <c r="I448" s="771"/>
      <c r="J448" s="771"/>
      <c r="K448" s="771"/>
      <c r="L448" s="771"/>
      <c r="M448" s="771"/>
      <c r="N448" s="771"/>
      <c r="O448" s="771"/>
      <c r="P448" s="771"/>
      <c r="Q448" s="771"/>
      <c r="R448" s="771"/>
      <c r="S448" s="771"/>
      <c r="T448" s="772"/>
      <c r="U448" s="772"/>
      <c r="V448" s="772"/>
      <c r="W448" s="772"/>
      <c r="X448" s="772"/>
      <c r="Y448" s="772"/>
      <c r="Z448" s="772"/>
    </row>
    <row r="449" spans="1:26" ht="12" customHeight="1" x14ac:dyDescent="0.3">
      <c r="A449" s="771"/>
      <c r="B449" s="771"/>
      <c r="C449" s="771"/>
      <c r="D449" s="771"/>
      <c r="E449" s="771"/>
      <c r="F449" s="771"/>
      <c r="G449" s="771"/>
      <c r="H449" s="771"/>
      <c r="I449" s="771"/>
      <c r="J449" s="771"/>
      <c r="K449" s="771"/>
      <c r="L449" s="771"/>
      <c r="M449" s="771"/>
      <c r="N449" s="771"/>
      <c r="O449" s="771"/>
      <c r="P449" s="771"/>
      <c r="Q449" s="771"/>
      <c r="R449" s="771"/>
      <c r="S449" s="771"/>
      <c r="T449" s="772"/>
      <c r="U449" s="772"/>
      <c r="V449" s="772"/>
      <c r="W449" s="772"/>
      <c r="X449" s="772"/>
      <c r="Y449" s="772"/>
      <c r="Z449" s="772"/>
    </row>
    <row r="450" spans="1:26" ht="12" customHeight="1" x14ac:dyDescent="0.3">
      <c r="A450" s="771"/>
      <c r="B450" s="771"/>
      <c r="C450" s="771"/>
      <c r="D450" s="771"/>
      <c r="E450" s="771"/>
      <c r="F450" s="771"/>
      <c r="G450" s="771"/>
      <c r="H450" s="771"/>
      <c r="I450" s="771"/>
      <c r="J450" s="771"/>
      <c r="K450" s="771"/>
      <c r="L450" s="771"/>
      <c r="M450" s="771"/>
      <c r="N450" s="771"/>
      <c r="O450" s="771"/>
      <c r="P450" s="771"/>
      <c r="Q450" s="771"/>
      <c r="R450" s="771"/>
      <c r="S450" s="771"/>
      <c r="T450" s="772"/>
      <c r="U450" s="772"/>
      <c r="V450" s="772"/>
      <c r="W450" s="772"/>
      <c r="X450" s="772"/>
      <c r="Y450" s="772"/>
      <c r="Z450" s="772"/>
    </row>
    <row r="451" spans="1:26" ht="12" customHeight="1" x14ac:dyDescent="0.3">
      <c r="A451" s="771"/>
      <c r="B451" s="771"/>
      <c r="C451" s="771"/>
      <c r="D451" s="771"/>
      <c r="E451" s="771"/>
      <c r="F451" s="771"/>
      <c r="G451" s="771"/>
      <c r="H451" s="771"/>
      <c r="I451" s="771"/>
      <c r="J451" s="771"/>
      <c r="K451" s="771"/>
      <c r="L451" s="771"/>
      <c r="M451" s="771"/>
      <c r="N451" s="771"/>
      <c r="O451" s="771"/>
      <c r="P451" s="771"/>
      <c r="Q451" s="771"/>
      <c r="R451" s="771"/>
      <c r="S451" s="771"/>
      <c r="T451" s="772"/>
      <c r="U451" s="772"/>
      <c r="V451" s="772"/>
      <c r="W451" s="772"/>
      <c r="X451" s="772"/>
      <c r="Y451" s="772"/>
      <c r="Z451" s="772"/>
    </row>
    <row r="452" spans="1:26" ht="12" customHeight="1" x14ac:dyDescent="0.3">
      <c r="A452" s="771"/>
      <c r="B452" s="771"/>
      <c r="C452" s="771"/>
      <c r="D452" s="771"/>
      <c r="E452" s="771"/>
      <c r="F452" s="771"/>
      <c r="G452" s="771"/>
      <c r="H452" s="771"/>
      <c r="I452" s="771"/>
      <c r="J452" s="771"/>
      <c r="K452" s="771"/>
      <c r="L452" s="771"/>
      <c r="M452" s="771"/>
      <c r="N452" s="771"/>
      <c r="O452" s="771"/>
      <c r="P452" s="771"/>
      <c r="Q452" s="771"/>
      <c r="R452" s="771"/>
      <c r="S452" s="771"/>
      <c r="T452" s="772"/>
      <c r="U452" s="772"/>
      <c r="V452" s="772"/>
      <c r="W452" s="772"/>
      <c r="X452" s="772"/>
      <c r="Y452" s="772"/>
      <c r="Z452" s="772"/>
    </row>
    <row r="453" spans="1:26" ht="12" customHeight="1" x14ac:dyDescent="0.3">
      <c r="A453" s="771"/>
      <c r="B453" s="771"/>
      <c r="C453" s="771"/>
      <c r="D453" s="771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1"/>
      <c r="Q453" s="771"/>
      <c r="R453" s="771"/>
      <c r="S453" s="771"/>
      <c r="T453" s="772"/>
      <c r="U453" s="772"/>
      <c r="V453" s="772"/>
      <c r="W453" s="772"/>
      <c r="X453" s="772"/>
      <c r="Y453" s="772"/>
      <c r="Z453" s="772"/>
    </row>
    <row r="454" spans="1:26" ht="12" customHeight="1" x14ac:dyDescent="0.3">
      <c r="A454" s="771"/>
      <c r="B454" s="771"/>
      <c r="C454" s="771"/>
      <c r="D454" s="771"/>
      <c r="E454" s="771"/>
      <c r="F454" s="771"/>
      <c r="G454" s="771"/>
      <c r="H454" s="771"/>
      <c r="I454" s="771"/>
      <c r="J454" s="771"/>
      <c r="K454" s="771"/>
      <c r="L454" s="771"/>
      <c r="M454" s="771"/>
      <c r="N454" s="771"/>
      <c r="O454" s="771"/>
      <c r="P454" s="771"/>
      <c r="Q454" s="771"/>
      <c r="R454" s="771"/>
      <c r="S454" s="771"/>
      <c r="T454" s="772"/>
      <c r="U454" s="772"/>
      <c r="V454" s="772"/>
      <c r="W454" s="772"/>
      <c r="X454" s="772"/>
      <c r="Y454" s="772"/>
      <c r="Z454" s="772"/>
    </row>
    <row r="455" spans="1:26" ht="12" customHeight="1" x14ac:dyDescent="0.3">
      <c r="A455" s="771"/>
      <c r="B455" s="771"/>
      <c r="C455" s="771"/>
      <c r="D455" s="771"/>
      <c r="E455" s="771"/>
      <c r="F455" s="771"/>
      <c r="G455" s="771"/>
      <c r="H455" s="771"/>
      <c r="I455" s="771"/>
      <c r="J455" s="771"/>
      <c r="K455" s="771"/>
      <c r="L455" s="771"/>
      <c r="M455" s="771"/>
      <c r="N455" s="771"/>
      <c r="O455" s="771"/>
      <c r="P455" s="771"/>
      <c r="Q455" s="771"/>
      <c r="R455" s="771"/>
      <c r="S455" s="771"/>
      <c r="T455" s="772"/>
      <c r="U455" s="772"/>
      <c r="V455" s="772"/>
      <c r="W455" s="772"/>
      <c r="X455" s="772"/>
      <c r="Y455" s="772"/>
      <c r="Z455" s="772"/>
    </row>
    <row r="456" spans="1:26" ht="12" customHeight="1" x14ac:dyDescent="0.3">
      <c r="A456" s="771"/>
      <c r="B456" s="771"/>
      <c r="C456" s="771"/>
      <c r="D456" s="771"/>
      <c r="E456" s="771"/>
      <c r="F456" s="771"/>
      <c r="G456" s="771"/>
      <c r="H456" s="771"/>
      <c r="I456" s="771"/>
      <c r="J456" s="771"/>
      <c r="K456" s="771"/>
      <c r="L456" s="771"/>
      <c r="M456" s="771"/>
      <c r="N456" s="771"/>
      <c r="O456" s="771"/>
      <c r="P456" s="771"/>
      <c r="Q456" s="771"/>
      <c r="R456" s="771"/>
      <c r="S456" s="771"/>
      <c r="T456" s="772"/>
      <c r="U456" s="772"/>
      <c r="V456" s="772"/>
      <c r="W456" s="772"/>
      <c r="X456" s="772"/>
      <c r="Y456" s="772"/>
      <c r="Z456" s="772"/>
    </row>
    <row r="457" spans="1:26" ht="12" customHeight="1" x14ac:dyDescent="0.3">
      <c r="A457" s="771"/>
      <c r="B457" s="771"/>
      <c r="C457" s="771"/>
      <c r="D457" s="771"/>
      <c r="E457" s="771"/>
      <c r="F457" s="771"/>
      <c r="G457" s="771"/>
      <c r="H457" s="771"/>
      <c r="I457" s="771"/>
      <c r="J457" s="771"/>
      <c r="K457" s="771"/>
      <c r="L457" s="771"/>
      <c r="M457" s="771"/>
      <c r="N457" s="771"/>
      <c r="O457" s="771"/>
      <c r="P457" s="771"/>
      <c r="Q457" s="771"/>
      <c r="R457" s="771"/>
      <c r="S457" s="771"/>
      <c r="T457" s="772"/>
      <c r="U457" s="772"/>
      <c r="V457" s="772"/>
      <c r="W457" s="772"/>
      <c r="X457" s="772"/>
      <c r="Y457" s="772"/>
      <c r="Z457" s="772"/>
    </row>
    <row r="458" spans="1:26" ht="12" customHeight="1" x14ac:dyDescent="0.3">
      <c r="A458" s="771"/>
      <c r="B458" s="771"/>
      <c r="C458" s="771"/>
      <c r="D458" s="771"/>
      <c r="E458" s="771"/>
      <c r="F458" s="771"/>
      <c r="G458" s="771"/>
      <c r="H458" s="771"/>
      <c r="I458" s="771"/>
      <c r="J458" s="771"/>
      <c r="K458" s="771"/>
      <c r="L458" s="771"/>
      <c r="M458" s="771"/>
      <c r="N458" s="771"/>
      <c r="O458" s="771"/>
      <c r="P458" s="771"/>
      <c r="Q458" s="771"/>
      <c r="R458" s="771"/>
      <c r="S458" s="771"/>
      <c r="T458" s="772"/>
      <c r="U458" s="772"/>
      <c r="V458" s="772"/>
      <c r="W458" s="772"/>
      <c r="X458" s="772"/>
      <c r="Y458" s="772"/>
      <c r="Z458" s="772"/>
    </row>
    <row r="459" spans="1:26" ht="12" customHeight="1" x14ac:dyDescent="0.3">
      <c r="A459" s="771"/>
      <c r="B459" s="771"/>
      <c r="C459" s="771"/>
      <c r="D459" s="771"/>
      <c r="E459" s="771"/>
      <c r="F459" s="771"/>
      <c r="G459" s="771"/>
      <c r="H459" s="771"/>
      <c r="I459" s="771"/>
      <c r="J459" s="771"/>
      <c r="K459" s="771"/>
      <c r="L459" s="771"/>
      <c r="M459" s="771"/>
      <c r="N459" s="771"/>
      <c r="O459" s="771"/>
      <c r="P459" s="771"/>
      <c r="Q459" s="771"/>
      <c r="R459" s="771"/>
      <c r="S459" s="771"/>
      <c r="T459" s="772"/>
      <c r="U459" s="772"/>
      <c r="V459" s="772"/>
      <c r="W459" s="772"/>
      <c r="X459" s="772"/>
      <c r="Y459" s="772"/>
      <c r="Z459" s="772"/>
    </row>
    <row r="460" spans="1:26" ht="12" customHeight="1" x14ac:dyDescent="0.3">
      <c r="A460" s="771"/>
      <c r="B460" s="771"/>
      <c r="C460" s="771"/>
      <c r="D460" s="771"/>
      <c r="E460" s="771"/>
      <c r="F460" s="771"/>
      <c r="G460" s="771"/>
      <c r="H460" s="771"/>
      <c r="I460" s="771"/>
      <c r="J460" s="771"/>
      <c r="K460" s="771"/>
      <c r="L460" s="771"/>
      <c r="M460" s="771"/>
      <c r="N460" s="771"/>
      <c r="O460" s="771"/>
      <c r="P460" s="771"/>
      <c r="Q460" s="771"/>
      <c r="R460" s="771"/>
      <c r="S460" s="771"/>
      <c r="T460" s="772"/>
      <c r="U460" s="772"/>
      <c r="V460" s="772"/>
      <c r="W460" s="772"/>
      <c r="X460" s="772"/>
      <c r="Y460" s="772"/>
      <c r="Z460" s="772"/>
    </row>
    <row r="461" spans="1:26" ht="12" customHeight="1" x14ac:dyDescent="0.3">
      <c r="A461" s="771"/>
      <c r="B461" s="771"/>
      <c r="C461" s="771"/>
      <c r="D461" s="771"/>
      <c r="E461" s="771"/>
      <c r="F461" s="771"/>
      <c r="G461" s="771"/>
      <c r="H461" s="771"/>
      <c r="I461" s="771"/>
      <c r="J461" s="771"/>
      <c r="K461" s="771"/>
      <c r="L461" s="771"/>
      <c r="M461" s="771"/>
      <c r="N461" s="771"/>
      <c r="O461" s="771"/>
      <c r="P461" s="771"/>
      <c r="Q461" s="771"/>
      <c r="R461" s="771"/>
      <c r="S461" s="771"/>
      <c r="T461" s="772"/>
      <c r="U461" s="772"/>
      <c r="V461" s="772"/>
      <c r="W461" s="772"/>
      <c r="X461" s="772"/>
      <c r="Y461" s="772"/>
      <c r="Z461" s="772"/>
    </row>
    <row r="462" spans="1:26" ht="12" customHeight="1" x14ac:dyDescent="0.3">
      <c r="A462" s="771"/>
      <c r="B462" s="771"/>
      <c r="C462" s="771"/>
      <c r="D462" s="771"/>
      <c r="E462" s="771"/>
      <c r="F462" s="771"/>
      <c r="G462" s="771"/>
      <c r="H462" s="771"/>
      <c r="I462" s="771"/>
      <c r="J462" s="771"/>
      <c r="K462" s="771"/>
      <c r="L462" s="771"/>
      <c r="M462" s="771"/>
      <c r="N462" s="771"/>
      <c r="O462" s="771"/>
      <c r="P462" s="771"/>
      <c r="Q462" s="771"/>
      <c r="R462" s="771"/>
      <c r="S462" s="771"/>
      <c r="T462" s="772"/>
      <c r="U462" s="772"/>
      <c r="V462" s="772"/>
      <c r="W462" s="772"/>
      <c r="X462" s="772"/>
      <c r="Y462" s="772"/>
      <c r="Z462" s="772"/>
    </row>
    <row r="463" spans="1:26" ht="12" customHeight="1" x14ac:dyDescent="0.3">
      <c r="A463" s="771"/>
      <c r="B463" s="771"/>
      <c r="C463" s="771"/>
      <c r="D463" s="771"/>
      <c r="E463" s="771"/>
      <c r="F463" s="771"/>
      <c r="G463" s="771"/>
      <c r="H463" s="771"/>
      <c r="I463" s="771"/>
      <c r="J463" s="771"/>
      <c r="K463" s="771"/>
      <c r="L463" s="771"/>
      <c r="M463" s="771"/>
      <c r="N463" s="771"/>
      <c r="O463" s="771"/>
      <c r="P463" s="771"/>
      <c r="Q463" s="771"/>
      <c r="R463" s="771"/>
      <c r="S463" s="771"/>
      <c r="T463" s="772"/>
      <c r="U463" s="772"/>
      <c r="V463" s="772"/>
      <c r="W463" s="772"/>
      <c r="X463" s="772"/>
      <c r="Y463" s="772"/>
      <c r="Z463" s="772"/>
    </row>
    <row r="464" spans="1:26" ht="12" customHeight="1" x14ac:dyDescent="0.3">
      <c r="A464" s="771"/>
      <c r="B464" s="771"/>
      <c r="C464" s="771"/>
      <c r="D464" s="771"/>
      <c r="E464" s="771"/>
      <c r="F464" s="771"/>
      <c r="G464" s="771"/>
      <c r="H464" s="771"/>
      <c r="I464" s="771"/>
      <c r="J464" s="771"/>
      <c r="K464" s="771"/>
      <c r="L464" s="771"/>
      <c r="M464" s="771"/>
      <c r="N464" s="771"/>
      <c r="O464" s="771"/>
      <c r="P464" s="771"/>
      <c r="Q464" s="771"/>
      <c r="R464" s="771"/>
      <c r="S464" s="771"/>
      <c r="T464" s="772"/>
      <c r="U464" s="772"/>
      <c r="V464" s="772"/>
      <c r="W464" s="772"/>
      <c r="X464" s="772"/>
      <c r="Y464" s="772"/>
      <c r="Z464" s="772"/>
    </row>
    <row r="465" spans="1:26" ht="12" customHeight="1" x14ac:dyDescent="0.3">
      <c r="A465" s="771"/>
      <c r="B465" s="771"/>
      <c r="C465" s="771"/>
      <c r="D465" s="771"/>
      <c r="E465" s="771"/>
      <c r="F465" s="771"/>
      <c r="G465" s="771"/>
      <c r="H465" s="771"/>
      <c r="I465" s="771"/>
      <c r="J465" s="771"/>
      <c r="K465" s="771"/>
      <c r="L465" s="771"/>
      <c r="M465" s="771"/>
      <c r="N465" s="771"/>
      <c r="O465" s="771"/>
      <c r="P465" s="771"/>
      <c r="Q465" s="771"/>
      <c r="R465" s="771"/>
      <c r="S465" s="771"/>
      <c r="T465" s="772"/>
      <c r="U465" s="772"/>
      <c r="V465" s="772"/>
      <c r="W465" s="772"/>
      <c r="X465" s="772"/>
      <c r="Y465" s="772"/>
      <c r="Z465" s="772"/>
    </row>
    <row r="466" spans="1:26" ht="12" customHeight="1" x14ac:dyDescent="0.3">
      <c r="A466" s="771"/>
      <c r="B466" s="771"/>
      <c r="C466" s="771"/>
      <c r="D466" s="771"/>
      <c r="E466" s="771"/>
      <c r="F466" s="771"/>
      <c r="G466" s="771"/>
      <c r="H466" s="771"/>
      <c r="I466" s="771"/>
      <c r="J466" s="771"/>
      <c r="K466" s="771"/>
      <c r="L466" s="771"/>
      <c r="M466" s="771"/>
      <c r="N466" s="771"/>
      <c r="O466" s="771"/>
      <c r="P466" s="771"/>
      <c r="Q466" s="771"/>
      <c r="R466" s="771"/>
      <c r="S466" s="771"/>
      <c r="T466" s="772"/>
      <c r="U466" s="772"/>
      <c r="V466" s="772"/>
      <c r="W466" s="772"/>
      <c r="X466" s="772"/>
      <c r="Y466" s="772"/>
      <c r="Z466" s="772"/>
    </row>
    <row r="467" spans="1:26" ht="12" customHeight="1" x14ac:dyDescent="0.3">
      <c r="A467" s="771"/>
      <c r="B467" s="771"/>
      <c r="C467" s="771"/>
      <c r="D467" s="771"/>
      <c r="E467" s="771"/>
      <c r="F467" s="771"/>
      <c r="G467" s="771"/>
      <c r="H467" s="771"/>
      <c r="I467" s="771"/>
      <c r="J467" s="771"/>
      <c r="K467" s="771"/>
      <c r="L467" s="771"/>
      <c r="M467" s="771"/>
      <c r="N467" s="771"/>
      <c r="O467" s="771"/>
      <c r="P467" s="771"/>
      <c r="Q467" s="771"/>
      <c r="R467" s="771"/>
      <c r="S467" s="771"/>
      <c r="T467" s="772"/>
      <c r="U467" s="772"/>
      <c r="V467" s="772"/>
      <c r="W467" s="772"/>
      <c r="X467" s="772"/>
      <c r="Y467" s="772"/>
      <c r="Z467" s="772"/>
    </row>
    <row r="468" spans="1:26" ht="12" customHeight="1" x14ac:dyDescent="0.3">
      <c r="A468" s="771"/>
      <c r="B468" s="771"/>
      <c r="C468" s="771"/>
      <c r="D468" s="771"/>
      <c r="E468" s="771"/>
      <c r="F468" s="771"/>
      <c r="G468" s="771"/>
      <c r="H468" s="771"/>
      <c r="I468" s="771"/>
      <c r="J468" s="771"/>
      <c r="K468" s="771"/>
      <c r="L468" s="771"/>
      <c r="M468" s="771"/>
      <c r="N468" s="771"/>
      <c r="O468" s="771"/>
      <c r="P468" s="771"/>
      <c r="Q468" s="771"/>
      <c r="R468" s="771"/>
      <c r="S468" s="771"/>
      <c r="T468" s="772"/>
      <c r="U468" s="772"/>
      <c r="V468" s="772"/>
      <c r="W468" s="772"/>
      <c r="X468" s="772"/>
      <c r="Y468" s="772"/>
      <c r="Z468" s="772"/>
    </row>
    <row r="469" spans="1:26" ht="12" customHeight="1" x14ac:dyDescent="0.3">
      <c r="A469" s="771"/>
      <c r="B469" s="771"/>
      <c r="C469" s="771"/>
      <c r="D469" s="771"/>
      <c r="E469" s="771"/>
      <c r="F469" s="771"/>
      <c r="G469" s="771"/>
      <c r="H469" s="771"/>
      <c r="I469" s="771"/>
      <c r="J469" s="771"/>
      <c r="K469" s="771"/>
      <c r="L469" s="771"/>
      <c r="M469" s="771"/>
      <c r="N469" s="771"/>
      <c r="O469" s="771"/>
      <c r="P469" s="771"/>
      <c r="Q469" s="771"/>
      <c r="R469" s="771"/>
      <c r="S469" s="771"/>
      <c r="T469" s="772"/>
      <c r="U469" s="772"/>
      <c r="V469" s="772"/>
      <c r="W469" s="772"/>
      <c r="X469" s="772"/>
      <c r="Y469" s="772"/>
      <c r="Z469" s="772"/>
    </row>
    <row r="470" spans="1:26" ht="12" customHeight="1" x14ac:dyDescent="0.3">
      <c r="A470" s="771"/>
      <c r="B470" s="771"/>
      <c r="C470" s="771"/>
      <c r="D470" s="771"/>
      <c r="E470" s="771"/>
      <c r="F470" s="771"/>
      <c r="G470" s="771"/>
      <c r="H470" s="771"/>
      <c r="I470" s="771"/>
      <c r="J470" s="771"/>
      <c r="K470" s="771"/>
      <c r="L470" s="771"/>
      <c r="M470" s="771"/>
      <c r="N470" s="771"/>
      <c r="O470" s="771"/>
      <c r="P470" s="771"/>
      <c r="Q470" s="771"/>
      <c r="R470" s="771"/>
      <c r="S470" s="771"/>
      <c r="T470" s="772"/>
      <c r="U470" s="772"/>
      <c r="V470" s="772"/>
      <c r="W470" s="772"/>
      <c r="X470" s="772"/>
      <c r="Y470" s="772"/>
      <c r="Z470" s="772"/>
    </row>
    <row r="471" spans="1:26" ht="12" customHeight="1" x14ac:dyDescent="0.3">
      <c r="A471" s="771"/>
      <c r="B471" s="771"/>
      <c r="C471" s="771"/>
      <c r="D471" s="771"/>
      <c r="E471" s="771"/>
      <c r="F471" s="771"/>
      <c r="G471" s="771"/>
      <c r="H471" s="771"/>
      <c r="I471" s="771"/>
      <c r="J471" s="771"/>
      <c r="K471" s="771"/>
      <c r="L471" s="771"/>
      <c r="M471" s="771"/>
      <c r="N471" s="771"/>
      <c r="O471" s="771"/>
      <c r="P471" s="771"/>
      <c r="Q471" s="771"/>
      <c r="R471" s="771"/>
      <c r="S471" s="771"/>
      <c r="T471" s="772"/>
      <c r="U471" s="772"/>
      <c r="V471" s="772"/>
      <c r="W471" s="772"/>
      <c r="X471" s="772"/>
      <c r="Y471" s="772"/>
      <c r="Z471" s="772"/>
    </row>
    <row r="472" spans="1:26" ht="12" customHeight="1" x14ac:dyDescent="0.3">
      <c r="A472" s="771"/>
      <c r="B472" s="771"/>
      <c r="C472" s="771"/>
      <c r="D472" s="771"/>
      <c r="E472" s="771"/>
      <c r="F472" s="771"/>
      <c r="G472" s="771"/>
      <c r="H472" s="771"/>
      <c r="I472" s="771"/>
      <c r="J472" s="771"/>
      <c r="K472" s="771"/>
      <c r="L472" s="771"/>
      <c r="M472" s="771"/>
      <c r="N472" s="771"/>
      <c r="O472" s="771"/>
      <c r="P472" s="771"/>
      <c r="Q472" s="771"/>
      <c r="R472" s="771"/>
      <c r="S472" s="771"/>
      <c r="T472" s="772"/>
      <c r="U472" s="772"/>
      <c r="V472" s="772"/>
      <c r="W472" s="772"/>
      <c r="X472" s="772"/>
      <c r="Y472" s="772"/>
      <c r="Z472" s="772"/>
    </row>
    <row r="473" spans="1:26" ht="12" customHeight="1" x14ac:dyDescent="0.3">
      <c r="A473" s="771"/>
      <c r="B473" s="771"/>
      <c r="C473" s="771"/>
      <c r="D473" s="771"/>
      <c r="E473" s="771"/>
      <c r="F473" s="771"/>
      <c r="G473" s="771"/>
      <c r="H473" s="771"/>
      <c r="I473" s="771"/>
      <c r="J473" s="771"/>
      <c r="K473" s="771"/>
      <c r="L473" s="771"/>
      <c r="M473" s="771"/>
      <c r="N473" s="771"/>
      <c r="O473" s="771"/>
      <c r="P473" s="771"/>
      <c r="Q473" s="771"/>
      <c r="R473" s="771"/>
      <c r="S473" s="771"/>
      <c r="T473" s="772"/>
      <c r="U473" s="772"/>
      <c r="V473" s="772"/>
      <c r="W473" s="772"/>
      <c r="X473" s="772"/>
      <c r="Y473" s="772"/>
      <c r="Z473" s="772"/>
    </row>
    <row r="474" spans="1:26" ht="12" customHeight="1" x14ac:dyDescent="0.3">
      <c r="A474" s="771"/>
      <c r="B474" s="771"/>
      <c r="C474" s="771"/>
      <c r="D474" s="771"/>
      <c r="E474" s="771"/>
      <c r="F474" s="771"/>
      <c r="G474" s="771"/>
      <c r="H474" s="771"/>
      <c r="I474" s="771"/>
      <c r="J474" s="771"/>
      <c r="K474" s="771"/>
      <c r="L474" s="771"/>
      <c r="M474" s="771"/>
      <c r="N474" s="771"/>
      <c r="O474" s="771"/>
      <c r="P474" s="771"/>
      <c r="Q474" s="771"/>
      <c r="R474" s="771"/>
      <c r="S474" s="771"/>
      <c r="T474" s="772"/>
      <c r="U474" s="772"/>
      <c r="V474" s="772"/>
      <c r="W474" s="772"/>
      <c r="X474" s="772"/>
      <c r="Y474" s="772"/>
      <c r="Z474" s="772"/>
    </row>
    <row r="475" spans="1:26" ht="12" customHeight="1" x14ac:dyDescent="0.3">
      <c r="A475" s="771"/>
      <c r="B475" s="771"/>
      <c r="C475" s="771"/>
      <c r="D475" s="771"/>
      <c r="E475" s="771"/>
      <c r="F475" s="771"/>
      <c r="G475" s="771"/>
      <c r="H475" s="771"/>
      <c r="I475" s="771"/>
      <c r="J475" s="771"/>
      <c r="K475" s="771"/>
      <c r="L475" s="771"/>
      <c r="M475" s="771"/>
      <c r="N475" s="771"/>
      <c r="O475" s="771"/>
      <c r="P475" s="771"/>
      <c r="Q475" s="771"/>
      <c r="R475" s="771"/>
      <c r="S475" s="771"/>
      <c r="T475" s="772"/>
      <c r="U475" s="772"/>
      <c r="V475" s="772"/>
      <c r="W475" s="772"/>
      <c r="X475" s="772"/>
      <c r="Y475" s="772"/>
      <c r="Z475" s="772"/>
    </row>
    <row r="476" spans="1:26" ht="12" customHeight="1" x14ac:dyDescent="0.3">
      <c r="A476" s="771"/>
      <c r="B476" s="771"/>
      <c r="C476" s="771"/>
      <c r="D476" s="771"/>
      <c r="E476" s="771"/>
      <c r="F476" s="771"/>
      <c r="G476" s="771"/>
      <c r="H476" s="771"/>
      <c r="I476" s="771"/>
      <c r="J476" s="771"/>
      <c r="K476" s="771"/>
      <c r="L476" s="771"/>
      <c r="M476" s="771"/>
      <c r="N476" s="771"/>
      <c r="O476" s="771"/>
      <c r="P476" s="771"/>
      <c r="Q476" s="771"/>
      <c r="R476" s="771"/>
      <c r="S476" s="771"/>
      <c r="T476" s="772"/>
      <c r="U476" s="772"/>
      <c r="V476" s="772"/>
      <c r="W476" s="772"/>
      <c r="X476" s="772"/>
      <c r="Y476" s="772"/>
      <c r="Z476" s="772"/>
    </row>
    <row r="477" spans="1:26" ht="12" customHeight="1" x14ac:dyDescent="0.3">
      <c r="A477" s="771"/>
      <c r="B477" s="771"/>
      <c r="C477" s="771"/>
      <c r="D477" s="771"/>
      <c r="E477" s="771"/>
      <c r="F477" s="771"/>
      <c r="G477" s="771"/>
      <c r="H477" s="771"/>
      <c r="I477" s="771"/>
      <c r="J477" s="771"/>
      <c r="K477" s="771"/>
      <c r="L477" s="771"/>
      <c r="M477" s="771"/>
      <c r="N477" s="771"/>
      <c r="O477" s="771"/>
      <c r="P477" s="771"/>
      <c r="Q477" s="771"/>
      <c r="R477" s="771"/>
      <c r="S477" s="771"/>
      <c r="T477" s="772"/>
      <c r="U477" s="772"/>
      <c r="V477" s="772"/>
      <c r="W477" s="772"/>
      <c r="X477" s="772"/>
      <c r="Y477" s="772"/>
      <c r="Z477" s="772"/>
    </row>
    <row r="478" spans="1:26" ht="12" customHeight="1" x14ac:dyDescent="0.3">
      <c r="A478" s="771"/>
      <c r="B478" s="771"/>
      <c r="C478" s="771"/>
      <c r="D478" s="771"/>
      <c r="E478" s="771"/>
      <c r="F478" s="771"/>
      <c r="G478" s="771"/>
      <c r="H478" s="771"/>
      <c r="I478" s="771"/>
      <c r="J478" s="771"/>
      <c r="K478" s="771"/>
      <c r="L478" s="771"/>
      <c r="M478" s="771"/>
      <c r="N478" s="771"/>
      <c r="O478" s="771"/>
      <c r="P478" s="771"/>
      <c r="Q478" s="771"/>
      <c r="R478" s="771"/>
      <c r="S478" s="771"/>
      <c r="T478" s="772"/>
      <c r="U478" s="772"/>
      <c r="V478" s="772"/>
      <c r="W478" s="772"/>
      <c r="X478" s="772"/>
      <c r="Y478" s="772"/>
      <c r="Z478" s="772"/>
    </row>
    <row r="479" spans="1:26" ht="12" customHeight="1" x14ac:dyDescent="0.3">
      <c r="A479" s="771"/>
      <c r="B479" s="771"/>
      <c r="C479" s="771"/>
      <c r="D479" s="771"/>
      <c r="E479" s="771"/>
      <c r="F479" s="771"/>
      <c r="G479" s="771"/>
      <c r="H479" s="771"/>
      <c r="I479" s="771"/>
      <c r="J479" s="771"/>
      <c r="K479" s="771"/>
      <c r="L479" s="771"/>
      <c r="M479" s="771"/>
      <c r="N479" s="771"/>
      <c r="O479" s="771"/>
      <c r="P479" s="771"/>
      <c r="Q479" s="771"/>
      <c r="R479" s="771"/>
      <c r="S479" s="771"/>
      <c r="T479" s="772"/>
      <c r="U479" s="772"/>
      <c r="V479" s="772"/>
      <c r="W479" s="772"/>
      <c r="X479" s="772"/>
      <c r="Y479" s="772"/>
      <c r="Z479" s="772"/>
    </row>
    <row r="480" spans="1:26" ht="12" customHeight="1" x14ac:dyDescent="0.3">
      <c r="A480" s="771"/>
      <c r="B480" s="771"/>
      <c r="C480" s="771"/>
      <c r="D480" s="771"/>
      <c r="E480" s="771"/>
      <c r="F480" s="771"/>
      <c r="G480" s="771"/>
      <c r="H480" s="771"/>
      <c r="I480" s="771"/>
      <c r="J480" s="771"/>
      <c r="K480" s="771"/>
      <c r="L480" s="771"/>
      <c r="M480" s="771"/>
      <c r="N480" s="771"/>
      <c r="O480" s="771"/>
      <c r="P480" s="771"/>
      <c r="Q480" s="771"/>
      <c r="R480" s="771"/>
      <c r="S480" s="771"/>
      <c r="T480" s="772"/>
      <c r="U480" s="772"/>
      <c r="V480" s="772"/>
      <c r="W480" s="772"/>
      <c r="X480" s="772"/>
      <c r="Y480" s="772"/>
      <c r="Z480" s="772"/>
    </row>
    <row r="481" spans="1:26" ht="12" customHeight="1" x14ac:dyDescent="0.3">
      <c r="A481" s="771"/>
      <c r="B481" s="771"/>
      <c r="C481" s="771"/>
      <c r="D481" s="771"/>
      <c r="E481" s="771"/>
      <c r="F481" s="771"/>
      <c r="G481" s="771"/>
      <c r="H481" s="771"/>
      <c r="I481" s="771"/>
      <c r="J481" s="771"/>
      <c r="K481" s="771"/>
      <c r="L481" s="771"/>
      <c r="M481" s="771"/>
      <c r="N481" s="771"/>
      <c r="O481" s="771"/>
      <c r="P481" s="771"/>
      <c r="Q481" s="771"/>
      <c r="R481" s="771"/>
      <c r="S481" s="771"/>
      <c r="T481" s="772"/>
      <c r="U481" s="772"/>
      <c r="V481" s="772"/>
      <c r="W481" s="772"/>
      <c r="X481" s="772"/>
      <c r="Y481" s="772"/>
      <c r="Z481" s="772"/>
    </row>
    <row r="482" spans="1:26" ht="12" customHeight="1" x14ac:dyDescent="0.3">
      <c r="A482" s="771"/>
      <c r="B482" s="771"/>
      <c r="C482" s="771"/>
      <c r="D482" s="771"/>
      <c r="E482" s="771"/>
      <c r="F482" s="771"/>
      <c r="G482" s="771"/>
      <c r="H482" s="771"/>
      <c r="I482" s="771"/>
      <c r="J482" s="771"/>
      <c r="K482" s="771"/>
      <c r="L482" s="771"/>
      <c r="M482" s="771"/>
      <c r="N482" s="771"/>
      <c r="O482" s="771"/>
      <c r="P482" s="771"/>
      <c r="Q482" s="771"/>
      <c r="R482" s="771"/>
      <c r="S482" s="771"/>
      <c r="T482" s="772"/>
      <c r="U482" s="772"/>
      <c r="V482" s="772"/>
      <c r="W482" s="772"/>
      <c r="X482" s="772"/>
      <c r="Y482" s="772"/>
      <c r="Z482" s="772"/>
    </row>
    <row r="483" spans="1:26" ht="12" customHeight="1" x14ac:dyDescent="0.3">
      <c r="A483" s="771"/>
      <c r="B483" s="771"/>
      <c r="C483" s="771"/>
      <c r="D483" s="771"/>
      <c r="E483" s="771"/>
      <c r="F483" s="771"/>
      <c r="G483" s="771"/>
      <c r="H483" s="771"/>
      <c r="I483" s="771"/>
      <c r="J483" s="771"/>
      <c r="K483" s="771"/>
      <c r="L483" s="771"/>
      <c r="M483" s="771"/>
      <c r="N483" s="771"/>
      <c r="O483" s="771"/>
      <c r="P483" s="771"/>
      <c r="Q483" s="771"/>
      <c r="R483" s="771"/>
      <c r="S483" s="771"/>
      <c r="T483" s="772"/>
      <c r="U483" s="772"/>
      <c r="V483" s="772"/>
      <c r="W483" s="772"/>
      <c r="X483" s="772"/>
      <c r="Y483" s="772"/>
      <c r="Z483" s="772"/>
    </row>
    <row r="484" spans="1:26" ht="12" customHeight="1" x14ac:dyDescent="0.3">
      <c r="A484" s="771"/>
      <c r="B484" s="771"/>
      <c r="C484" s="771"/>
      <c r="D484" s="771"/>
      <c r="E484" s="771"/>
      <c r="F484" s="771"/>
      <c r="G484" s="771"/>
      <c r="H484" s="771"/>
      <c r="I484" s="771"/>
      <c r="J484" s="771"/>
      <c r="K484" s="771"/>
      <c r="L484" s="771"/>
      <c r="M484" s="771"/>
      <c r="N484" s="771"/>
      <c r="O484" s="771"/>
      <c r="P484" s="771"/>
      <c r="Q484" s="771"/>
      <c r="R484" s="771"/>
      <c r="S484" s="771"/>
      <c r="T484" s="772"/>
      <c r="U484" s="772"/>
      <c r="V484" s="772"/>
      <c r="W484" s="772"/>
      <c r="X484" s="772"/>
      <c r="Y484" s="772"/>
      <c r="Z484" s="772"/>
    </row>
    <row r="485" spans="1:26" ht="12" customHeight="1" x14ac:dyDescent="0.3">
      <c r="A485" s="771"/>
      <c r="B485" s="771"/>
      <c r="C485" s="771"/>
      <c r="D485" s="771"/>
      <c r="E485" s="771"/>
      <c r="F485" s="771"/>
      <c r="G485" s="771"/>
      <c r="H485" s="771"/>
      <c r="I485" s="771"/>
      <c r="J485" s="771"/>
      <c r="K485" s="771"/>
      <c r="L485" s="771"/>
      <c r="M485" s="771"/>
      <c r="N485" s="771"/>
      <c r="O485" s="771"/>
      <c r="P485" s="771"/>
      <c r="Q485" s="771"/>
      <c r="R485" s="771"/>
      <c r="S485" s="771"/>
      <c r="T485" s="772"/>
      <c r="U485" s="772"/>
      <c r="V485" s="772"/>
      <c r="W485" s="772"/>
      <c r="X485" s="772"/>
      <c r="Y485" s="772"/>
      <c r="Z485" s="772"/>
    </row>
    <row r="486" spans="1:26" ht="12" customHeight="1" x14ac:dyDescent="0.3">
      <c r="A486" s="771"/>
      <c r="B486" s="771"/>
      <c r="C486" s="771"/>
      <c r="D486" s="771"/>
      <c r="E486" s="771"/>
      <c r="F486" s="771"/>
      <c r="G486" s="771"/>
      <c r="H486" s="771"/>
      <c r="I486" s="771"/>
      <c r="J486" s="771"/>
      <c r="K486" s="771"/>
      <c r="L486" s="771"/>
      <c r="M486" s="771"/>
      <c r="N486" s="771"/>
      <c r="O486" s="771"/>
      <c r="P486" s="771"/>
      <c r="Q486" s="771"/>
      <c r="R486" s="771"/>
      <c r="S486" s="771"/>
      <c r="T486" s="772"/>
      <c r="U486" s="772"/>
      <c r="V486" s="772"/>
      <c r="W486" s="772"/>
      <c r="X486" s="772"/>
      <c r="Y486" s="772"/>
      <c r="Z486" s="772"/>
    </row>
    <row r="487" spans="1:26" ht="12" customHeight="1" x14ac:dyDescent="0.3">
      <c r="A487" s="771"/>
      <c r="B487" s="771"/>
      <c r="C487" s="771"/>
      <c r="D487" s="771"/>
      <c r="E487" s="771"/>
      <c r="F487" s="771"/>
      <c r="G487" s="771"/>
      <c r="H487" s="771"/>
      <c r="I487" s="771"/>
      <c r="J487" s="771"/>
      <c r="K487" s="771"/>
      <c r="L487" s="771"/>
      <c r="M487" s="771"/>
      <c r="N487" s="771"/>
      <c r="O487" s="771"/>
      <c r="P487" s="771"/>
      <c r="Q487" s="771"/>
      <c r="R487" s="771"/>
      <c r="S487" s="771"/>
      <c r="T487" s="772"/>
      <c r="U487" s="772"/>
      <c r="V487" s="772"/>
      <c r="W487" s="772"/>
      <c r="X487" s="772"/>
      <c r="Y487" s="772"/>
      <c r="Z487" s="772"/>
    </row>
    <row r="488" spans="1:26" ht="12" customHeight="1" x14ac:dyDescent="0.3">
      <c r="A488" s="771"/>
      <c r="B488" s="771"/>
      <c r="C488" s="771"/>
      <c r="D488" s="771"/>
      <c r="E488" s="771"/>
      <c r="F488" s="771"/>
      <c r="G488" s="771"/>
      <c r="H488" s="771"/>
      <c r="I488" s="771"/>
      <c r="J488" s="771"/>
      <c r="K488" s="771"/>
      <c r="L488" s="771"/>
      <c r="M488" s="771"/>
      <c r="N488" s="771"/>
      <c r="O488" s="771"/>
      <c r="P488" s="771"/>
      <c r="Q488" s="771"/>
      <c r="R488" s="771"/>
      <c r="S488" s="771"/>
      <c r="T488" s="772"/>
      <c r="U488" s="772"/>
      <c r="V488" s="772"/>
      <c r="W488" s="772"/>
      <c r="X488" s="772"/>
      <c r="Y488" s="772"/>
      <c r="Z488" s="772"/>
    </row>
    <row r="489" spans="1:26" ht="12" customHeight="1" x14ac:dyDescent="0.3">
      <c r="A489" s="771"/>
      <c r="B489" s="771"/>
      <c r="C489" s="771"/>
      <c r="D489" s="771"/>
      <c r="E489" s="771"/>
      <c r="F489" s="771"/>
      <c r="G489" s="771"/>
      <c r="H489" s="771"/>
      <c r="I489" s="771"/>
      <c r="J489" s="771"/>
      <c r="K489" s="771"/>
      <c r="L489" s="771"/>
      <c r="M489" s="771"/>
      <c r="N489" s="771"/>
      <c r="O489" s="771"/>
      <c r="P489" s="771"/>
      <c r="Q489" s="771"/>
      <c r="R489" s="771"/>
      <c r="S489" s="771"/>
      <c r="T489" s="772"/>
      <c r="U489" s="772"/>
      <c r="V489" s="772"/>
      <c r="W489" s="772"/>
      <c r="X489" s="772"/>
      <c r="Y489" s="772"/>
      <c r="Z489" s="772"/>
    </row>
    <row r="490" spans="1:26" ht="12" customHeight="1" x14ac:dyDescent="0.3">
      <c r="A490" s="771"/>
      <c r="B490" s="771"/>
      <c r="C490" s="771"/>
      <c r="D490" s="771"/>
      <c r="E490" s="771"/>
      <c r="F490" s="771"/>
      <c r="G490" s="771"/>
      <c r="H490" s="771"/>
      <c r="I490" s="771"/>
      <c r="J490" s="771"/>
      <c r="K490" s="771"/>
      <c r="L490" s="771"/>
      <c r="M490" s="771"/>
      <c r="N490" s="771"/>
      <c r="O490" s="771"/>
      <c r="P490" s="771"/>
      <c r="Q490" s="771"/>
      <c r="R490" s="771"/>
      <c r="S490" s="771"/>
      <c r="T490" s="772"/>
      <c r="U490" s="772"/>
      <c r="V490" s="772"/>
      <c r="W490" s="772"/>
      <c r="X490" s="772"/>
      <c r="Y490" s="772"/>
      <c r="Z490" s="772"/>
    </row>
    <row r="491" spans="1:26" ht="12" customHeight="1" x14ac:dyDescent="0.3">
      <c r="A491" s="771"/>
      <c r="B491" s="771"/>
      <c r="C491" s="771"/>
      <c r="D491" s="771"/>
      <c r="E491" s="771"/>
      <c r="F491" s="771"/>
      <c r="G491" s="771"/>
      <c r="H491" s="771"/>
      <c r="I491" s="771"/>
      <c r="J491" s="771"/>
      <c r="K491" s="771"/>
      <c r="L491" s="771"/>
      <c r="M491" s="771"/>
      <c r="N491" s="771"/>
      <c r="O491" s="771"/>
      <c r="P491" s="771"/>
      <c r="Q491" s="771"/>
      <c r="R491" s="771"/>
      <c r="S491" s="771"/>
      <c r="T491" s="772"/>
      <c r="U491" s="772"/>
      <c r="V491" s="772"/>
      <c r="W491" s="772"/>
      <c r="X491" s="772"/>
      <c r="Y491" s="772"/>
      <c r="Z491" s="772"/>
    </row>
    <row r="492" spans="1:26" ht="12" customHeight="1" x14ac:dyDescent="0.3">
      <c r="A492" s="771"/>
      <c r="B492" s="771"/>
      <c r="C492" s="771"/>
      <c r="D492" s="771"/>
      <c r="E492" s="771"/>
      <c r="F492" s="771"/>
      <c r="G492" s="771"/>
      <c r="H492" s="771"/>
      <c r="I492" s="771"/>
      <c r="J492" s="771"/>
      <c r="K492" s="771"/>
      <c r="L492" s="771"/>
      <c r="M492" s="771"/>
      <c r="N492" s="771"/>
      <c r="O492" s="771"/>
      <c r="P492" s="771"/>
      <c r="Q492" s="771"/>
      <c r="R492" s="771"/>
      <c r="S492" s="771"/>
      <c r="T492" s="772"/>
      <c r="U492" s="772"/>
      <c r="V492" s="772"/>
      <c r="W492" s="772"/>
      <c r="X492" s="772"/>
      <c r="Y492" s="772"/>
      <c r="Z492" s="772"/>
    </row>
    <row r="493" spans="1:26" ht="12" customHeight="1" x14ac:dyDescent="0.3">
      <c r="A493" s="771"/>
      <c r="B493" s="771"/>
      <c r="C493" s="771"/>
      <c r="D493" s="771"/>
      <c r="E493" s="771"/>
      <c r="F493" s="771"/>
      <c r="G493" s="771"/>
      <c r="H493" s="771"/>
      <c r="I493" s="771"/>
      <c r="J493" s="771"/>
      <c r="K493" s="771"/>
      <c r="L493" s="771"/>
      <c r="M493" s="771"/>
      <c r="N493" s="771"/>
      <c r="O493" s="771"/>
      <c r="P493" s="771"/>
      <c r="Q493" s="771"/>
      <c r="R493" s="771"/>
      <c r="S493" s="771"/>
      <c r="T493" s="772"/>
      <c r="U493" s="772"/>
      <c r="V493" s="772"/>
      <c r="W493" s="772"/>
      <c r="X493" s="772"/>
      <c r="Y493" s="772"/>
      <c r="Z493" s="772"/>
    </row>
    <row r="494" spans="1:26" ht="12" customHeight="1" x14ac:dyDescent="0.3">
      <c r="A494" s="771"/>
      <c r="B494" s="771"/>
      <c r="C494" s="771"/>
      <c r="D494" s="771"/>
      <c r="E494" s="771"/>
      <c r="F494" s="771"/>
      <c r="G494" s="771"/>
      <c r="H494" s="771"/>
      <c r="I494" s="771"/>
      <c r="J494" s="771"/>
      <c r="K494" s="771"/>
      <c r="L494" s="771"/>
      <c r="M494" s="771"/>
      <c r="N494" s="771"/>
      <c r="O494" s="771"/>
      <c r="P494" s="771"/>
      <c r="Q494" s="771"/>
      <c r="R494" s="771"/>
      <c r="S494" s="771"/>
      <c r="T494" s="772"/>
      <c r="U494" s="772"/>
      <c r="V494" s="772"/>
      <c r="W494" s="772"/>
      <c r="X494" s="772"/>
      <c r="Y494" s="772"/>
      <c r="Z494" s="772"/>
    </row>
    <row r="495" spans="1:26" ht="12" customHeight="1" x14ac:dyDescent="0.3">
      <c r="A495" s="771"/>
      <c r="B495" s="771"/>
      <c r="C495" s="771"/>
      <c r="D495" s="771"/>
      <c r="E495" s="771"/>
      <c r="F495" s="771"/>
      <c r="G495" s="771"/>
      <c r="H495" s="771"/>
      <c r="I495" s="771"/>
      <c r="J495" s="771"/>
      <c r="K495" s="771"/>
      <c r="L495" s="771"/>
      <c r="M495" s="771"/>
      <c r="N495" s="771"/>
      <c r="O495" s="771"/>
      <c r="P495" s="771"/>
      <c r="Q495" s="771"/>
      <c r="R495" s="771"/>
      <c r="S495" s="771"/>
      <c r="T495" s="772"/>
      <c r="U495" s="772"/>
      <c r="V495" s="772"/>
      <c r="W495" s="772"/>
      <c r="X495" s="772"/>
      <c r="Y495" s="772"/>
      <c r="Z495" s="772"/>
    </row>
    <row r="496" spans="1:26" ht="12" customHeight="1" x14ac:dyDescent="0.3">
      <c r="A496" s="771"/>
      <c r="B496" s="771"/>
      <c r="C496" s="771"/>
      <c r="D496" s="771"/>
      <c r="E496" s="771"/>
      <c r="F496" s="771"/>
      <c r="G496" s="771"/>
      <c r="H496" s="771"/>
      <c r="I496" s="771"/>
      <c r="J496" s="771"/>
      <c r="K496" s="771"/>
      <c r="L496" s="771"/>
      <c r="M496" s="771"/>
      <c r="N496" s="771"/>
      <c r="O496" s="771"/>
      <c r="P496" s="771"/>
      <c r="Q496" s="771"/>
      <c r="R496" s="771"/>
      <c r="S496" s="771"/>
      <c r="T496" s="772"/>
      <c r="U496" s="772"/>
      <c r="V496" s="772"/>
      <c r="W496" s="772"/>
      <c r="X496" s="772"/>
      <c r="Y496" s="772"/>
      <c r="Z496" s="772"/>
    </row>
    <row r="497" spans="1:26" ht="12" customHeight="1" x14ac:dyDescent="0.3">
      <c r="A497" s="771"/>
      <c r="B497" s="771"/>
      <c r="C497" s="771"/>
      <c r="D497" s="771"/>
      <c r="E497" s="771"/>
      <c r="F497" s="771"/>
      <c r="G497" s="771"/>
      <c r="H497" s="771"/>
      <c r="I497" s="771"/>
      <c r="J497" s="771"/>
      <c r="K497" s="771"/>
      <c r="L497" s="771"/>
      <c r="M497" s="771"/>
      <c r="N497" s="771"/>
      <c r="O497" s="771"/>
      <c r="P497" s="771"/>
      <c r="Q497" s="771"/>
      <c r="R497" s="771"/>
      <c r="S497" s="771"/>
      <c r="T497" s="772"/>
      <c r="U497" s="772"/>
      <c r="V497" s="772"/>
      <c r="W497" s="772"/>
      <c r="X497" s="772"/>
      <c r="Y497" s="772"/>
      <c r="Z497" s="772"/>
    </row>
    <row r="498" spans="1:26" ht="12" customHeight="1" x14ac:dyDescent="0.3">
      <c r="A498" s="771"/>
      <c r="B498" s="771"/>
      <c r="C498" s="771"/>
      <c r="D498" s="771"/>
      <c r="E498" s="771"/>
      <c r="F498" s="771"/>
      <c r="G498" s="771"/>
      <c r="H498" s="771"/>
      <c r="I498" s="771"/>
      <c r="J498" s="771"/>
      <c r="K498" s="771"/>
      <c r="L498" s="771"/>
      <c r="M498" s="771"/>
      <c r="N498" s="771"/>
      <c r="O498" s="771"/>
      <c r="P498" s="771"/>
      <c r="Q498" s="771"/>
      <c r="R498" s="771"/>
      <c r="S498" s="771"/>
      <c r="T498" s="772"/>
      <c r="U498" s="772"/>
      <c r="V498" s="772"/>
      <c r="W498" s="772"/>
      <c r="X498" s="772"/>
      <c r="Y498" s="772"/>
      <c r="Z498" s="772"/>
    </row>
    <row r="499" spans="1:26" ht="12" customHeight="1" x14ac:dyDescent="0.3">
      <c r="A499" s="771"/>
      <c r="B499" s="771"/>
      <c r="C499" s="771"/>
      <c r="D499" s="771"/>
      <c r="E499" s="771"/>
      <c r="F499" s="771"/>
      <c r="G499" s="771"/>
      <c r="H499" s="771"/>
      <c r="I499" s="771"/>
      <c r="J499" s="771"/>
      <c r="K499" s="771"/>
      <c r="L499" s="771"/>
      <c r="M499" s="771"/>
      <c r="N499" s="771"/>
      <c r="O499" s="771"/>
      <c r="P499" s="771"/>
      <c r="Q499" s="771"/>
      <c r="R499" s="771"/>
      <c r="S499" s="771"/>
      <c r="T499" s="772"/>
      <c r="U499" s="772"/>
      <c r="V499" s="772"/>
      <c r="W499" s="772"/>
      <c r="X499" s="772"/>
      <c r="Y499" s="772"/>
      <c r="Z499" s="772"/>
    </row>
    <row r="500" spans="1:26" ht="12" customHeight="1" x14ac:dyDescent="0.3">
      <c r="A500" s="771"/>
      <c r="B500" s="771"/>
      <c r="C500" s="771"/>
      <c r="D500" s="771"/>
      <c r="E500" s="771"/>
      <c r="F500" s="771"/>
      <c r="G500" s="771"/>
      <c r="H500" s="771"/>
      <c r="I500" s="771"/>
      <c r="J500" s="771"/>
      <c r="K500" s="771"/>
      <c r="L500" s="771"/>
      <c r="M500" s="771"/>
      <c r="N500" s="771"/>
      <c r="O500" s="771"/>
      <c r="P500" s="771"/>
      <c r="Q500" s="771"/>
      <c r="R500" s="771"/>
      <c r="S500" s="771"/>
      <c r="T500" s="772"/>
      <c r="U500" s="772"/>
      <c r="V500" s="772"/>
      <c r="W500" s="772"/>
      <c r="X500" s="772"/>
      <c r="Y500" s="772"/>
      <c r="Z500" s="772"/>
    </row>
    <row r="501" spans="1:26" ht="12" customHeight="1" x14ac:dyDescent="0.3">
      <c r="A501" s="771"/>
      <c r="B501" s="771"/>
      <c r="C501" s="771"/>
      <c r="D501" s="771"/>
      <c r="E501" s="771"/>
      <c r="F501" s="771"/>
      <c r="G501" s="771"/>
      <c r="H501" s="771"/>
      <c r="I501" s="771"/>
      <c r="J501" s="771"/>
      <c r="K501" s="771"/>
      <c r="L501" s="771"/>
      <c r="M501" s="771"/>
      <c r="N501" s="771"/>
      <c r="O501" s="771"/>
      <c r="P501" s="771"/>
      <c r="Q501" s="771"/>
      <c r="R501" s="771"/>
      <c r="S501" s="771"/>
      <c r="T501" s="772"/>
      <c r="U501" s="772"/>
      <c r="V501" s="772"/>
      <c r="W501" s="772"/>
      <c r="X501" s="772"/>
      <c r="Y501" s="772"/>
      <c r="Z501" s="772"/>
    </row>
    <row r="502" spans="1:26" ht="12" customHeight="1" x14ac:dyDescent="0.3">
      <c r="A502" s="771"/>
      <c r="B502" s="771"/>
      <c r="C502" s="771"/>
      <c r="D502" s="771"/>
      <c r="E502" s="771"/>
      <c r="F502" s="771"/>
      <c r="G502" s="771"/>
      <c r="H502" s="771"/>
      <c r="I502" s="771"/>
      <c r="J502" s="771"/>
      <c r="K502" s="771"/>
      <c r="L502" s="771"/>
      <c r="M502" s="771"/>
      <c r="N502" s="771"/>
      <c r="O502" s="771"/>
      <c r="P502" s="771"/>
      <c r="Q502" s="771"/>
      <c r="R502" s="771"/>
      <c r="S502" s="771"/>
      <c r="T502" s="772"/>
      <c r="U502" s="772"/>
      <c r="V502" s="772"/>
      <c r="W502" s="772"/>
      <c r="X502" s="772"/>
      <c r="Y502" s="772"/>
      <c r="Z502" s="772"/>
    </row>
    <row r="503" spans="1:26" ht="12" customHeight="1" x14ac:dyDescent="0.3">
      <c r="A503" s="771"/>
      <c r="B503" s="771"/>
      <c r="C503" s="771"/>
      <c r="D503" s="771"/>
      <c r="E503" s="771"/>
      <c r="F503" s="771"/>
      <c r="G503" s="771"/>
      <c r="H503" s="771"/>
      <c r="I503" s="771"/>
      <c r="J503" s="771"/>
      <c r="K503" s="771"/>
      <c r="L503" s="771"/>
      <c r="M503" s="771"/>
      <c r="N503" s="771"/>
      <c r="O503" s="771"/>
      <c r="P503" s="771"/>
      <c r="Q503" s="771"/>
      <c r="R503" s="771"/>
      <c r="S503" s="771"/>
      <c r="T503" s="772"/>
      <c r="U503" s="772"/>
      <c r="V503" s="772"/>
      <c r="W503" s="772"/>
      <c r="X503" s="772"/>
      <c r="Y503" s="772"/>
      <c r="Z503" s="772"/>
    </row>
    <row r="504" spans="1:26" ht="12" customHeight="1" x14ac:dyDescent="0.3">
      <c r="A504" s="771"/>
      <c r="B504" s="771"/>
      <c r="C504" s="771"/>
      <c r="D504" s="771"/>
      <c r="E504" s="771"/>
      <c r="F504" s="771"/>
      <c r="G504" s="771"/>
      <c r="H504" s="771"/>
      <c r="I504" s="771"/>
      <c r="J504" s="771"/>
      <c r="K504" s="771"/>
      <c r="L504" s="771"/>
      <c r="M504" s="771"/>
      <c r="N504" s="771"/>
      <c r="O504" s="771"/>
      <c r="P504" s="771"/>
      <c r="Q504" s="771"/>
      <c r="R504" s="771"/>
      <c r="S504" s="771"/>
      <c r="T504" s="772"/>
      <c r="U504" s="772"/>
      <c r="V504" s="772"/>
      <c r="W504" s="772"/>
      <c r="X504" s="772"/>
      <c r="Y504" s="772"/>
      <c r="Z504" s="772"/>
    </row>
    <row r="505" spans="1:26" ht="12" customHeight="1" x14ac:dyDescent="0.3">
      <c r="A505" s="771"/>
      <c r="B505" s="771"/>
      <c r="C505" s="771"/>
      <c r="D505" s="771"/>
      <c r="E505" s="771"/>
      <c r="F505" s="771"/>
      <c r="G505" s="771"/>
      <c r="H505" s="771"/>
      <c r="I505" s="771"/>
      <c r="J505" s="771"/>
      <c r="K505" s="771"/>
      <c r="L505" s="771"/>
      <c r="M505" s="771"/>
      <c r="N505" s="771"/>
      <c r="O505" s="771"/>
      <c r="P505" s="771"/>
      <c r="Q505" s="771"/>
      <c r="R505" s="771"/>
      <c r="S505" s="771"/>
      <c r="T505" s="772"/>
      <c r="U505" s="772"/>
      <c r="V505" s="772"/>
      <c r="W505" s="772"/>
      <c r="X505" s="772"/>
      <c r="Y505" s="772"/>
      <c r="Z505" s="772"/>
    </row>
    <row r="506" spans="1:26" ht="12" customHeight="1" x14ac:dyDescent="0.3">
      <c r="A506" s="771"/>
      <c r="B506" s="771"/>
      <c r="C506" s="771"/>
      <c r="D506" s="771"/>
      <c r="E506" s="771"/>
      <c r="F506" s="771"/>
      <c r="G506" s="771"/>
      <c r="H506" s="771"/>
      <c r="I506" s="771"/>
      <c r="J506" s="771"/>
      <c r="K506" s="771"/>
      <c r="L506" s="771"/>
      <c r="M506" s="771"/>
      <c r="N506" s="771"/>
      <c r="O506" s="771"/>
      <c r="P506" s="771"/>
      <c r="Q506" s="771"/>
      <c r="R506" s="771"/>
      <c r="S506" s="771"/>
      <c r="T506" s="772"/>
      <c r="U506" s="772"/>
      <c r="V506" s="772"/>
      <c r="W506" s="772"/>
      <c r="X506" s="772"/>
      <c r="Y506" s="772"/>
      <c r="Z506" s="772"/>
    </row>
    <row r="507" spans="1:26" ht="12" customHeight="1" x14ac:dyDescent="0.3">
      <c r="A507" s="771"/>
      <c r="B507" s="771"/>
      <c r="C507" s="771"/>
      <c r="D507" s="771"/>
      <c r="E507" s="771"/>
      <c r="F507" s="771"/>
      <c r="G507" s="771"/>
      <c r="H507" s="771"/>
      <c r="I507" s="771"/>
      <c r="J507" s="771"/>
      <c r="K507" s="771"/>
      <c r="L507" s="771"/>
      <c r="M507" s="771"/>
      <c r="N507" s="771"/>
      <c r="O507" s="771"/>
      <c r="P507" s="771"/>
      <c r="Q507" s="771"/>
      <c r="R507" s="771"/>
      <c r="S507" s="771"/>
      <c r="T507" s="772"/>
      <c r="U507" s="772"/>
      <c r="V507" s="772"/>
      <c r="W507" s="772"/>
      <c r="X507" s="772"/>
      <c r="Y507" s="772"/>
      <c r="Z507" s="772"/>
    </row>
    <row r="508" spans="1:26" ht="12" customHeight="1" x14ac:dyDescent="0.3">
      <c r="A508" s="771"/>
      <c r="B508" s="771"/>
      <c r="C508" s="771"/>
      <c r="D508" s="771"/>
      <c r="E508" s="771"/>
      <c r="F508" s="771"/>
      <c r="G508" s="771"/>
      <c r="H508" s="771"/>
      <c r="I508" s="771"/>
      <c r="J508" s="771"/>
      <c r="K508" s="771"/>
      <c r="L508" s="771"/>
      <c r="M508" s="771"/>
      <c r="N508" s="771"/>
      <c r="O508" s="771"/>
      <c r="P508" s="771"/>
      <c r="Q508" s="771"/>
      <c r="R508" s="771"/>
      <c r="S508" s="771"/>
      <c r="T508" s="772"/>
      <c r="U508" s="772"/>
      <c r="V508" s="772"/>
      <c r="W508" s="772"/>
      <c r="X508" s="772"/>
      <c r="Y508" s="772"/>
      <c r="Z508" s="772"/>
    </row>
    <row r="509" spans="1:26" ht="12" customHeight="1" x14ac:dyDescent="0.3">
      <c r="A509" s="771"/>
      <c r="B509" s="771"/>
      <c r="C509" s="771"/>
      <c r="D509" s="771"/>
      <c r="E509" s="771"/>
      <c r="F509" s="771"/>
      <c r="G509" s="771"/>
      <c r="H509" s="771"/>
      <c r="I509" s="771"/>
      <c r="J509" s="771"/>
      <c r="K509" s="771"/>
      <c r="L509" s="771"/>
      <c r="M509" s="771"/>
      <c r="N509" s="771"/>
      <c r="O509" s="771"/>
      <c r="P509" s="771"/>
      <c r="Q509" s="771"/>
      <c r="R509" s="771"/>
      <c r="S509" s="771"/>
      <c r="T509" s="772"/>
      <c r="U509" s="772"/>
      <c r="V509" s="772"/>
      <c r="W509" s="772"/>
      <c r="X509" s="772"/>
      <c r="Y509" s="772"/>
      <c r="Z509" s="772"/>
    </row>
    <row r="510" spans="1:26" ht="12" customHeight="1" x14ac:dyDescent="0.3">
      <c r="A510" s="771"/>
      <c r="B510" s="771"/>
      <c r="C510" s="771"/>
      <c r="D510" s="771"/>
      <c r="E510" s="771"/>
      <c r="F510" s="771"/>
      <c r="G510" s="771"/>
      <c r="H510" s="771"/>
      <c r="I510" s="771"/>
      <c r="J510" s="771"/>
      <c r="K510" s="771"/>
      <c r="L510" s="771"/>
      <c r="M510" s="771"/>
      <c r="N510" s="771"/>
      <c r="O510" s="771"/>
      <c r="P510" s="771"/>
      <c r="Q510" s="771"/>
      <c r="R510" s="771"/>
      <c r="S510" s="771"/>
      <c r="T510" s="772"/>
      <c r="U510" s="772"/>
      <c r="V510" s="772"/>
      <c r="W510" s="772"/>
      <c r="X510" s="772"/>
      <c r="Y510" s="772"/>
      <c r="Z510" s="772"/>
    </row>
    <row r="511" spans="1:26" ht="12" customHeight="1" x14ac:dyDescent="0.3">
      <c r="A511" s="771"/>
      <c r="B511" s="771"/>
      <c r="C511" s="771"/>
      <c r="D511" s="771"/>
      <c r="E511" s="771"/>
      <c r="F511" s="771"/>
      <c r="G511" s="771"/>
      <c r="H511" s="771"/>
      <c r="I511" s="771"/>
      <c r="J511" s="771"/>
      <c r="K511" s="771"/>
      <c r="L511" s="771"/>
      <c r="M511" s="771"/>
      <c r="N511" s="771"/>
      <c r="O511" s="771"/>
      <c r="P511" s="771"/>
      <c r="Q511" s="771"/>
      <c r="R511" s="771"/>
      <c r="S511" s="771"/>
      <c r="T511" s="772"/>
      <c r="U511" s="772"/>
      <c r="V511" s="772"/>
      <c r="W511" s="772"/>
      <c r="X511" s="772"/>
      <c r="Y511" s="772"/>
      <c r="Z511" s="772"/>
    </row>
    <row r="512" spans="1:26" ht="12" customHeight="1" x14ac:dyDescent="0.3">
      <c r="A512" s="771"/>
      <c r="B512" s="771"/>
      <c r="C512" s="771"/>
      <c r="D512" s="771"/>
      <c r="E512" s="771"/>
      <c r="F512" s="771"/>
      <c r="G512" s="771"/>
      <c r="H512" s="771"/>
      <c r="I512" s="771"/>
      <c r="J512" s="771"/>
      <c r="K512" s="771"/>
      <c r="L512" s="771"/>
      <c r="M512" s="771"/>
      <c r="N512" s="771"/>
      <c r="O512" s="771"/>
      <c r="P512" s="771"/>
      <c r="Q512" s="771"/>
      <c r="R512" s="771"/>
      <c r="S512" s="771"/>
      <c r="T512" s="772"/>
      <c r="U512" s="772"/>
      <c r="V512" s="772"/>
      <c r="W512" s="772"/>
      <c r="X512" s="772"/>
      <c r="Y512" s="772"/>
      <c r="Z512" s="772"/>
    </row>
    <row r="513" spans="1:26" ht="12" customHeight="1" x14ac:dyDescent="0.3">
      <c r="A513" s="771"/>
      <c r="B513" s="771"/>
      <c r="C513" s="771"/>
      <c r="D513" s="771"/>
      <c r="E513" s="771"/>
      <c r="F513" s="771"/>
      <c r="G513" s="771"/>
      <c r="H513" s="771"/>
      <c r="I513" s="771"/>
      <c r="J513" s="771"/>
      <c r="K513" s="771"/>
      <c r="L513" s="771"/>
      <c r="M513" s="771"/>
      <c r="N513" s="771"/>
      <c r="O513" s="771"/>
      <c r="P513" s="771"/>
      <c r="Q513" s="771"/>
      <c r="R513" s="771"/>
      <c r="S513" s="771"/>
      <c r="T513" s="772"/>
      <c r="U513" s="772"/>
      <c r="V513" s="772"/>
      <c r="W513" s="772"/>
      <c r="X513" s="772"/>
      <c r="Y513" s="772"/>
      <c r="Z513" s="772"/>
    </row>
    <row r="514" spans="1:26" ht="12" customHeight="1" x14ac:dyDescent="0.3">
      <c r="A514" s="771"/>
      <c r="B514" s="771"/>
      <c r="C514" s="771"/>
      <c r="D514" s="771"/>
      <c r="E514" s="771"/>
      <c r="F514" s="771"/>
      <c r="G514" s="771"/>
      <c r="H514" s="771"/>
      <c r="I514" s="771"/>
      <c r="J514" s="771"/>
      <c r="K514" s="771"/>
      <c r="L514" s="771"/>
      <c r="M514" s="771"/>
      <c r="N514" s="771"/>
      <c r="O514" s="771"/>
      <c r="P514" s="771"/>
      <c r="Q514" s="771"/>
      <c r="R514" s="771"/>
      <c r="S514" s="771"/>
      <c r="T514" s="772"/>
      <c r="U514" s="772"/>
      <c r="V514" s="772"/>
      <c r="W514" s="772"/>
      <c r="X514" s="772"/>
      <c r="Y514" s="772"/>
      <c r="Z514" s="772"/>
    </row>
    <row r="515" spans="1:26" ht="12" customHeight="1" x14ac:dyDescent="0.3">
      <c r="A515" s="771"/>
      <c r="B515" s="771"/>
      <c r="C515" s="771"/>
      <c r="D515" s="771"/>
      <c r="E515" s="771"/>
      <c r="F515" s="771"/>
      <c r="G515" s="771"/>
      <c r="H515" s="771"/>
      <c r="I515" s="771"/>
      <c r="J515" s="771"/>
      <c r="K515" s="771"/>
      <c r="L515" s="771"/>
      <c r="M515" s="771"/>
      <c r="N515" s="771"/>
      <c r="O515" s="771"/>
      <c r="P515" s="771"/>
      <c r="Q515" s="771"/>
      <c r="R515" s="771"/>
      <c r="S515" s="771"/>
      <c r="T515" s="772"/>
      <c r="U515" s="772"/>
      <c r="V515" s="772"/>
      <c r="W515" s="772"/>
      <c r="X515" s="772"/>
      <c r="Y515" s="772"/>
      <c r="Z515" s="772"/>
    </row>
    <row r="516" spans="1:26" ht="12" customHeight="1" x14ac:dyDescent="0.3">
      <c r="A516" s="771"/>
      <c r="B516" s="771"/>
      <c r="C516" s="771"/>
      <c r="D516" s="771"/>
      <c r="E516" s="771"/>
      <c r="F516" s="771"/>
      <c r="G516" s="771"/>
      <c r="H516" s="771"/>
      <c r="I516" s="771"/>
      <c r="J516" s="771"/>
      <c r="K516" s="771"/>
      <c r="L516" s="771"/>
      <c r="M516" s="771"/>
      <c r="N516" s="771"/>
      <c r="O516" s="771"/>
      <c r="P516" s="771"/>
      <c r="Q516" s="771"/>
      <c r="R516" s="771"/>
      <c r="S516" s="771"/>
      <c r="T516" s="772"/>
      <c r="U516" s="772"/>
      <c r="V516" s="772"/>
      <c r="W516" s="772"/>
      <c r="X516" s="772"/>
      <c r="Y516" s="772"/>
      <c r="Z516" s="772"/>
    </row>
    <row r="517" spans="1:26" ht="12" customHeight="1" x14ac:dyDescent="0.3">
      <c r="A517" s="771"/>
      <c r="B517" s="771"/>
      <c r="C517" s="771"/>
      <c r="D517" s="771"/>
      <c r="E517" s="771"/>
      <c r="F517" s="771"/>
      <c r="G517" s="771"/>
      <c r="H517" s="771"/>
      <c r="I517" s="771"/>
      <c r="J517" s="771"/>
      <c r="K517" s="771"/>
      <c r="L517" s="771"/>
      <c r="M517" s="771"/>
      <c r="N517" s="771"/>
      <c r="O517" s="771"/>
      <c r="P517" s="771"/>
      <c r="Q517" s="771"/>
      <c r="R517" s="771"/>
      <c r="S517" s="771"/>
      <c r="T517" s="772"/>
      <c r="U517" s="772"/>
      <c r="V517" s="772"/>
      <c r="W517" s="772"/>
      <c r="X517" s="772"/>
      <c r="Y517" s="772"/>
      <c r="Z517" s="772"/>
    </row>
    <row r="518" spans="1:26" ht="12" customHeight="1" x14ac:dyDescent="0.3">
      <c r="A518" s="771"/>
      <c r="B518" s="771"/>
      <c r="C518" s="771"/>
      <c r="D518" s="771"/>
      <c r="E518" s="771"/>
      <c r="F518" s="771"/>
      <c r="G518" s="771"/>
      <c r="H518" s="771"/>
      <c r="I518" s="771"/>
      <c r="J518" s="771"/>
      <c r="K518" s="771"/>
      <c r="L518" s="771"/>
      <c r="M518" s="771"/>
      <c r="N518" s="771"/>
      <c r="O518" s="771"/>
      <c r="P518" s="771"/>
      <c r="Q518" s="771"/>
      <c r="R518" s="771"/>
      <c r="S518" s="771"/>
      <c r="T518" s="772"/>
      <c r="U518" s="772"/>
      <c r="V518" s="772"/>
      <c r="W518" s="772"/>
      <c r="X518" s="772"/>
      <c r="Y518" s="772"/>
      <c r="Z518" s="772"/>
    </row>
    <row r="519" spans="1:26" ht="12" customHeight="1" x14ac:dyDescent="0.3">
      <c r="A519" s="771"/>
      <c r="B519" s="771"/>
      <c r="C519" s="771"/>
      <c r="D519" s="771"/>
      <c r="E519" s="771"/>
      <c r="F519" s="771"/>
      <c r="G519" s="771"/>
      <c r="H519" s="771"/>
      <c r="I519" s="771"/>
      <c r="J519" s="771"/>
      <c r="K519" s="771"/>
      <c r="L519" s="771"/>
      <c r="M519" s="771"/>
      <c r="N519" s="771"/>
      <c r="O519" s="771"/>
      <c r="P519" s="771"/>
      <c r="Q519" s="771"/>
      <c r="R519" s="771"/>
      <c r="S519" s="771"/>
      <c r="T519" s="772"/>
      <c r="U519" s="772"/>
      <c r="V519" s="772"/>
      <c r="W519" s="772"/>
      <c r="X519" s="772"/>
      <c r="Y519" s="772"/>
      <c r="Z519" s="772"/>
    </row>
    <row r="520" spans="1:26" ht="12" customHeight="1" x14ac:dyDescent="0.3">
      <c r="A520" s="771"/>
      <c r="B520" s="771"/>
      <c r="C520" s="771"/>
      <c r="D520" s="771"/>
      <c r="E520" s="771"/>
      <c r="F520" s="771"/>
      <c r="G520" s="771"/>
      <c r="H520" s="771"/>
      <c r="I520" s="771"/>
      <c r="J520" s="771"/>
      <c r="K520" s="771"/>
      <c r="L520" s="771"/>
      <c r="M520" s="771"/>
      <c r="N520" s="771"/>
      <c r="O520" s="771"/>
      <c r="P520" s="771"/>
      <c r="Q520" s="771"/>
      <c r="R520" s="771"/>
      <c r="S520" s="771"/>
      <c r="T520" s="772"/>
      <c r="U520" s="772"/>
      <c r="V520" s="772"/>
      <c r="W520" s="772"/>
      <c r="X520" s="772"/>
      <c r="Y520" s="772"/>
      <c r="Z520" s="772"/>
    </row>
    <row r="521" spans="1:26" ht="12" customHeight="1" x14ac:dyDescent="0.3">
      <c r="A521" s="771"/>
      <c r="B521" s="771"/>
      <c r="C521" s="771"/>
      <c r="D521" s="771"/>
      <c r="E521" s="771"/>
      <c r="F521" s="771"/>
      <c r="G521" s="771"/>
      <c r="H521" s="771"/>
      <c r="I521" s="771"/>
      <c r="J521" s="771"/>
      <c r="K521" s="771"/>
      <c r="L521" s="771"/>
      <c r="M521" s="771"/>
      <c r="N521" s="771"/>
      <c r="O521" s="771"/>
      <c r="P521" s="771"/>
      <c r="Q521" s="771"/>
      <c r="R521" s="771"/>
      <c r="S521" s="771"/>
      <c r="T521" s="772"/>
      <c r="U521" s="772"/>
      <c r="V521" s="772"/>
      <c r="W521" s="772"/>
      <c r="X521" s="772"/>
      <c r="Y521" s="772"/>
      <c r="Z521" s="772"/>
    </row>
    <row r="522" spans="1:26" ht="12" customHeight="1" x14ac:dyDescent="0.3">
      <c r="A522" s="771"/>
      <c r="B522" s="771"/>
      <c r="C522" s="771"/>
      <c r="D522" s="771"/>
      <c r="E522" s="771"/>
      <c r="F522" s="771"/>
      <c r="G522" s="771"/>
      <c r="H522" s="771"/>
      <c r="I522" s="771"/>
      <c r="J522" s="771"/>
      <c r="K522" s="771"/>
      <c r="L522" s="771"/>
      <c r="M522" s="771"/>
      <c r="N522" s="771"/>
      <c r="O522" s="771"/>
      <c r="P522" s="771"/>
      <c r="Q522" s="771"/>
      <c r="R522" s="771"/>
      <c r="S522" s="771"/>
      <c r="T522" s="772"/>
      <c r="U522" s="772"/>
      <c r="V522" s="772"/>
      <c r="W522" s="772"/>
      <c r="X522" s="772"/>
      <c r="Y522" s="772"/>
      <c r="Z522" s="772"/>
    </row>
    <row r="523" spans="1:26" ht="12" customHeight="1" x14ac:dyDescent="0.3">
      <c r="A523" s="771"/>
      <c r="B523" s="771"/>
      <c r="C523" s="771"/>
      <c r="D523" s="771"/>
      <c r="E523" s="771"/>
      <c r="F523" s="771"/>
      <c r="G523" s="771"/>
      <c r="H523" s="771"/>
      <c r="I523" s="771"/>
      <c r="J523" s="771"/>
      <c r="K523" s="771"/>
      <c r="L523" s="771"/>
      <c r="M523" s="771"/>
      <c r="N523" s="771"/>
      <c r="O523" s="771"/>
      <c r="P523" s="771"/>
      <c r="Q523" s="771"/>
      <c r="R523" s="771"/>
      <c r="S523" s="771"/>
      <c r="T523" s="772"/>
      <c r="U523" s="772"/>
      <c r="V523" s="772"/>
      <c r="W523" s="772"/>
      <c r="X523" s="772"/>
      <c r="Y523" s="772"/>
      <c r="Z523" s="772"/>
    </row>
    <row r="524" spans="1:26" ht="12" customHeight="1" x14ac:dyDescent="0.3">
      <c r="A524" s="771"/>
      <c r="B524" s="771"/>
      <c r="C524" s="771"/>
      <c r="D524" s="771"/>
      <c r="E524" s="771"/>
      <c r="F524" s="771"/>
      <c r="G524" s="771"/>
      <c r="H524" s="771"/>
      <c r="I524" s="771"/>
      <c r="J524" s="771"/>
      <c r="K524" s="771"/>
      <c r="L524" s="771"/>
      <c r="M524" s="771"/>
      <c r="N524" s="771"/>
      <c r="O524" s="771"/>
      <c r="P524" s="771"/>
      <c r="Q524" s="771"/>
      <c r="R524" s="771"/>
      <c r="S524" s="771"/>
      <c r="T524" s="772"/>
      <c r="U524" s="772"/>
      <c r="V524" s="772"/>
      <c r="W524" s="772"/>
      <c r="X524" s="772"/>
      <c r="Y524" s="772"/>
      <c r="Z524" s="772"/>
    </row>
    <row r="525" spans="1:26" ht="12" customHeight="1" x14ac:dyDescent="0.3">
      <c r="A525" s="771"/>
      <c r="B525" s="771"/>
      <c r="C525" s="771"/>
      <c r="D525" s="771"/>
      <c r="E525" s="771"/>
      <c r="F525" s="771"/>
      <c r="G525" s="771"/>
      <c r="H525" s="771"/>
      <c r="I525" s="771"/>
      <c r="J525" s="771"/>
      <c r="K525" s="771"/>
      <c r="L525" s="771"/>
      <c r="M525" s="771"/>
      <c r="N525" s="771"/>
      <c r="O525" s="771"/>
      <c r="P525" s="771"/>
      <c r="Q525" s="771"/>
      <c r="R525" s="771"/>
      <c r="S525" s="771"/>
      <c r="T525" s="772"/>
      <c r="U525" s="772"/>
      <c r="V525" s="772"/>
      <c r="W525" s="772"/>
      <c r="X525" s="772"/>
      <c r="Y525" s="772"/>
      <c r="Z525" s="772"/>
    </row>
    <row r="526" spans="1:26" ht="12" customHeight="1" x14ac:dyDescent="0.3">
      <c r="A526" s="771"/>
      <c r="B526" s="771"/>
      <c r="C526" s="771"/>
      <c r="D526" s="771"/>
      <c r="E526" s="771"/>
      <c r="F526" s="771"/>
      <c r="G526" s="771"/>
      <c r="H526" s="771"/>
      <c r="I526" s="771"/>
      <c r="J526" s="771"/>
      <c r="K526" s="771"/>
      <c r="L526" s="771"/>
      <c r="M526" s="771"/>
      <c r="N526" s="771"/>
      <c r="O526" s="771"/>
      <c r="P526" s="771"/>
      <c r="Q526" s="771"/>
      <c r="R526" s="771"/>
      <c r="S526" s="771"/>
      <c r="T526" s="772"/>
      <c r="U526" s="772"/>
      <c r="V526" s="772"/>
      <c r="W526" s="772"/>
      <c r="X526" s="772"/>
      <c r="Y526" s="772"/>
      <c r="Z526" s="772"/>
    </row>
    <row r="527" spans="1:26" ht="12" customHeight="1" x14ac:dyDescent="0.3">
      <c r="A527" s="771"/>
      <c r="B527" s="771"/>
      <c r="C527" s="771"/>
      <c r="D527" s="771"/>
      <c r="E527" s="771"/>
      <c r="F527" s="771"/>
      <c r="G527" s="771"/>
      <c r="H527" s="771"/>
      <c r="I527" s="771"/>
      <c r="J527" s="771"/>
      <c r="K527" s="771"/>
      <c r="L527" s="771"/>
      <c r="M527" s="771"/>
      <c r="N527" s="771"/>
      <c r="O527" s="771"/>
      <c r="P527" s="771"/>
      <c r="Q527" s="771"/>
      <c r="R527" s="771"/>
      <c r="S527" s="771"/>
      <c r="T527" s="772"/>
      <c r="U527" s="772"/>
      <c r="V527" s="772"/>
      <c r="W527" s="772"/>
      <c r="X527" s="772"/>
      <c r="Y527" s="772"/>
      <c r="Z527" s="772"/>
    </row>
    <row r="528" spans="1:26" ht="12" customHeight="1" x14ac:dyDescent="0.3">
      <c r="A528" s="771"/>
      <c r="B528" s="771"/>
      <c r="C528" s="771"/>
      <c r="D528" s="771"/>
      <c r="E528" s="771"/>
      <c r="F528" s="771"/>
      <c r="G528" s="771"/>
      <c r="H528" s="771"/>
      <c r="I528" s="771"/>
      <c r="J528" s="771"/>
      <c r="K528" s="771"/>
      <c r="L528" s="771"/>
      <c r="M528" s="771"/>
      <c r="N528" s="771"/>
      <c r="O528" s="771"/>
      <c r="P528" s="771"/>
      <c r="Q528" s="771"/>
      <c r="R528" s="771"/>
      <c r="S528" s="771"/>
      <c r="T528" s="772"/>
      <c r="U528" s="772"/>
      <c r="V528" s="772"/>
      <c r="W528" s="772"/>
      <c r="X528" s="772"/>
      <c r="Y528" s="772"/>
      <c r="Z528" s="772"/>
    </row>
    <row r="529" spans="1:26" ht="12" customHeight="1" x14ac:dyDescent="0.3">
      <c r="A529" s="771"/>
      <c r="B529" s="771"/>
      <c r="C529" s="771"/>
      <c r="D529" s="771"/>
      <c r="E529" s="771"/>
      <c r="F529" s="771"/>
      <c r="G529" s="771"/>
      <c r="H529" s="771"/>
      <c r="I529" s="771"/>
      <c r="J529" s="771"/>
      <c r="K529" s="771"/>
      <c r="L529" s="771"/>
      <c r="M529" s="771"/>
      <c r="N529" s="771"/>
      <c r="O529" s="771"/>
      <c r="P529" s="771"/>
      <c r="Q529" s="771"/>
      <c r="R529" s="771"/>
      <c r="S529" s="771"/>
      <c r="T529" s="772"/>
      <c r="U529" s="772"/>
      <c r="V529" s="772"/>
      <c r="W529" s="772"/>
      <c r="X529" s="772"/>
      <c r="Y529" s="772"/>
      <c r="Z529" s="772"/>
    </row>
    <row r="530" spans="1:26" ht="12" customHeight="1" x14ac:dyDescent="0.3">
      <c r="A530" s="771"/>
      <c r="B530" s="771"/>
      <c r="C530" s="771"/>
      <c r="D530" s="771"/>
      <c r="E530" s="771"/>
      <c r="F530" s="771"/>
      <c r="G530" s="771"/>
      <c r="H530" s="771"/>
      <c r="I530" s="771"/>
      <c r="J530" s="771"/>
      <c r="K530" s="771"/>
      <c r="L530" s="771"/>
      <c r="M530" s="771"/>
      <c r="N530" s="771"/>
      <c r="O530" s="771"/>
      <c r="P530" s="771"/>
      <c r="Q530" s="771"/>
      <c r="R530" s="771"/>
      <c r="S530" s="771"/>
      <c r="T530" s="772"/>
      <c r="U530" s="772"/>
      <c r="V530" s="772"/>
      <c r="W530" s="772"/>
      <c r="X530" s="772"/>
      <c r="Y530" s="772"/>
      <c r="Z530" s="772"/>
    </row>
    <row r="531" spans="1:26" ht="12" customHeight="1" x14ac:dyDescent="0.3">
      <c r="A531" s="771"/>
      <c r="B531" s="771"/>
      <c r="C531" s="771"/>
      <c r="D531" s="771"/>
      <c r="E531" s="771"/>
      <c r="F531" s="771"/>
      <c r="G531" s="771"/>
      <c r="H531" s="771"/>
      <c r="I531" s="771"/>
      <c r="J531" s="771"/>
      <c r="K531" s="771"/>
      <c r="L531" s="771"/>
      <c r="M531" s="771"/>
      <c r="N531" s="771"/>
      <c r="O531" s="771"/>
      <c r="P531" s="771"/>
      <c r="Q531" s="771"/>
      <c r="R531" s="771"/>
      <c r="S531" s="771"/>
      <c r="T531" s="772"/>
      <c r="U531" s="772"/>
      <c r="V531" s="772"/>
      <c r="W531" s="772"/>
      <c r="X531" s="772"/>
      <c r="Y531" s="772"/>
      <c r="Z531" s="772"/>
    </row>
    <row r="532" spans="1:26" ht="12" customHeight="1" x14ac:dyDescent="0.3">
      <c r="A532" s="771"/>
      <c r="B532" s="771"/>
      <c r="C532" s="771"/>
      <c r="D532" s="771"/>
      <c r="E532" s="771"/>
      <c r="F532" s="771"/>
      <c r="G532" s="771"/>
      <c r="H532" s="771"/>
      <c r="I532" s="771"/>
      <c r="J532" s="771"/>
      <c r="K532" s="771"/>
      <c r="L532" s="771"/>
      <c r="M532" s="771"/>
      <c r="N532" s="771"/>
      <c r="O532" s="771"/>
      <c r="P532" s="771"/>
      <c r="Q532" s="771"/>
      <c r="R532" s="771"/>
      <c r="S532" s="771"/>
      <c r="T532" s="772"/>
      <c r="U532" s="772"/>
      <c r="V532" s="772"/>
      <c r="W532" s="772"/>
      <c r="X532" s="772"/>
      <c r="Y532" s="772"/>
      <c r="Z532" s="772"/>
    </row>
    <row r="533" spans="1:26" ht="12" customHeight="1" x14ac:dyDescent="0.3">
      <c r="A533" s="771"/>
      <c r="B533" s="771"/>
      <c r="C533" s="771"/>
      <c r="D533" s="771"/>
      <c r="E533" s="771"/>
      <c r="F533" s="771"/>
      <c r="G533" s="771"/>
      <c r="H533" s="771"/>
      <c r="I533" s="771"/>
      <c r="J533" s="771"/>
      <c r="K533" s="771"/>
      <c r="L533" s="771"/>
      <c r="M533" s="771"/>
      <c r="N533" s="771"/>
      <c r="O533" s="771"/>
      <c r="P533" s="771"/>
      <c r="Q533" s="771"/>
      <c r="R533" s="771"/>
      <c r="S533" s="771"/>
      <c r="T533" s="772"/>
      <c r="U533" s="772"/>
      <c r="V533" s="772"/>
      <c r="W533" s="772"/>
      <c r="X533" s="772"/>
      <c r="Y533" s="772"/>
      <c r="Z533" s="772"/>
    </row>
    <row r="534" spans="1:26" ht="12" customHeight="1" x14ac:dyDescent="0.3">
      <c r="A534" s="771"/>
      <c r="B534" s="771"/>
      <c r="C534" s="771"/>
      <c r="D534" s="771"/>
      <c r="E534" s="771"/>
      <c r="F534" s="771"/>
      <c r="G534" s="771"/>
      <c r="H534" s="771"/>
      <c r="I534" s="771"/>
      <c r="J534" s="771"/>
      <c r="K534" s="771"/>
      <c r="L534" s="771"/>
      <c r="M534" s="771"/>
      <c r="N534" s="771"/>
      <c r="O534" s="771"/>
      <c r="P534" s="771"/>
      <c r="Q534" s="771"/>
      <c r="R534" s="771"/>
      <c r="S534" s="771"/>
      <c r="T534" s="772"/>
      <c r="U534" s="772"/>
      <c r="V534" s="772"/>
      <c r="W534" s="772"/>
      <c r="X534" s="772"/>
      <c r="Y534" s="772"/>
      <c r="Z534" s="772"/>
    </row>
    <row r="535" spans="1:26" ht="12" customHeight="1" x14ac:dyDescent="0.3">
      <c r="A535" s="771"/>
      <c r="B535" s="771"/>
      <c r="C535" s="771"/>
      <c r="D535" s="771"/>
      <c r="E535" s="771"/>
      <c r="F535" s="771"/>
      <c r="G535" s="771"/>
      <c r="H535" s="771"/>
      <c r="I535" s="771"/>
      <c r="J535" s="771"/>
      <c r="K535" s="771"/>
      <c r="L535" s="771"/>
      <c r="M535" s="771"/>
      <c r="N535" s="771"/>
      <c r="O535" s="771"/>
      <c r="P535" s="771"/>
      <c r="Q535" s="771"/>
      <c r="R535" s="771"/>
      <c r="S535" s="771"/>
      <c r="T535" s="772"/>
      <c r="U535" s="772"/>
      <c r="V535" s="772"/>
      <c r="W535" s="772"/>
      <c r="X535" s="772"/>
      <c r="Y535" s="772"/>
      <c r="Z535" s="772"/>
    </row>
    <row r="536" spans="1:26" ht="12" customHeight="1" x14ac:dyDescent="0.3">
      <c r="A536" s="771"/>
      <c r="B536" s="771"/>
      <c r="C536" s="771"/>
      <c r="D536" s="771"/>
      <c r="E536" s="771"/>
      <c r="F536" s="771"/>
      <c r="G536" s="771"/>
      <c r="H536" s="771"/>
      <c r="I536" s="771"/>
      <c r="J536" s="771"/>
      <c r="K536" s="771"/>
      <c r="L536" s="771"/>
      <c r="M536" s="771"/>
      <c r="N536" s="771"/>
      <c r="O536" s="771"/>
      <c r="P536" s="771"/>
      <c r="Q536" s="771"/>
      <c r="R536" s="771"/>
      <c r="S536" s="771"/>
      <c r="T536" s="772"/>
      <c r="U536" s="772"/>
      <c r="V536" s="772"/>
      <c r="W536" s="772"/>
      <c r="X536" s="772"/>
      <c r="Y536" s="772"/>
      <c r="Z536" s="772"/>
    </row>
    <row r="537" spans="1:26" ht="12" customHeight="1" x14ac:dyDescent="0.3">
      <c r="A537" s="771"/>
      <c r="B537" s="771"/>
      <c r="C537" s="771"/>
      <c r="D537" s="771"/>
      <c r="E537" s="771"/>
      <c r="F537" s="771"/>
      <c r="G537" s="771"/>
      <c r="H537" s="771"/>
      <c r="I537" s="771"/>
      <c r="J537" s="771"/>
      <c r="K537" s="771"/>
      <c r="L537" s="771"/>
      <c r="M537" s="771"/>
      <c r="N537" s="771"/>
      <c r="O537" s="771"/>
      <c r="P537" s="771"/>
      <c r="Q537" s="771"/>
      <c r="R537" s="771"/>
      <c r="S537" s="771"/>
      <c r="T537" s="772"/>
      <c r="U537" s="772"/>
      <c r="V537" s="772"/>
      <c r="W537" s="772"/>
      <c r="X537" s="772"/>
      <c r="Y537" s="772"/>
      <c r="Z537" s="772"/>
    </row>
    <row r="538" spans="1:26" ht="12" customHeight="1" x14ac:dyDescent="0.3">
      <c r="A538" s="771"/>
      <c r="B538" s="771"/>
      <c r="C538" s="771"/>
      <c r="D538" s="771"/>
      <c r="E538" s="771"/>
      <c r="F538" s="771"/>
      <c r="G538" s="771"/>
      <c r="H538" s="771"/>
      <c r="I538" s="771"/>
      <c r="J538" s="771"/>
      <c r="K538" s="771"/>
      <c r="L538" s="771"/>
      <c r="M538" s="771"/>
      <c r="N538" s="771"/>
      <c r="O538" s="771"/>
      <c r="P538" s="771"/>
      <c r="Q538" s="771"/>
      <c r="R538" s="771"/>
      <c r="S538" s="771"/>
      <c r="T538" s="772"/>
      <c r="U538" s="772"/>
      <c r="V538" s="772"/>
      <c r="W538" s="772"/>
      <c r="X538" s="772"/>
      <c r="Y538" s="772"/>
      <c r="Z538" s="772"/>
    </row>
    <row r="539" spans="1:26" ht="12" customHeight="1" x14ac:dyDescent="0.3">
      <c r="A539" s="771"/>
      <c r="B539" s="771"/>
      <c r="C539" s="771"/>
      <c r="D539" s="771"/>
      <c r="E539" s="771"/>
      <c r="F539" s="771"/>
      <c r="G539" s="771"/>
      <c r="H539" s="771"/>
      <c r="I539" s="771"/>
      <c r="J539" s="771"/>
      <c r="K539" s="771"/>
      <c r="L539" s="771"/>
      <c r="M539" s="771"/>
      <c r="N539" s="771"/>
      <c r="O539" s="771"/>
      <c r="P539" s="771"/>
      <c r="Q539" s="771"/>
      <c r="R539" s="771"/>
      <c r="S539" s="771"/>
      <c r="T539" s="772"/>
      <c r="U539" s="772"/>
      <c r="V539" s="772"/>
      <c r="W539" s="772"/>
      <c r="X539" s="772"/>
      <c r="Y539" s="772"/>
      <c r="Z539" s="772"/>
    </row>
    <row r="540" spans="1:26" ht="12" customHeight="1" x14ac:dyDescent="0.3">
      <c r="A540" s="771"/>
      <c r="B540" s="771"/>
      <c r="C540" s="771"/>
      <c r="D540" s="771"/>
      <c r="E540" s="771"/>
      <c r="F540" s="771"/>
      <c r="G540" s="771"/>
      <c r="H540" s="771"/>
      <c r="I540" s="771"/>
      <c r="J540" s="771"/>
      <c r="K540" s="771"/>
      <c r="L540" s="771"/>
      <c r="M540" s="771"/>
      <c r="N540" s="771"/>
      <c r="O540" s="771"/>
      <c r="P540" s="771"/>
      <c r="Q540" s="771"/>
      <c r="R540" s="771"/>
      <c r="S540" s="771"/>
      <c r="T540" s="772"/>
      <c r="U540" s="772"/>
      <c r="V540" s="772"/>
      <c r="W540" s="772"/>
      <c r="X540" s="772"/>
      <c r="Y540" s="772"/>
      <c r="Z540" s="772"/>
    </row>
    <row r="541" spans="1:26" ht="12" customHeight="1" x14ac:dyDescent="0.3">
      <c r="A541" s="771"/>
      <c r="B541" s="771"/>
      <c r="C541" s="771"/>
      <c r="D541" s="771"/>
      <c r="E541" s="771"/>
      <c r="F541" s="771"/>
      <c r="G541" s="771"/>
      <c r="H541" s="771"/>
      <c r="I541" s="771"/>
      <c r="J541" s="771"/>
      <c r="K541" s="771"/>
      <c r="L541" s="771"/>
      <c r="M541" s="771"/>
      <c r="N541" s="771"/>
      <c r="O541" s="771"/>
      <c r="P541" s="771"/>
      <c r="Q541" s="771"/>
      <c r="R541" s="771"/>
      <c r="S541" s="771"/>
      <c r="T541" s="772"/>
      <c r="U541" s="772"/>
      <c r="V541" s="772"/>
      <c r="W541" s="772"/>
      <c r="X541" s="772"/>
      <c r="Y541" s="772"/>
      <c r="Z541" s="772"/>
    </row>
    <row r="542" spans="1:26" ht="12" customHeight="1" x14ac:dyDescent="0.3">
      <c r="A542" s="771"/>
      <c r="B542" s="771"/>
      <c r="C542" s="771"/>
      <c r="D542" s="771"/>
      <c r="E542" s="771"/>
      <c r="F542" s="771"/>
      <c r="G542" s="771"/>
      <c r="H542" s="771"/>
      <c r="I542" s="771"/>
      <c r="J542" s="771"/>
      <c r="K542" s="771"/>
      <c r="L542" s="771"/>
      <c r="M542" s="771"/>
      <c r="N542" s="771"/>
      <c r="O542" s="771"/>
      <c r="P542" s="771"/>
      <c r="Q542" s="771"/>
      <c r="R542" s="771"/>
      <c r="S542" s="771"/>
      <c r="T542" s="772"/>
      <c r="U542" s="772"/>
      <c r="V542" s="772"/>
      <c r="W542" s="772"/>
      <c r="X542" s="772"/>
      <c r="Y542" s="772"/>
      <c r="Z542" s="772"/>
    </row>
    <row r="543" spans="1:26" ht="12" customHeight="1" x14ac:dyDescent="0.3">
      <c r="A543" s="771"/>
      <c r="B543" s="771"/>
      <c r="C543" s="771"/>
      <c r="D543" s="771"/>
      <c r="E543" s="771"/>
      <c r="F543" s="771"/>
      <c r="G543" s="771"/>
      <c r="H543" s="771"/>
      <c r="I543" s="771"/>
      <c r="J543" s="771"/>
      <c r="K543" s="771"/>
      <c r="L543" s="771"/>
      <c r="M543" s="771"/>
      <c r="N543" s="771"/>
      <c r="O543" s="771"/>
      <c r="P543" s="771"/>
      <c r="Q543" s="771"/>
      <c r="R543" s="771"/>
      <c r="S543" s="771"/>
      <c r="T543" s="772"/>
      <c r="U543" s="772"/>
      <c r="V543" s="772"/>
      <c r="W543" s="772"/>
      <c r="X543" s="772"/>
      <c r="Y543" s="772"/>
      <c r="Z543" s="772"/>
    </row>
    <row r="544" spans="1:26" ht="12" customHeight="1" x14ac:dyDescent="0.3">
      <c r="A544" s="771"/>
      <c r="B544" s="771"/>
      <c r="C544" s="771"/>
      <c r="D544" s="771"/>
      <c r="E544" s="771"/>
      <c r="F544" s="771"/>
      <c r="G544" s="771"/>
      <c r="H544" s="771"/>
      <c r="I544" s="771"/>
      <c r="J544" s="771"/>
      <c r="K544" s="771"/>
      <c r="L544" s="771"/>
      <c r="M544" s="771"/>
      <c r="N544" s="771"/>
      <c r="O544" s="771"/>
      <c r="P544" s="771"/>
      <c r="Q544" s="771"/>
      <c r="R544" s="771"/>
      <c r="S544" s="771"/>
      <c r="T544" s="772"/>
      <c r="U544" s="772"/>
      <c r="V544" s="772"/>
      <c r="W544" s="772"/>
      <c r="X544" s="772"/>
      <c r="Y544" s="772"/>
      <c r="Z544" s="772"/>
    </row>
    <row r="545" spans="1:26" ht="12" customHeight="1" x14ac:dyDescent="0.3">
      <c r="A545" s="771"/>
      <c r="B545" s="771"/>
      <c r="C545" s="771"/>
      <c r="D545" s="771"/>
      <c r="E545" s="771"/>
      <c r="F545" s="771"/>
      <c r="G545" s="771"/>
      <c r="H545" s="771"/>
      <c r="I545" s="771"/>
      <c r="J545" s="771"/>
      <c r="K545" s="771"/>
      <c r="L545" s="771"/>
      <c r="M545" s="771"/>
      <c r="N545" s="771"/>
      <c r="O545" s="771"/>
      <c r="P545" s="771"/>
      <c r="Q545" s="771"/>
      <c r="R545" s="771"/>
      <c r="S545" s="771"/>
      <c r="T545" s="772"/>
      <c r="U545" s="772"/>
      <c r="V545" s="772"/>
      <c r="W545" s="772"/>
      <c r="X545" s="772"/>
      <c r="Y545" s="772"/>
      <c r="Z545" s="772"/>
    </row>
    <row r="546" spans="1:26" ht="12" customHeight="1" x14ac:dyDescent="0.3">
      <c r="A546" s="771"/>
      <c r="B546" s="771"/>
      <c r="C546" s="771"/>
      <c r="D546" s="771"/>
      <c r="E546" s="771"/>
      <c r="F546" s="771"/>
      <c r="G546" s="771"/>
      <c r="H546" s="771"/>
      <c r="I546" s="771"/>
      <c r="J546" s="771"/>
      <c r="K546" s="771"/>
      <c r="L546" s="771"/>
      <c r="M546" s="771"/>
      <c r="N546" s="771"/>
      <c r="O546" s="771"/>
      <c r="P546" s="771"/>
      <c r="Q546" s="771"/>
      <c r="R546" s="771"/>
      <c r="S546" s="771"/>
      <c r="T546" s="772"/>
      <c r="U546" s="772"/>
      <c r="V546" s="772"/>
      <c r="W546" s="772"/>
      <c r="X546" s="772"/>
      <c r="Y546" s="772"/>
      <c r="Z546" s="772"/>
    </row>
    <row r="547" spans="1:26" ht="12" customHeight="1" x14ac:dyDescent="0.3">
      <c r="A547" s="771"/>
      <c r="B547" s="771"/>
      <c r="C547" s="771"/>
      <c r="D547" s="771"/>
      <c r="E547" s="771"/>
      <c r="F547" s="771"/>
      <c r="G547" s="771"/>
      <c r="H547" s="771"/>
      <c r="I547" s="771"/>
      <c r="J547" s="771"/>
      <c r="K547" s="771"/>
      <c r="L547" s="771"/>
      <c r="M547" s="771"/>
      <c r="N547" s="771"/>
      <c r="O547" s="771"/>
      <c r="P547" s="771"/>
      <c r="Q547" s="771"/>
      <c r="R547" s="771"/>
      <c r="S547" s="771"/>
      <c r="T547" s="772"/>
      <c r="U547" s="772"/>
      <c r="V547" s="772"/>
      <c r="W547" s="772"/>
      <c r="X547" s="772"/>
      <c r="Y547" s="772"/>
      <c r="Z547" s="772"/>
    </row>
    <row r="548" spans="1:26" ht="12" customHeight="1" x14ac:dyDescent="0.3">
      <c r="A548" s="771"/>
      <c r="B548" s="771"/>
      <c r="C548" s="771"/>
      <c r="D548" s="771"/>
      <c r="E548" s="771"/>
      <c r="F548" s="771"/>
      <c r="G548" s="771"/>
      <c r="H548" s="771"/>
      <c r="I548" s="771"/>
      <c r="J548" s="771"/>
      <c r="K548" s="771"/>
      <c r="L548" s="771"/>
      <c r="M548" s="771"/>
      <c r="N548" s="771"/>
      <c r="O548" s="771"/>
      <c r="P548" s="771"/>
      <c r="Q548" s="771"/>
      <c r="R548" s="771"/>
      <c r="S548" s="771"/>
      <c r="T548" s="772"/>
      <c r="U548" s="772"/>
      <c r="V548" s="772"/>
      <c r="W548" s="772"/>
      <c r="X548" s="772"/>
      <c r="Y548" s="772"/>
      <c r="Z548" s="772"/>
    </row>
    <row r="549" spans="1:26" ht="12" customHeight="1" x14ac:dyDescent="0.3">
      <c r="A549" s="771"/>
      <c r="B549" s="771"/>
      <c r="C549" s="771"/>
      <c r="D549" s="771"/>
      <c r="E549" s="771"/>
      <c r="F549" s="771"/>
      <c r="G549" s="771"/>
      <c r="H549" s="771"/>
      <c r="I549" s="771"/>
      <c r="J549" s="771"/>
      <c r="K549" s="771"/>
      <c r="L549" s="771"/>
      <c r="M549" s="771"/>
      <c r="N549" s="771"/>
      <c r="O549" s="771"/>
      <c r="P549" s="771"/>
      <c r="Q549" s="771"/>
      <c r="R549" s="771"/>
      <c r="S549" s="771"/>
      <c r="T549" s="772"/>
      <c r="U549" s="772"/>
      <c r="V549" s="772"/>
      <c r="W549" s="772"/>
      <c r="X549" s="772"/>
      <c r="Y549" s="772"/>
      <c r="Z549" s="772"/>
    </row>
    <row r="550" spans="1:26" ht="12" customHeight="1" x14ac:dyDescent="0.3">
      <c r="A550" s="771"/>
      <c r="B550" s="771"/>
      <c r="C550" s="771"/>
      <c r="D550" s="771"/>
      <c r="E550" s="771"/>
      <c r="F550" s="771"/>
      <c r="G550" s="771"/>
      <c r="H550" s="771"/>
      <c r="I550" s="771"/>
      <c r="J550" s="771"/>
      <c r="K550" s="771"/>
      <c r="L550" s="771"/>
      <c r="M550" s="771"/>
      <c r="N550" s="771"/>
      <c r="O550" s="771"/>
      <c r="P550" s="771"/>
      <c r="Q550" s="771"/>
      <c r="R550" s="771"/>
      <c r="S550" s="771"/>
      <c r="T550" s="772"/>
      <c r="U550" s="772"/>
      <c r="V550" s="772"/>
      <c r="W550" s="772"/>
      <c r="X550" s="772"/>
      <c r="Y550" s="772"/>
      <c r="Z550" s="772"/>
    </row>
    <row r="551" spans="1:26" ht="12" customHeight="1" x14ac:dyDescent="0.3">
      <c r="A551" s="771"/>
      <c r="B551" s="771"/>
      <c r="C551" s="771"/>
      <c r="D551" s="771"/>
      <c r="E551" s="771"/>
      <c r="F551" s="771"/>
      <c r="G551" s="771"/>
      <c r="H551" s="771"/>
      <c r="I551" s="771"/>
      <c r="J551" s="771"/>
      <c r="K551" s="771"/>
      <c r="L551" s="771"/>
      <c r="M551" s="771"/>
      <c r="N551" s="771"/>
      <c r="O551" s="771"/>
      <c r="P551" s="771"/>
      <c r="Q551" s="771"/>
      <c r="R551" s="771"/>
      <c r="S551" s="771"/>
      <c r="T551" s="772"/>
      <c r="U551" s="772"/>
      <c r="V551" s="772"/>
      <c r="W551" s="772"/>
      <c r="X551" s="772"/>
      <c r="Y551" s="772"/>
      <c r="Z551" s="772"/>
    </row>
    <row r="552" spans="1:26" ht="12" customHeight="1" x14ac:dyDescent="0.3">
      <c r="A552" s="771"/>
      <c r="B552" s="771"/>
      <c r="C552" s="771"/>
      <c r="D552" s="771"/>
      <c r="E552" s="771"/>
      <c r="F552" s="771"/>
      <c r="G552" s="771"/>
      <c r="H552" s="771"/>
      <c r="I552" s="771"/>
      <c r="J552" s="771"/>
      <c r="K552" s="771"/>
      <c r="L552" s="771"/>
      <c r="M552" s="771"/>
      <c r="N552" s="771"/>
      <c r="O552" s="771"/>
      <c r="P552" s="771"/>
      <c r="Q552" s="771"/>
      <c r="R552" s="771"/>
      <c r="S552" s="771"/>
      <c r="T552" s="772"/>
      <c r="U552" s="772"/>
      <c r="V552" s="772"/>
      <c r="W552" s="772"/>
      <c r="X552" s="772"/>
      <c r="Y552" s="772"/>
      <c r="Z552" s="772"/>
    </row>
    <row r="553" spans="1:26" ht="12" customHeight="1" x14ac:dyDescent="0.3">
      <c r="A553" s="771"/>
      <c r="B553" s="771"/>
      <c r="C553" s="771"/>
      <c r="D553" s="771"/>
      <c r="E553" s="771"/>
      <c r="F553" s="771"/>
      <c r="G553" s="771"/>
      <c r="H553" s="771"/>
      <c r="I553" s="771"/>
      <c r="J553" s="771"/>
      <c r="K553" s="771"/>
      <c r="L553" s="771"/>
      <c r="M553" s="771"/>
      <c r="N553" s="771"/>
      <c r="O553" s="771"/>
      <c r="P553" s="771"/>
      <c r="Q553" s="771"/>
      <c r="R553" s="771"/>
      <c r="S553" s="771"/>
      <c r="T553" s="772"/>
      <c r="U553" s="772"/>
      <c r="V553" s="772"/>
      <c r="W553" s="772"/>
      <c r="X553" s="772"/>
      <c r="Y553" s="772"/>
      <c r="Z553" s="772"/>
    </row>
    <row r="554" spans="1:26" ht="12" customHeight="1" x14ac:dyDescent="0.3">
      <c r="A554" s="771"/>
      <c r="B554" s="771"/>
      <c r="C554" s="771"/>
      <c r="D554" s="771"/>
      <c r="E554" s="771"/>
      <c r="F554" s="771"/>
      <c r="G554" s="771"/>
      <c r="H554" s="771"/>
      <c r="I554" s="771"/>
      <c r="J554" s="771"/>
      <c r="K554" s="771"/>
      <c r="L554" s="771"/>
      <c r="M554" s="771"/>
      <c r="N554" s="771"/>
      <c r="O554" s="771"/>
      <c r="P554" s="771"/>
      <c r="Q554" s="771"/>
      <c r="R554" s="771"/>
      <c r="S554" s="771"/>
      <c r="T554" s="772"/>
      <c r="U554" s="772"/>
      <c r="V554" s="772"/>
      <c r="W554" s="772"/>
      <c r="X554" s="772"/>
      <c r="Y554" s="772"/>
      <c r="Z554" s="772"/>
    </row>
    <row r="555" spans="1:26" ht="12" customHeight="1" x14ac:dyDescent="0.3">
      <c r="A555" s="771"/>
      <c r="B555" s="771"/>
      <c r="C555" s="771"/>
      <c r="D555" s="771"/>
      <c r="E555" s="771"/>
      <c r="F555" s="771"/>
      <c r="G555" s="771"/>
      <c r="H555" s="771"/>
      <c r="I555" s="771"/>
      <c r="J555" s="771"/>
      <c r="K555" s="771"/>
      <c r="L555" s="771"/>
      <c r="M555" s="771"/>
      <c r="N555" s="771"/>
      <c r="O555" s="771"/>
      <c r="P555" s="771"/>
      <c r="Q555" s="771"/>
      <c r="R555" s="771"/>
      <c r="S555" s="771"/>
      <c r="T555" s="772"/>
      <c r="U555" s="772"/>
      <c r="V555" s="772"/>
      <c r="W555" s="772"/>
      <c r="X555" s="772"/>
      <c r="Y555" s="772"/>
      <c r="Z555" s="772"/>
    </row>
    <row r="556" spans="1:26" ht="12" customHeight="1" x14ac:dyDescent="0.3">
      <c r="A556" s="771"/>
      <c r="B556" s="771"/>
      <c r="C556" s="771"/>
      <c r="D556" s="771"/>
      <c r="E556" s="771"/>
      <c r="F556" s="771"/>
      <c r="G556" s="771"/>
      <c r="H556" s="771"/>
      <c r="I556" s="771"/>
      <c r="J556" s="771"/>
      <c r="K556" s="771"/>
      <c r="L556" s="771"/>
      <c r="M556" s="771"/>
      <c r="N556" s="771"/>
      <c r="O556" s="771"/>
      <c r="P556" s="771"/>
      <c r="Q556" s="771"/>
      <c r="R556" s="771"/>
      <c r="S556" s="771"/>
      <c r="T556" s="772"/>
      <c r="U556" s="772"/>
      <c r="V556" s="772"/>
      <c r="W556" s="772"/>
      <c r="X556" s="772"/>
      <c r="Y556" s="772"/>
      <c r="Z556" s="772"/>
    </row>
    <row r="557" spans="1:26" ht="12" customHeight="1" x14ac:dyDescent="0.3">
      <c r="A557" s="771"/>
      <c r="B557" s="771"/>
      <c r="C557" s="771"/>
      <c r="D557" s="771"/>
      <c r="E557" s="771"/>
      <c r="F557" s="771"/>
      <c r="G557" s="771"/>
      <c r="H557" s="771"/>
      <c r="I557" s="771"/>
      <c r="J557" s="771"/>
      <c r="K557" s="771"/>
      <c r="L557" s="771"/>
      <c r="M557" s="771"/>
      <c r="N557" s="771"/>
      <c r="O557" s="771"/>
      <c r="P557" s="771"/>
      <c r="Q557" s="771"/>
      <c r="R557" s="771"/>
      <c r="S557" s="771"/>
      <c r="T557" s="772"/>
      <c r="U557" s="772"/>
      <c r="V557" s="772"/>
      <c r="W557" s="772"/>
      <c r="X557" s="772"/>
      <c r="Y557" s="772"/>
      <c r="Z557" s="772"/>
    </row>
    <row r="558" spans="1:26" ht="12" customHeight="1" x14ac:dyDescent="0.3">
      <c r="A558" s="771"/>
      <c r="B558" s="771"/>
      <c r="C558" s="771"/>
      <c r="D558" s="771"/>
      <c r="E558" s="771"/>
      <c r="F558" s="771"/>
      <c r="G558" s="771"/>
      <c r="H558" s="771"/>
      <c r="I558" s="771"/>
      <c r="J558" s="771"/>
      <c r="K558" s="771"/>
      <c r="L558" s="771"/>
      <c r="M558" s="771"/>
      <c r="N558" s="771"/>
      <c r="O558" s="771"/>
      <c r="P558" s="771"/>
      <c r="Q558" s="771"/>
      <c r="R558" s="771"/>
      <c r="S558" s="771"/>
      <c r="T558" s="772"/>
      <c r="U558" s="772"/>
      <c r="V558" s="772"/>
      <c r="W558" s="772"/>
      <c r="X558" s="772"/>
      <c r="Y558" s="772"/>
      <c r="Z558" s="772"/>
    </row>
    <row r="559" spans="1:26" ht="12" customHeight="1" x14ac:dyDescent="0.3">
      <c r="A559" s="771"/>
      <c r="B559" s="771"/>
      <c r="C559" s="771"/>
      <c r="D559" s="771"/>
      <c r="E559" s="771"/>
      <c r="F559" s="771"/>
      <c r="G559" s="771"/>
      <c r="H559" s="771"/>
      <c r="I559" s="771"/>
      <c r="J559" s="771"/>
      <c r="K559" s="771"/>
      <c r="L559" s="771"/>
      <c r="M559" s="771"/>
      <c r="N559" s="771"/>
      <c r="O559" s="771"/>
      <c r="P559" s="771"/>
      <c r="Q559" s="771"/>
      <c r="R559" s="771"/>
      <c r="S559" s="771"/>
      <c r="T559" s="772"/>
      <c r="U559" s="772"/>
      <c r="V559" s="772"/>
      <c r="W559" s="772"/>
      <c r="X559" s="772"/>
      <c r="Y559" s="772"/>
      <c r="Z559" s="772"/>
    </row>
    <row r="560" spans="1:26" ht="12" customHeight="1" x14ac:dyDescent="0.3">
      <c r="A560" s="771"/>
      <c r="B560" s="771"/>
      <c r="C560" s="771"/>
      <c r="D560" s="771"/>
      <c r="E560" s="771"/>
      <c r="F560" s="771"/>
      <c r="G560" s="771"/>
      <c r="H560" s="771"/>
      <c r="I560" s="771"/>
      <c r="J560" s="771"/>
      <c r="K560" s="771"/>
      <c r="L560" s="771"/>
      <c r="M560" s="771"/>
      <c r="N560" s="771"/>
      <c r="O560" s="771"/>
      <c r="P560" s="771"/>
      <c r="Q560" s="771"/>
      <c r="R560" s="771"/>
      <c r="S560" s="771"/>
      <c r="T560" s="772"/>
      <c r="U560" s="772"/>
      <c r="V560" s="772"/>
      <c r="W560" s="772"/>
      <c r="X560" s="772"/>
      <c r="Y560" s="772"/>
      <c r="Z560" s="772"/>
    </row>
    <row r="561" spans="1:26" ht="12" customHeight="1" x14ac:dyDescent="0.3">
      <c r="A561" s="771"/>
      <c r="B561" s="771"/>
      <c r="C561" s="771"/>
      <c r="D561" s="771"/>
      <c r="E561" s="771"/>
      <c r="F561" s="771"/>
      <c r="G561" s="771"/>
      <c r="H561" s="771"/>
      <c r="I561" s="771"/>
      <c r="J561" s="771"/>
      <c r="K561" s="771"/>
      <c r="L561" s="771"/>
      <c r="M561" s="771"/>
      <c r="N561" s="771"/>
      <c r="O561" s="771"/>
      <c r="P561" s="771"/>
      <c r="Q561" s="771"/>
      <c r="R561" s="771"/>
      <c r="S561" s="771"/>
      <c r="T561" s="772"/>
      <c r="U561" s="772"/>
      <c r="V561" s="772"/>
      <c r="W561" s="772"/>
      <c r="X561" s="772"/>
      <c r="Y561" s="772"/>
      <c r="Z561" s="772"/>
    </row>
    <row r="562" spans="1:26" ht="12" customHeight="1" x14ac:dyDescent="0.3">
      <c r="A562" s="771"/>
      <c r="B562" s="771"/>
      <c r="C562" s="771"/>
      <c r="D562" s="771"/>
      <c r="E562" s="771"/>
      <c r="F562" s="771"/>
      <c r="G562" s="771"/>
      <c r="H562" s="771"/>
      <c r="I562" s="771"/>
      <c r="J562" s="771"/>
      <c r="K562" s="771"/>
      <c r="L562" s="771"/>
      <c r="M562" s="771"/>
      <c r="N562" s="771"/>
      <c r="O562" s="771"/>
      <c r="P562" s="771"/>
      <c r="Q562" s="771"/>
      <c r="R562" s="771"/>
      <c r="S562" s="771"/>
      <c r="T562" s="772"/>
      <c r="U562" s="772"/>
      <c r="V562" s="772"/>
      <c r="W562" s="772"/>
      <c r="X562" s="772"/>
      <c r="Y562" s="772"/>
      <c r="Z562" s="772"/>
    </row>
    <row r="563" spans="1:26" ht="12" customHeight="1" x14ac:dyDescent="0.3">
      <c r="A563" s="771"/>
      <c r="B563" s="771"/>
      <c r="C563" s="771"/>
      <c r="D563" s="771"/>
      <c r="E563" s="771"/>
      <c r="F563" s="771"/>
      <c r="G563" s="771"/>
      <c r="H563" s="771"/>
      <c r="I563" s="771"/>
      <c r="J563" s="771"/>
      <c r="K563" s="771"/>
      <c r="L563" s="771"/>
      <c r="M563" s="771"/>
      <c r="N563" s="771"/>
      <c r="O563" s="771"/>
      <c r="P563" s="771"/>
      <c r="Q563" s="771"/>
      <c r="R563" s="771"/>
      <c r="S563" s="771"/>
      <c r="T563" s="772"/>
      <c r="U563" s="772"/>
      <c r="V563" s="772"/>
      <c r="W563" s="772"/>
      <c r="X563" s="772"/>
      <c r="Y563" s="772"/>
      <c r="Z563" s="772"/>
    </row>
    <row r="564" spans="1:26" ht="12" customHeight="1" x14ac:dyDescent="0.3">
      <c r="A564" s="771"/>
      <c r="B564" s="771"/>
      <c r="C564" s="771"/>
      <c r="D564" s="771"/>
      <c r="E564" s="771"/>
      <c r="F564" s="771"/>
      <c r="G564" s="771"/>
      <c r="H564" s="771"/>
      <c r="I564" s="771"/>
      <c r="J564" s="771"/>
      <c r="K564" s="771"/>
      <c r="L564" s="771"/>
      <c r="M564" s="771"/>
      <c r="N564" s="771"/>
      <c r="O564" s="771"/>
      <c r="P564" s="771"/>
      <c r="Q564" s="771"/>
      <c r="R564" s="771"/>
      <c r="S564" s="771"/>
      <c r="T564" s="772"/>
      <c r="U564" s="772"/>
      <c r="V564" s="772"/>
      <c r="W564" s="772"/>
      <c r="X564" s="772"/>
      <c r="Y564" s="772"/>
      <c r="Z564" s="772"/>
    </row>
    <row r="565" spans="1:26" ht="12" customHeight="1" x14ac:dyDescent="0.3">
      <c r="A565" s="771"/>
      <c r="B565" s="771"/>
      <c r="C565" s="771"/>
      <c r="D565" s="771"/>
      <c r="E565" s="771"/>
      <c r="F565" s="771"/>
      <c r="G565" s="771"/>
      <c r="H565" s="771"/>
      <c r="I565" s="771"/>
      <c r="J565" s="771"/>
      <c r="K565" s="771"/>
      <c r="L565" s="771"/>
      <c r="M565" s="771"/>
      <c r="N565" s="771"/>
      <c r="O565" s="771"/>
      <c r="P565" s="771"/>
      <c r="Q565" s="771"/>
      <c r="R565" s="771"/>
      <c r="S565" s="771"/>
      <c r="T565" s="772"/>
      <c r="U565" s="772"/>
      <c r="V565" s="772"/>
      <c r="W565" s="772"/>
      <c r="X565" s="772"/>
      <c r="Y565" s="772"/>
      <c r="Z565" s="772"/>
    </row>
    <row r="566" spans="1:26" ht="12" customHeight="1" x14ac:dyDescent="0.3">
      <c r="A566" s="771"/>
      <c r="B566" s="771"/>
      <c r="C566" s="771"/>
      <c r="D566" s="771"/>
      <c r="E566" s="771"/>
      <c r="F566" s="771"/>
      <c r="G566" s="771"/>
      <c r="H566" s="771"/>
      <c r="I566" s="771"/>
      <c r="J566" s="771"/>
      <c r="K566" s="771"/>
      <c r="L566" s="771"/>
      <c r="M566" s="771"/>
      <c r="N566" s="771"/>
      <c r="O566" s="771"/>
      <c r="P566" s="771"/>
      <c r="Q566" s="771"/>
      <c r="R566" s="771"/>
      <c r="S566" s="771"/>
      <c r="T566" s="772"/>
      <c r="U566" s="772"/>
      <c r="V566" s="772"/>
      <c r="W566" s="772"/>
      <c r="X566" s="772"/>
      <c r="Y566" s="772"/>
      <c r="Z566" s="772"/>
    </row>
    <row r="567" spans="1:26" ht="12" customHeight="1" x14ac:dyDescent="0.3">
      <c r="A567" s="771"/>
      <c r="B567" s="771"/>
      <c r="C567" s="771"/>
      <c r="D567" s="771"/>
      <c r="E567" s="771"/>
      <c r="F567" s="771"/>
      <c r="G567" s="771"/>
      <c r="H567" s="771"/>
      <c r="I567" s="771"/>
      <c r="J567" s="771"/>
      <c r="K567" s="771"/>
      <c r="L567" s="771"/>
      <c r="M567" s="771"/>
      <c r="N567" s="771"/>
      <c r="O567" s="771"/>
      <c r="P567" s="771"/>
      <c r="Q567" s="771"/>
      <c r="R567" s="771"/>
      <c r="S567" s="771"/>
      <c r="T567" s="772"/>
      <c r="U567" s="772"/>
      <c r="V567" s="772"/>
      <c r="W567" s="772"/>
      <c r="X567" s="772"/>
      <c r="Y567" s="772"/>
      <c r="Z567" s="772"/>
    </row>
    <row r="568" spans="1:26" ht="12" customHeight="1" x14ac:dyDescent="0.3">
      <c r="A568" s="771"/>
      <c r="B568" s="771"/>
      <c r="C568" s="771"/>
      <c r="D568" s="771"/>
      <c r="E568" s="771"/>
      <c r="F568" s="771"/>
      <c r="G568" s="771"/>
      <c r="H568" s="771"/>
      <c r="I568" s="771"/>
      <c r="J568" s="771"/>
      <c r="K568" s="771"/>
      <c r="L568" s="771"/>
      <c r="M568" s="771"/>
      <c r="N568" s="771"/>
      <c r="O568" s="771"/>
      <c r="P568" s="771"/>
      <c r="Q568" s="771"/>
      <c r="R568" s="771"/>
      <c r="S568" s="771"/>
      <c r="T568" s="772"/>
      <c r="U568" s="772"/>
      <c r="V568" s="772"/>
      <c r="W568" s="772"/>
      <c r="X568" s="772"/>
      <c r="Y568" s="772"/>
      <c r="Z568" s="772"/>
    </row>
    <row r="569" spans="1:26" ht="12" customHeight="1" x14ac:dyDescent="0.3">
      <c r="A569" s="771"/>
      <c r="B569" s="771"/>
      <c r="C569" s="771"/>
      <c r="D569" s="771"/>
      <c r="E569" s="771"/>
      <c r="F569" s="771"/>
      <c r="G569" s="771"/>
      <c r="H569" s="771"/>
      <c r="I569" s="771"/>
      <c r="J569" s="771"/>
      <c r="K569" s="771"/>
      <c r="L569" s="771"/>
      <c r="M569" s="771"/>
      <c r="N569" s="771"/>
      <c r="O569" s="771"/>
      <c r="P569" s="771"/>
      <c r="Q569" s="771"/>
      <c r="R569" s="771"/>
      <c r="S569" s="771"/>
      <c r="T569" s="772"/>
      <c r="U569" s="772"/>
      <c r="V569" s="772"/>
      <c r="W569" s="772"/>
      <c r="X569" s="772"/>
      <c r="Y569" s="772"/>
      <c r="Z569" s="772"/>
    </row>
    <row r="570" spans="1:26" ht="12" customHeight="1" x14ac:dyDescent="0.3">
      <c r="A570" s="771"/>
      <c r="B570" s="771"/>
      <c r="C570" s="771"/>
      <c r="D570" s="771"/>
      <c r="E570" s="771"/>
      <c r="F570" s="771"/>
      <c r="G570" s="771"/>
      <c r="H570" s="771"/>
      <c r="I570" s="771"/>
      <c r="J570" s="771"/>
      <c r="K570" s="771"/>
      <c r="L570" s="771"/>
      <c r="M570" s="771"/>
      <c r="N570" s="771"/>
      <c r="O570" s="771"/>
      <c r="P570" s="771"/>
      <c r="Q570" s="771"/>
      <c r="R570" s="771"/>
      <c r="S570" s="771"/>
      <c r="T570" s="772"/>
      <c r="U570" s="772"/>
      <c r="V570" s="772"/>
      <c r="W570" s="772"/>
      <c r="X570" s="772"/>
      <c r="Y570" s="772"/>
      <c r="Z570" s="772"/>
    </row>
    <row r="571" spans="1:26" ht="12" customHeight="1" x14ac:dyDescent="0.3">
      <c r="A571" s="771"/>
      <c r="B571" s="771"/>
      <c r="C571" s="771"/>
      <c r="D571" s="771"/>
      <c r="E571" s="771"/>
      <c r="F571" s="771"/>
      <c r="G571" s="771"/>
      <c r="H571" s="771"/>
      <c r="I571" s="771"/>
      <c r="J571" s="771"/>
      <c r="K571" s="771"/>
      <c r="L571" s="771"/>
      <c r="M571" s="771"/>
      <c r="N571" s="771"/>
      <c r="O571" s="771"/>
      <c r="P571" s="771"/>
      <c r="Q571" s="771"/>
      <c r="R571" s="771"/>
      <c r="S571" s="771"/>
      <c r="T571" s="772"/>
      <c r="U571" s="772"/>
      <c r="V571" s="772"/>
      <c r="W571" s="772"/>
      <c r="X571" s="772"/>
      <c r="Y571" s="772"/>
      <c r="Z571" s="772"/>
    </row>
    <row r="572" spans="1:26" ht="12" customHeight="1" x14ac:dyDescent="0.3">
      <c r="A572" s="771"/>
      <c r="B572" s="771"/>
      <c r="C572" s="771"/>
      <c r="D572" s="771"/>
      <c r="E572" s="771"/>
      <c r="F572" s="771"/>
      <c r="G572" s="771"/>
      <c r="H572" s="771"/>
      <c r="I572" s="771"/>
      <c r="J572" s="771"/>
      <c r="K572" s="771"/>
      <c r="L572" s="771"/>
      <c r="M572" s="771"/>
      <c r="N572" s="771"/>
      <c r="O572" s="771"/>
      <c r="P572" s="771"/>
      <c r="Q572" s="771"/>
      <c r="R572" s="771"/>
      <c r="S572" s="771"/>
      <c r="T572" s="772"/>
      <c r="U572" s="772"/>
      <c r="V572" s="772"/>
      <c r="W572" s="772"/>
      <c r="X572" s="772"/>
      <c r="Y572" s="772"/>
      <c r="Z572" s="772"/>
    </row>
    <row r="573" spans="1:26" ht="12" customHeight="1" x14ac:dyDescent="0.3">
      <c r="A573" s="771"/>
      <c r="B573" s="771"/>
      <c r="C573" s="771"/>
      <c r="D573" s="771"/>
      <c r="E573" s="771"/>
      <c r="F573" s="771"/>
      <c r="G573" s="771"/>
      <c r="H573" s="771"/>
      <c r="I573" s="771"/>
      <c r="J573" s="771"/>
      <c r="K573" s="771"/>
      <c r="L573" s="771"/>
      <c r="M573" s="771"/>
      <c r="N573" s="771"/>
      <c r="O573" s="771"/>
      <c r="P573" s="771"/>
      <c r="Q573" s="771"/>
      <c r="R573" s="771"/>
      <c r="S573" s="771"/>
      <c r="T573" s="772"/>
      <c r="U573" s="772"/>
      <c r="V573" s="772"/>
      <c r="W573" s="772"/>
      <c r="X573" s="772"/>
      <c r="Y573" s="772"/>
      <c r="Z573" s="772"/>
    </row>
    <row r="574" spans="1:26" ht="12" customHeight="1" x14ac:dyDescent="0.3">
      <c r="A574" s="771"/>
      <c r="B574" s="771"/>
      <c r="C574" s="771"/>
      <c r="D574" s="771"/>
      <c r="E574" s="771"/>
      <c r="F574" s="771"/>
      <c r="G574" s="771"/>
      <c r="H574" s="771"/>
      <c r="I574" s="771"/>
      <c r="J574" s="771"/>
      <c r="K574" s="771"/>
      <c r="L574" s="771"/>
      <c r="M574" s="771"/>
      <c r="N574" s="771"/>
      <c r="O574" s="771"/>
      <c r="P574" s="771"/>
      <c r="Q574" s="771"/>
      <c r="R574" s="771"/>
      <c r="S574" s="771"/>
      <c r="T574" s="772"/>
      <c r="U574" s="772"/>
      <c r="V574" s="772"/>
      <c r="W574" s="772"/>
      <c r="X574" s="772"/>
      <c r="Y574" s="772"/>
      <c r="Z574" s="772"/>
    </row>
    <row r="575" spans="1:26" ht="12" customHeight="1" x14ac:dyDescent="0.3">
      <c r="A575" s="771"/>
      <c r="B575" s="771"/>
      <c r="C575" s="771"/>
      <c r="D575" s="771"/>
      <c r="E575" s="771"/>
      <c r="F575" s="771"/>
      <c r="G575" s="771"/>
      <c r="H575" s="771"/>
      <c r="I575" s="771"/>
      <c r="J575" s="771"/>
      <c r="K575" s="771"/>
      <c r="L575" s="771"/>
      <c r="M575" s="771"/>
      <c r="N575" s="771"/>
      <c r="O575" s="771"/>
      <c r="P575" s="771"/>
      <c r="Q575" s="771"/>
      <c r="R575" s="771"/>
      <c r="S575" s="771"/>
      <c r="T575" s="772"/>
      <c r="U575" s="772"/>
      <c r="V575" s="772"/>
      <c r="W575" s="772"/>
      <c r="X575" s="772"/>
      <c r="Y575" s="772"/>
      <c r="Z575" s="772"/>
    </row>
    <row r="576" spans="1:26" ht="12" customHeight="1" x14ac:dyDescent="0.3">
      <c r="A576" s="771"/>
      <c r="B576" s="771"/>
      <c r="C576" s="771"/>
      <c r="D576" s="771"/>
      <c r="E576" s="771"/>
      <c r="F576" s="771"/>
      <c r="G576" s="771"/>
      <c r="H576" s="771"/>
      <c r="I576" s="771"/>
      <c r="J576" s="771"/>
      <c r="K576" s="771"/>
      <c r="L576" s="771"/>
      <c r="M576" s="771"/>
      <c r="N576" s="771"/>
      <c r="O576" s="771"/>
      <c r="P576" s="771"/>
      <c r="Q576" s="771"/>
      <c r="R576" s="771"/>
      <c r="S576" s="771"/>
      <c r="T576" s="772"/>
      <c r="U576" s="772"/>
      <c r="V576" s="772"/>
      <c r="W576" s="772"/>
      <c r="X576" s="772"/>
      <c r="Y576" s="772"/>
      <c r="Z576" s="772"/>
    </row>
    <row r="577" spans="1:26" ht="12" customHeight="1" x14ac:dyDescent="0.3">
      <c r="A577" s="771"/>
      <c r="B577" s="771"/>
      <c r="C577" s="771"/>
      <c r="D577" s="771"/>
      <c r="E577" s="771"/>
      <c r="F577" s="771"/>
      <c r="G577" s="771"/>
      <c r="H577" s="771"/>
      <c r="I577" s="771"/>
      <c r="J577" s="771"/>
      <c r="K577" s="771"/>
      <c r="L577" s="771"/>
      <c r="M577" s="771"/>
      <c r="N577" s="771"/>
      <c r="O577" s="771"/>
      <c r="P577" s="771"/>
      <c r="Q577" s="771"/>
      <c r="R577" s="771"/>
      <c r="S577" s="771"/>
      <c r="T577" s="772"/>
      <c r="U577" s="772"/>
      <c r="V577" s="772"/>
      <c r="W577" s="772"/>
      <c r="X577" s="772"/>
      <c r="Y577" s="772"/>
      <c r="Z577" s="772"/>
    </row>
    <row r="578" spans="1:26" ht="12" customHeight="1" x14ac:dyDescent="0.3">
      <c r="A578" s="771"/>
      <c r="B578" s="771"/>
      <c r="C578" s="771"/>
      <c r="D578" s="771"/>
      <c r="E578" s="771"/>
      <c r="F578" s="771"/>
      <c r="G578" s="771"/>
      <c r="H578" s="771"/>
      <c r="I578" s="771"/>
      <c r="J578" s="771"/>
      <c r="K578" s="771"/>
      <c r="L578" s="771"/>
      <c r="M578" s="771"/>
      <c r="N578" s="771"/>
      <c r="O578" s="771"/>
      <c r="P578" s="771"/>
      <c r="Q578" s="771"/>
      <c r="R578" s="771"/>
      <c r="S578" s="771"/>
      <c r="T578" s="772"/>
      <c r="U578" s="772"/>
      <c r="V578" s="772"/>
      <c r="W578" s="772"/>
      <c r="X578" s="772"/>
      <c r="Y578" s="772"/>
      <c r="Z578" s="772"/>
    </row>
    <row r="579" spans="1:26" ht="12" customHeight="1" x14ac:dyDescent="0.3">
      <c r="A579" s="771"/>
      <c r="B579" s="771"/>
      <c r="C579" s="771"/>
      <c r="D579" s="771"/>
      <c r="E579" s="771"/>
      <c r="F579" s="771"/>
      <c r="G579" s="771"/>
      <c r="H579" s="771"/>
      <c r="I579" s="771"/>
      <c r="J579" s="771"/>
      <c r="K579" s="771"/>
      <c r="L579" s="771"/>
      <c r="M579" s="771"/>
      <c r="N579" s="771"/>
      <c r="O579" s="771"/>
      <c r="P579" s="771"/>
      <c r="Q579" s="771"/>
      <c r="R579" s="771"/>
      <c r="S579" s="771"/>
      <c r="T579" s="772"/>
      <c r="U579" s="772"/>
      <c r="V579" s="772"/>
      <c r="W579" s="772"/>
      <c r="X579" s="772"/>
      <c r="Y579" s="772"/>
      <c r="Z579" s="772"/>
    </row>
    <row r="580" spans="1:26" ht="12" customHeight="1" x14ac:dyDescent="0.3">
      <c r="A580" s="771"/>
      <c r="B580" s="771"/>
      <c r="C580" s="771"/>
      <c r="D580" s="771"/>
      <c r="E580" s="771"/>
      <c r="F580" s="771"/>
      <c r="G580" s="771"/>
      <c r="H580" s="771"/>
      <c r="I580" s="771"/>
      <c r="J580" s="771"/>
      <c r="K580" s="771"/>
      <c r="L580" s="771"/>
      <c r="M580" s="771"/>
      <c r="N580" s="771"/>
      <c r="O580" s="771"/>
      <c r="P580" s="771"/>
      <c r="Q580" s="771"/>
      <c r="R580" s="771"/>
      <c r="S580" s="771"/>
      <c r="T580" s="772"/>
      <c r="U580" s="772"/>
      <c r="V580" s="772"/>
      <c r="W580" s="772"/>
      <c r="X580" s="772"/>
      <c r="Y580" s="772"/>
      <c r="Z580" s="772"/>
    </row>
    <row r="581" spans="1:26" ht="12" customHeight="1" x14ac:dyDescent="0.3">
      <c r="A581" s="771"/>
      <c r="B581" s="771"/>
      <c r="C581" s="771"/>
      <c r="D581" s="771"/>
      <c r="E581" s="771"/>
      <c r="F581" s="771"/>
      <c r="G581" s="771"/>
      <c r="H581" s="771"/>
      <c r="I581" s="771"/>
      <c r="J581" s="771"/>
      <c r="K581" s="771"/>
      <c r="L581" s="771"/>
      <c r="M581" s="771"/>
      <c r="N581" s="771"/>
      <c r="O581" s="771"/>
      <c r="P581" s="771"/>
      <c r="Q581" s="771"/>
      <c r="R581" s="771"/>
      <c r="S581" s="771"/>
      <c r="T581" s="772"/>
      <c r="U581" s="772"/>
      <c r="V581" s="772"/>
      <c r="W581" s="772"/>
      <c r="X581" s="772"/>
      <c r="Y581" s="772"/>
      <c r="Z581" s="772"/>
    </row>
    <row r="582" spans="1:26" ht="12" customHeight="1" x14ac:dyDescent="0.3">
      <c r="A582" s="771"/>
      <c r="B582" s="771"/>
      <c r="C582" s="771"/>
      <c r="D582" s="771"/>
      <c r="E582" s="771"/>
      <c r="F582" s="771"/>
      <c r="G582" s="771"/>
      <c r="H582" s="771"/>
      <c r="I582" s="771"/>
      <c r="J582" s="771"/>
      <c r="K582" s="771"/>
      <c r="L582" s="771"/>
      <c r="M582" s="771"/>
      <c r="N582" s="771"/>
      <c r="O582" s="771"/>
      <c r="P582" s="771"/>
      <c r="Q582" s="771"/>
      <c r="R582" s="771"/>
      <c r="S582" s="771"/>
      <c r="T582" s="772"/>
      <c r="U582" s="772"/>
      <c r="V582" s="772"/>
      <c r="W582" s="772"/>
      <c r="X582" s="772"/>
      <c r="Y582" s="772"/>
      <c r="Z582" s="772"/>
    </row>
    <row r="583" spans="1:26" ht="12" customHeight="1" x14ac:dyDescent="0.3">
      <c r="A583" s="771"/>
      <c r="B583" s="771"/>
      <c r="C583" s="771"/>
      <c r="D583" s="771"/>
      <c r="E583" s="771"/>
      <c r="F583" s="771"/>
      <c r="G583" s="771"/>
      <c r="H583" s="771"/>
      <c r="I583" s="771"/>
      <c r="J583" s="771"/>
      <c r="K583" s="771"/>
      <c r="L583" s="771"/>
      <c r="M583" s="771"/>
      <c r="N583" s="771"/>
      <c r="O583" s="771"/>
      <c r="P583" s="771"/>
      <c r="Q583" s="771"/>
      <c r="R583" s="771"/>
      <c r="S583" s="771"/>
      <c r="T583" s="772"/>
      <c r="U583" s="772"/>
      <c r="V583" s="772"/>
      <c r="W583" s="772"/>
      <c r="X583" s="772"/>
      <c r="Y583" s="772"/>
      <c r="Z583" s="772"/>
    </row>
    <row r="584" spans="1:26" ht="12" customHeight="1" x14ac:dyDescent="0.3">
      <c r="A584" s="771"/>
      <c r="B584" s="771"/>
      <c r="C584" s="771"/>
      <c r="D584" s="771"/>
      <c r="E584" s="771"/>
      <c r="F584" s="771"/>
      <c r="G584" s="771"/>
      <c r="H584" s="771"/>
      <c r="I584" s="771"/>
      <c r="J584" s="771"/>
      <c r="K584" s="771"/>
      <c r="L584" s="771"/>
      <c r="M584" s="771"/>
      <c r="N584" s="771"/>
      <c r="O584" s="771"/>
      <c r="P584" s="771"/>
      <c r="Q584" s="771"/>
      <c r="R584" s="771"/>
      <c r="S584" s="771"/>
      <c r="T584" s="772"/>
      <c r="U584" s="772"/>
      <c r="V584" s="772"/>
      <c r="W584" s="772"/>
      <c r="X584" s="772"/>
      <c r="Y584" s="772"/>
      <c r="Z584" s="772"/>
    </row>
    <row r="585" spans="1:26" ht="12" customHeight="1" x14ac:dyDescent="0.3">
      <c r="A585" s="771"/>
      <c r="B585" s="771"/>
      <c r="C585" s="771"/>
      <c r="D585" s="771"/>
      <c r="E585" s="771"/>
      <c r="F585" s="771"/>
      <c r="G585" s="771"/>
      <c r="H585" s="771"/>
      <c r="I585" s="771"/>
      <c r="J585" s="771"/>
      <c r="K585" s="771"/>
      <c r="L585" s="771"/>
      <c r="M585" s="771"/>
      <c r="N585" s="771"/>
      <c r="O585" s="771"/>
      <c r="P585" s="771"/>
      <c r="Q585" s="771"/>
      <c r="R585" s="771"/>
      <c r="S585" s="771"/>
      <c r="T585" s="772"/>
      <c r="U585" s="772"/>
      <c r="V585" s="772"/>
      <c r="W585" s="772"/>
      <c r="X585" s="772"/>
      <c r="Y585" s="772"/>
      <c r="Z585" s="772"/>
    </row>
    <row r="586" spans="1:26" ht="12" customHeight="1" x14ac:dyDescent="0.3">
      <c r="A586" s="771"/>
      <c r="B586" s="771"/>
      <c r="C586" s="771"/>
      <c r="D586" s="771"/>
      <c r="E586" s="771"/>
      <c r="F586" s="771"/>
      <c r="G586" s="771"/>
      <c r="H586" s="771"/>
      <c r="I586" s="771"/>
      <c r="J586" s="771"/>
      <c r="K586" s="771"/>
      <c r="L586" s="771"/>
      <c r="M586" s="771"/>
      <c r="N586" s="771"/>
      <c r="O586" s="771"/>
      <c r="P586" s="771"/>
      <c r="Q586" s="771"/>
      <c r="R586" s="771"/>
      <c r="S586" s="771"/>
      <c r="T586" s="772"/>
      <c r="U586" s="772"/>
      <c r="V586" s="772"/>
      <c r="W586" s="772"/>
      <c r="X586" s="772"/>
      <c r="Y586" s="772"/>
      <c r="Z586" s="772"/>
    </row>
    <row r="587" spans="1:26" ht="12" customHeight="1" x14ac:dyDescent="0.3">
      <c r="A587" s="771"/>
      <c r="B587" s="771"/>
      <c r="C587" s="771"/>
      <c r="D587" s="771"/>
      <c r="E587" s="771"/>
      <c r="F587" s="771"/>
      <c r="G587" s="771"/>
      <c r="H587" s="771"/>
      <c r="I587" s="771"/>
      <c r="J587" s="771"/>
      <c r="K587" s="771"/>
      <c r="L587" s="771"/>
      <c r="M587" s="771"/>
      <c r="N587" s="771"/>
      <c r="O587" s="771"/>
      <c r="P587" s="771"/>
      <c r="Q587" s="771"/>
      <c r="R587" s="771"/>
      <c r="S587" s="771"/>
      <c r="T587" s="772"/>
      <c r="U587" s="772"/>
      <c r="V587" s="772"/>
      <c r="W587" s="772"/>
      <c r="X587" s="772"/>
      <c r="Y587" s="772"/>
      <c r="Z587" s="772"/>
    </row>
    <row r="588" spans="1:26" ht="12" customHeight="1" x14ac:dyDescent="0.3">
      <c r="A588" s="771"/>
      <c r="B588" s="771"/>
      <c r="C588" s="771"/>
      <c r="D588" s="771"/>
      <c r="E588" s="771"/>
      <c r="F588" s="771"/>
      <c r="G588" s="771"/>
      <c r="H588" s="771"/>
      <c r="I588" s="771"/>
      <c r="J588" s="771"/>
      <c r="K588" s="771"/>
      <c r="L588" s="771"/>
      <c r="M588" s="771"/>
      <c r="N588" s="771"/>
      <c r="O588" s="771"/>
      <c r="P588" s="771"/>
      <c r="Q588" s="771"/>
      <c r="R588" s="771"/>
      <c r="S588" s="771"/>
      <c r="T588" s="772"/>
      <c r="U588" s="772"/>
      <c r="V588" s="772"/>
      <c r="W588" s="772"/>
      <c r="X588" s="772"/>
      <c r="Y588" s="772"/>
      <c r="Z588" s="772"/>
    </row>
    <row r="589" spans="1:26" ht="12" customHeight="1" x14ac:dyDescent="0.3">
      <c r="A589" s="771"/>
      <c r="B589" s="771"/>
      <c r="C589" s="771"/>
      <c r="D589" s="771"/>
      <c r="E589" s="771"/>
      <c r="F589" s="771"/>
      <c r="G589" s="771"/>
      <c r="H589" s="771"/>
      <c r="I589" s="771"/>
      <c r="J589" s="771"/>
      <c r="K589" s="771"/>
      <c r="L589" s="771"/>
      <c r="M589" s="771"/>
      <c r="N589" s="771"/>
      <c r="O589" s="771"/>
      <c r="P589" s="771"/>
      <c r="Q589" s="771"/>
      <c r="R589" s="771"/>
      <c r="S589" s="771"/>
      <c r="T589" s="772"/>
      <c r="U589" s="772"/>
      <c r="V589" s="772"/>
      <c r="W589" s="772"/>
      <c r="X589" s="772"/>
      <c r="Y589" s="772"/>
      <c r="Z589" s="772"/>
    </row>
    <row r="590" spans="1:26" ht="12" customHeight="1" x14ac:dyDescent="0.3">
      <c r="A590" s="771"/>
      <c r="B590" s="771"/>
      <c r="C590" s="771"/>
      <c r="D590" s="771"/>
      <c r="E590" s="771"/>
      <c r="F590" s="771"/>
      <c r="G590" s="771"/>
      <c r="H590" s="771"/>
      <c r="I590" s="771"/>
      <c r="J590" s="771"/>
      <c r="K590" s="771"/>
      <c r="L590" s="771"/>
      <c r="M590" s="771"/>
      <c r="N590" s="771"/>
      <c r="O590" s="771"/>
      <c r="P590" s="771"/>
      <c r="Q590" s="771"/>
      <c r="R590" s="771"/>
      <c r="S590" s="771"/>
      <c r="T590" s="772"/>
      <c r="U590" s="772"/>
      <c r="V590" s="772"/>
      <c r="W590" s="772"/>
      <c r="X590" s="772"/>
      <c r="Y590" s="772"/>
      <c r="Z590" s="772"/>
    </row>
    <row r="591" spans="1:26" ht="12" customHeight="1" x14ac:dyDescent="0.3">
      <c r="A591" s="771"/>
      <c r="B591" s="771"/>
      <c r="C591" s="771"/>
      <c r="D591" s="771"/>
      <c r="E591" s="771"/>
      <c r="F591" s="771"/>
      <c r="G591" s="771"/>
      <c r="H591" s="771"/>
      <c r="I591" s="771"/>
      <c r="J591" s="771"/>
      <c r="K591" s="771"/>
      <c r="L591" s="771"/>
      <c r="M591" s="771"/>
      <c r="N591" s="771"/>
      <c r="O591" s="771"/>
      <c r="P591" s="771"/>
      <c r="Q591" s="771"/>
      <c r="R591" s="771"/>
      <c r="S591" s="771"/>
      <c r="T591" s="772"/>
      <c r="U591" s="772"/>
      <c r="V591" s="772"/>
      <c r="W591" s="772"/>
      <c r="X591" s="772"/>
      <c r="Y591" s="772"/>
      <c r="Z591" s="772"/>
    </row>
    <row r="592" spans="1:26" ht="12" customHeight="1" x14ac:dyDescent="0.3">
      <c r="A592" s="771"/>
      <c r="B592" s="771"/>
      <c r="C592" s="771"/>
      <c r="D592" s="771"/>
      <c r="E592" s="771"/>
      <c r="F592" s="771"/>
      <c r="G592" s="771"/>
      <c r="H592" s="771"/>
      <c r="I592" s="771"/>
      <c r="J592" s="771"/>
      <c r="K592" s="771"/>
      <c r="L592" s="771"/>
      <c r="M592" s="771"/>
      <c r="N592" s="771"/>
      <c r="O592" s="771"/>
      <c r="P592" s="771"/>
      <c r="Q592" s="771"/>
      <c r="R592" s="771"/>
      <c r="S592" s="771"/>
      <c r="T592" s="772"/>
      <c r="U592" s="772"/>
      <c r="V592" s="772"/>
      <c r="W592" s="772"/>
      <c r="X592" s="772"/>
      <c r="Y592" s="772"/>
      <c r="Z592" s="772"/>
    </row>
    <row r="593" spans="1:26" ht="12" customHeight="1" x14ac:dyDescent="0.3">
      <c r="A593" s="771"/>
      <c r="B593" s="771"/>
      <c r="C593" s="771"/>
      <c r="D593" s="771"/>
      <c r="E593" s="771"/>
      <c r="F593" s="771"/>
      <c r="G593" s="771"/>
      <c r="H593" s="771"/>
      <c r="I593" s="771"/>
      <c r="J593" s="771"/>
      <c r="K593" s="771"/>
      <c r="L593" s="771"/>
      <c r="M593" s="771"/>
      <c r="N593" s="771"/>
      <c r="O593" s="771"/>
      <c r="P593" s="771"/>
      <c r="Q593" s="771"/>
      <c r="R593" s="771"/>
      <c r="S593" s="771"/>
      <c r="T593" s="772"/>
      <c r="U593" s="772"/>
      <c r="V593" s="772"/>
      <c r="W593" s="772"/>
      <c r="X593" s="772"/>
      <c r="Y593" s="772"/>
      <c r="Z593" s="772"/>
    </row>
    <row r="594" spans="1:26" ht="12" customHeight="1" x14ac:dyDescent="0.3">
      <c r="A594" s="771"/>
      <c r="B594" s="771"/>
      <c r="C594" s="771"/>
      <c r="D594" s="771"/>
      <c r="E594" s="771"/>
      <c r="F594" s="771"/>
      <c r="G594" s="771"/>
      <c r="H594" s="771"/>
      <c r="I594" s="771"/>
      <c r="J594" s="771"/>
      <c r="K594" s="771"/>
      <c r="L594" s="771"/>
      <c r="M594" s="771"/>
      <c r="N594" s="771"/>
      <c r="O594" s="771"/>
      <c r="P594" s="771"/>
      <c r="Q594" s="771"/>
      <c r="R594" s="771"/>
      <c r="S594" s="771"/>
      <c r="T594" s="772"/>
      <c r="U594" s="772"/>
      <c r="V594" s="772"/>
      <c r="W594" s="772"/>
      <c r="X594" s="772"/>
      <c r="Y594" s="772"/>
      <c r="Z594" s="772"/>
    </row>
    <row r="595" spans="1:26" ht="12" customHeight="1" x14ac:dyDescent="0.3">
      <c r="A595" s="771"/>
      <c r="B595" s="771"/>
      <c r="C595" s="771"/>
      <c r="D595" s="771"/>
      <c r="E595" s="771"/>
      <c r="F595" s="771"/>
      <c r="G595" s="771"/>
      <c r="H595" s="771"/>
      <c r="I595" s="771"/>
      <c r="J595" s="771"/>
      <c r="K595" s="771"/>
      <c r="L595" s="771"/>
      <c r="M595" s="771"/>
      <c r="N595" s="771"/>
      <c r="O595" s="771"/>
      <c r="P595" s="771"/>
      <c r="Q595" s="771"/>
      <c r="R595" s="771"/>
      <c r="S595" s="771"/>
      <c r="T595" s="772"/>
      <c r="U595" s="772"/>
      <c r="V595" s="772"/>
      <c r="W595" s="772"/>
      <c r="X595" s="772"/>
      <c r="Y595" s="772"/>
      <c r="Z595" s="772"/>
    </row>
    <row r="596" spans="1:26" ht="12" customHeight="1" x14ac:dyDescent="0.3">
      <c r="A596" s="771"/>
      <c r="B596" s="771"/>
      <c r="C596" s="771"/>
      <c r="D596" s="771"/>
      <c r="E596" s="771"/>
      <c r="F596" s="771"/>
      <c r="G596" s="771"/>
      <c r="H596" s="771"/>
      <c r="I596" s="771"/>
      <c r="J596" s="771"/>
      <c r="K596" s="771"/>
      <c r="L596" s="771"/>
      <c r="M596" s="771"/>
      <c r="N596" s="771"/>
      <c r="O596" s="771"/>
      <c r="P596" s="771"/>
      <c r="Q596" s="771"/>
      <c r="R596" s="771"/>
      <c r="S596" s="771"/>
      <c r="T596" s="772"/>
      <c r="U596" s="772"/>
      <c r="V596" s="772"/>
      <c r="W596" s="772"/>
      <c r="X596" s="772"/>
      <c r="Y596" s="772"/>
      <c r="Z596" s="772"/>
    </row>
    <row r="597" spans="1:26" ht="12" customHeight="1" x14ac:dyDescent="0.3">
      <c r="A597" s="771"/>
      <c r="B597" s="771"/>
      <c r="C597" s="771"/>
      <c r="D597" s="771"/>
      <c r="E597" s="771"/>
      <c r="F597" s="771"/>
      <c r="G597" s="771"/>
      <c r="H597" s="771"/>
      <c r="I597" s="771"/>
      <c r="J597" s="771"/>
      <c r="K597" s="771"/>
      <c r="L597" s="771"/>
      <c r="M597" s="771"/>
      <c r="N597" s="771"/>
      <c r="O597" s="771"/>
      <c r="P597" s="771"/>
      <c r="Q597" s="771"/>
      <c r="R597" s="771"/>
      <c r="S597" s="771"/>
      <c r="T597" s="772"/>
      <c r="U597" s="772"/>
      <c r="V597" s="772"/>
      <c r="W597" s="772"/>
      <c r="X597" s="772"/>
      <c r="Y597" s="772"/>
      <c r="Z597" s="772"/>
    </row>
    <row r="598" spans="1:26" ht="12" customHeight="1" x14ac:dyDescent="0.3">
      <c r="A598" s="771"/>
      <c r="B598" s="771"/>
      <c r="C598" s="771"/>
      <c r="D598" s="771"/>
      <c r="E598" s="771"/>
      <c r="F598" s="771"/>
      <c r="G598" s="771"/>
      <c r="H598" s="771"/>
      <c r="I598" s="771"/>
      <c r="J598" s="771"/>
      <c r="K598" s="771"/>
      <c r="L598" s="771"/>
      <c r="M598" s="771"/>
      <c r="N598" s="771"/>
      <c r="O598" s="771"/>
      <c r="P598" s="771"/>
      <c r="Q598" s="771"/>
      <c r="R598" s="771"/>
      <c r="S598" s="771"/>
      <c r="T598" s="772"/>
      <c r="U598" s="772"/>
      <c r="V598" s="772"/>
      <c r="W598" s="772"/>
      <c r="X598" s="772"/>
      <c r="Y598" s="772"/>
      <c r="Z598" s="772"/>
    </row>
    <row r="599" spans="1:26" ht="12" customHeight="1" x14ac:dyDescent="0.3">
      <c r="A599" s="771"/>
      <c r="B599" s="771"/>
      <c r="C599" s="771"/>
      <c r="D599" s="771"/>
      <c r="E599" s="771"/>
      <c r="F599" s="771"/>
      <c r="G599" s="771"/>
      <c r="H599" s="771"/>
      <c r="I599" s="771"/>
      <c r="J599" s="771"/>
      <c r="K599" s="771"/>
      <c r="L599" s="771"/>
      <c r="M599" s="771"/>
      <c r="N599" s="771"/>
      <c r="O599" s="771"/>
      <c r="P599" s="771"/>
      <c r="Q599" s="771"/>
      <c r="R599" s="771"/>
      <c r="S599" s="771"/>
      <c r="T599" s="772"/>
      <c r="U599" s="772"/>
      <c r="V599" s="772"/>
      <c r="W599" s="772"/>
      <c r="X599" s="772"/>
      <c r="Y599" s="772"/>
      <c r="Z599" s="772"/>
    </row>
    <row r="600" spans="1:26" ht="12" customHeight="1" x14ac:dyDescent="0.3">
      <c r="A600" s="771"/>
      <c r="B600" s="771"/>
      <c r="C600" s="771"/>
      <c r="D600" s="771"/>
      <c r="E600" s="771"/>
      <c r="F600" s="771"/>
      <c r="G600" s="771"/>
      <c r="H600" s="771"/>
      <c r="I600" s="771"/>
      <c r="J600" s="771"/>
      <c r="K600" s="771"/>
      <c r="L600" s="771"/>
      <c r="M600" s="771"/>
      <c r="N600" s="771"/>
      <c r="O600" s="771"/>
      <c r="P600" s="771"/>
      <c r="Q600" s="771"/>
      <c r="R600" s="771"/>
      <c r="S600" s="771"/>
      <c r="T600" s="772"/>
      <c r="U600" s="772"/>
      <c r="V600" s="772"/>
      <c r="W600" s="772"/>
      <c r="X600" s="772"/>
      <c r="Y600" s="772"/>
      <c r="Z600" s="772"/>
    </row>
    <row r="601" spans="1:26" ht="12" customHeight="1" x14ac:dyDescent="0.3">
      <c r="A601" s="771"/>
      <c r="B601" s="771"/>
      <c r="C601" s="771"/>
      <c r="D601" s="771"/>
      <c r="E601" s="771"/>
      <c r="F601" s="771"/>
      <c r="G601" s="771"/>
      <c r="H601" s="771"/>
      <c r="I601" s="771"/>
      <c r="J601" s="771"/>
      <c r="K601" s="771"/>
      <c r="L601" s="771"/>
      <c r="M601" s="771"/>
      <c r="N601" s="771"/>
      <c r="O601" s="771"/>
      <c r="P601" s="771"/>
      <c r="Q601" s="771"/>
      <c r="R601" s="771"/>
      <c r="S601" s="771"/>
      <c r="T601" s="772"/>
      <c r="U601" s="772"/>
      <c r="V601" s="772"/>
      <c r="W601" s="772"/>
      <c r="X601" s="772"/>
      <c r="Y601" s="772"/>
      <c r="Z601" s="772"/>
    </row>
    <row r="602" spans="1:26" ht="12" customHeight="1" x14ac:dyDescent="0.3">
      <c r="A602" s="771"/>
      <c r="B602" s="771"/>
      <c r="C602" s="771"/>
      <c r="D602" s="771"/>
      <c r="E602" s="771"/>
      <c r="F602" s="771"/>
      <c r="G602" s="771"/>
      <c r="H602" s="771"/>
      <c r="I602" s="771"/>
      <c r="J602" s="771"/>
      <c r="K602" s="771"/>
      <c r="L602" s="771"/>
      <c r="M602" s="771"/>
      <c r="N602" s="771"/>
      <c r="O602" s="771"/>
      <c r="P602" s="771"/>
      <c r="Q602" s="771"/>
      <c r="R602" s="771"/>
      <c r="S602" s="771"/>
      <c r="T602" s="772"/>
      <c r="U602" s="772"/>
      <c r="V602" s="772"/>
      <c r="W602" s="772"/>
      <c r="X602" s="772"/>
      <c r="Y602" s="772"/>
      <c r="Z602" s="772"/>
    </row>
    <row r="603" spans="1:26" ht="12" customHeight="1" x14ac:dyDescent="0.3">
      <c r="A603" s="771"/>
      <c r="B603" s="771"/>
      <c r="C603" s="771"/>
      <c r="D603" s="771"/>
      <c r="E603" s="771"/>
      <c r="F603" s="771"/>
      <c r="G603" s="771"/>
      <c r="H603" s="771"/>
      <c r="I603" s="771"/>
      <c r="J603" s="771"/>
      <c r="K603" s="771"/>
      <c r="L603" s="771"/>
      <c r="M603" s="771"/>
      <c r="N603" s="771"/>
      <c r="O603" s="771"/>
      <c r="P603" s="771"/>
      <c r="Q603" s="771"/>
      <c r="R603" s="771"/>
      <c r="S603" s="771"/>
      <c r="T603" s="772"/>
      <c r="U603" s="772"/>
      <c r="V603" s="772"/>
      <c r="W603" s="772"/>
      <c r="X603" s="772"/>
      <c r="Y603" s="772"/>
      <c r="Z603" s="772"/>
    </row>
    <row r="604" spans="1:26" ht="12" customHeight="1" x14ac:dyDescent="0.3">
      <c r="A604" s="771"/>
      <c r="B604" s="771"/>
      <c r="C604" s="771"/>
      <c r="D604" s="771"/>
      <c r="E604" s="771"/>
      <c r="F604" s="771"/>
      <c r="G604" s="771"/>
      <c r="H604" s="771"/>
      <c r="I604" s="771"/>
      <c r="J604" s="771"/>
      <c r="K604" s="771"/>
      <c r="L604" s="771"/>
      <c r="M604" s="771"/>
      <c r="N604" s="771"/>
      <c r="O604" s="771"/>
      <c r="P604" s="771"/>
      <c r="Q604" s="771"/>
      <c r="R604" s="771"/>
      <c r="S604" s="771"/>
      <c r="T604" s="772"/>
      <c r="U604" s="772"/>
      <c r="V604" s="772"/>
      <c r="W604" s="772"/>
      <c r="X604" s="772"/>
      <c r="Y604" s="772"/>
      <c r="Z604" s="772"/>
    </row>
    <row r="605" spans="1:26" ht="12" customHeight="1" x14ac:dyDescent="0.3">
      <c r="A605" s="771"/>
      <c r="B605" s="771"/>
      <c r="C605" s="771"/>
      <c r="D605" s="771"/>
      <c r="E605" s="771"/>
      <c r="F605" s="771"/>
      <c r="G605" s="771"/>
      <c r="H605" s="771"/>
      <c r="I605" s="771"/>
      <c r="J605" s="771"/>
      <c r="K605" s="771"/>
      <c r="L605" s="771"/>
      <c r="M605" s="771"/>
      <c r="N605" s="771"/>
      <c r="O605" s="771"/>
      <c r="P605" s="771"/>
      <c r="Q605" s="771"/>
      <c r="R605" s="771"/>
      <c r="S605" s="771"/>
      <c r="T605" s="772"/>
      <c r="U605" s="772"/>
      <c r="V605" s="772"/>
      <c r="W605" s="772"/>
      <c r="X605" s="772"/>
      <c r="Y605" s="772"/>
      <c r="Z605" s="772"/>
    </row>
    <row r="606" spans="1:26" ht="12" customHeight="1" x14ac:dyDescent="0.3">
      <c r="A606" s="771"/>
      <c r="B606" s="771"/>
      <c r="C606" s="771"/>
      <c r="D606" s="771"/>
      <c r="E606" s="771"/>
      <c r="F606" s="771"/>
      <c r="G606" s="771"/>
      <c r="H606" s="771"/>
      <c r="I606" s="771"/>
      <c r="J606" s="771"/>
      <c r="K606" s="771"/>
      <c r="L606" s="771"/>
      <c r="M606" s="771"/>
      <c r="N606" s="771"/>
      <c r="O606" s="771"/>
      <c r="P606" s="771"/>
      <c r="Q606" s="771"/>
      <c r="R606" s="771"/>
      <c r="S606" s="771"/>
      <c r="T606" s="772"/>
      <c r="U606" s="772"/>
      <c r="V606" s="772"/>
      <c r="W606" s="772"/>
      <c r="X606" s="772"/>
      <c r="Y606" s="772"/>
      <c r="Z606" s="772"/>
    </row>
    <row r="607" spans="1:26" ht="12" customHeight="1" x14ac:dyDescent="0.3">
      <c r="A607" s="771"/>
      <c r="B607" s="771"/>
      <c r="C607" s="771"/>
      <c r="D607" s="771"/>
      <c r="E607" s="771"/>
      <c r="F607" s="771"/>
      <c r="G607" s="771"/>
      <c r="H607" s="771"/>
      <c r="I607" s="771"/>
      <c r="J607" s="771"/>
      <c r="K607" s="771"/>
      <c r="L607" s="771"/>
      <c r="M607" s="771"/>
      <c r="N607" s="771"/>
      <c r="O607" s="771"/>
      <c r="P607" s="771"/>
      <c r="Q607" s="771"/>
      <c r="R607" s="771"/>
      <c r="S607" s="771"/>
      <c r="T607" s="772"/>
      <c r="U607" s="772"/>
      <c r="V607" s="772"/>
      <c r="W607" s="772"/>
      <c r="X607" s="772"/>
      <c r="Y607" s="772"/>
      <c r="Z607" s="772"/>
    </row>
    <row r="608" spans="1:26" ht="12" customHeight="1" x14ac:dyDescent="0.3">
      <c r="A608" s="771"/>
      <c r="B608" s="771"/>
      <c r="C608" s="771"/>
      <c r="D608" s="771"/>
      <c r="E608" s="771"/>
      <c r="F608" s="771"/>
      <c r="G608" s="771"/>
      <c r="H608" s="771"/>
      <c r="I608" s="771"/>
      <c r="J608" s="771"/>
      <c r="K608" s="771"/>
      <c r="L608" s="771"/>
      <c r="M608" s="771"/>
      <c r="N608" s="771"/>
      <c r="O608" s="771"/>
      <c r="P608" s="771"/>
      <c r="Q608" s="771"/>
      <c r="R608" s="771"/>
      <c r="S608" s="771"/>
      <c r="T608" s="772"/>
      <c r="U608" s="772"/>
      <c r="V608" s="772"/>
      <c r="W608" s="772"/>
      <c r="X608" s="772"/>
      <c r="Y608" s="772"/>
      <c r="Z608" s="772"/>
    </row>
    <row r="609" spans="1:26" ht="12" customHeight="1" x14ac:dyDescent="0.3">
      <c r="A609" s="771"/>
      <c r="B609" s="771"/>
      <c r="C609" s="771"/>
      <c r="D609" s="771"/>
      <c r="E609" s="771"/>
      <c r="F609" s="771"/>
      <c r="G609" s="771"/>
      <c r="H609" s="771"/>
      <c r="I609" s="771"/>
      <c r="J609" s="771"/>
      <c r="K609" s="771"/>
      <c r="L609" s="771"/>
      <c r="M609" s="771"/>
      <c r="N609" s="771"/>
      <c r="O609" s="771"/>
      <c r="P609" s="771"/>
      <c r="Q609" s="771"/>
      <c r="R609" s="771"/>
      <c r="S609" s="771"/>
      <c r="T609" s="772"/>
      <c r="U609" s="772"/>
      <c r="V609" s="772"/>
      <c r="W609" s="772"/>
      <c r="X609" s="772"/>
      <c r="Y609" s="772"/>
      <c r="Z609" s="772"/>
    </row>
    <row r="610" spans="1:26" ht="12" customHeight="1" x14ac:dyDescent="0.3">
      <c r="A610" s="771"/>
      <c r="B610" s="771"/>
      <c r="C610" s="771"/>
      <c r="D610" s="771"/>
      <c r="E610" s="771"/>
      <c r="F610" s="771"/>
      <c r="G610" s="771"/>
      <c r="H610" s="771"/>
      <c r="I610" s="771"/>
      <c r="J610" s="771"/>
      <c r="K610" s="771"/>
      <c r="L610" s="771"/>
      <c r="M610" s="771"/>
      <c r="N610" s="771"/>
      <c r="O610" s="771"/>
      <c r="P610" s="771"/>
      <c r="Q610" s="771"/>
      <c r="R610" s="771"/>
      <c r="S610" s="771"/>
      <c r="T610" s="772"/>
      <c r="U610" s="772"/>
      <c r="V610" s="772"/>
      <c r="W610" s="772"/>
      <c r="X610" s="772"/>
      <c r="Y610" s="772"/>
      <c r="Z610" s="772"/>
    </row>
    <row r="611" spans="1:26" ht="12" customHeight="1" x14ac:dyDescent="0.3">
      <c r="A611" s="771"/>
      <c r="B611" s="771"/>
      <c r="C611" s="771"/>
      <c r="D611" s="771"/>
      <c r="E611" s="771"/>
      <c r="F611" s="771"/>
      <c r="G611" s="771"/>
      <c r="H611" s="771"/>
      <c r="I611" s="771"/>
      <c r="J611" s="771"/>
      <c r="K611" s="771"/>
      <c r="L611" s="771"/>
      <c r="M611" s="771"/>
      <c r="N611" s="771"/>
      <c r="O611" s="771"/>
      <c r="P611" s="771"/>
      <c r="Q611" s="771"/>
      <c r="R611" s="771"/>
      <c r="S611" s="771"/>
      <c r="T611" s="772"/>
      <c r="U611" s="772"/>
      <c r="V611" s="772"/>
      <c r="W611" s="772"/>
      <c r="X611" s="772"/>
      <c r="Y611" s="772"/>
      <c r="Z611" s="772"/>
    </row>
    <row r="612" spans="1:26" ht="12" customHeight="1" x14ac:dyDescent="0.3">
      <c r="A612" s="771"/>
      <c r="B612" s="771"/>
      <c r="C612" s="771"/>
      <c r="D612" s="771"/>
      <c r="E612" s="771"/>
      <c r="F612" s="771"/>
      <c r="G612" s="771"/>
      <c r="H612" s="771"/>
      <c r="I612" s="771"/>
      <c r="J612" s="771"/>
      <c r="K612" s="771"/>
      <c r="L612" s="771"/>
      <c r="M612" s="771"/>
      <c r="N612" s="771"/>
      <c r="O612" s="771"/>
      <c r="P612" s="771"/>
      <c r="Q612" s="771"/>
      <c r="R612" s="771"/>
      <c r="S612" s="771"/>
      <c r="T612" s="772"/>
      <c r="U612" s="772"/>
      <c r="V612" s="772"/>
      <c r="W612" s="772"/>
      <c r="X612" s="772"/>
      <c r="Y612" s="772"/>
      <c r="Z612" s="772"/>
    </row>
    <row r="613" spans="1:26" ht="12" customHeight="1" x14ac:dyDescent="0.3">
      <c r="A613" s="771"/>
      <c r="B613" s="771"/>
      <c r="C613" s="771"/>
      <c r="D613" s="771"/>
      <c r="E613" s="771"/>
      <c r="F613" s="771"/>
      <c r="G613" s="771"/>
      <c r="H613" s="771"/>
      <c r="I613" s="771"/>
      <c r="J613" s="771"/>
      <c r="K613" s="771"/>
      <c r="L613" s="771"/>
      <c r="M613" s="771"/>
      <c r="N613" s="771"/>
      <c r="O613" s="771"/>
      <c r="P613" s="771"/>
      <c r="Q613" s="771"/>
      <c r="R613" s="771"/>
      <c r="S613" s="771"/>
      <c r="T613" s="772"/>
      <c r="U613" s="772"/>
      <c r="V613" s="772"/>
      <c r="W613" s="772"/>
      <c r="X613" s="772"/>
      <c r="Y613" s="772"/>
      <c r="Z613" s="772"/>
    </row>
    <row r="614" spans="1:26" ht="12" customHeight="1" x14ac:dyDescent="0.3">
      <c r="A614" s="771"/>
      <c r="B614" s="771"/>
      <c r="C614" s="771"/>
      <c r="D614" s="771"/>
      <c r="E614" s="771"/>
      <c r="F614" s="771"/>
      <c r="G614" s="771"/>
      <c r="H614" s="771"/>
      <c r="I614" s="771"/>
      <c r="J614" s="771"/>
      <c r="K614" s="771"/>
      <c r="L614" s="771"/>
      <c r="M614" s="771"/>
      <c r="N614" s="771"/>
      <c r="O614" s="771"/>
      <c r="P614" s="771"/>
      <c r="Q614" s="771"/>
      <c r="R614" s="771"/>
      <c r="S614" s="771"/>
      <c r="T614" s="772"/>
      <c r="U614" s="772"/>
      <c r="V614" s="772"/>
      <c r="W614" s="772"/>
      <c r="X614" s="772"/>
      <c r="Y614" s="772"/>
      <c r="Z614" s="772"/>
    </row>
    <row r="615" spans="1:26" ht="12" customHeight="1" x14ac:dyDescent="0.3">
      <c r="A615" s="771"/>
      <c r="B615" s="771"/>
      <c r="C615" s="771"/>
      <c r="D615" s="771"/>
      <c r="E615" s="771"/>
      <c r="F615" s="771"/>
      <c r="G615" s="771"/>
      <c r="H615" s="771"/>
      <c r="I615" s="771"/>
      <c r="J615" s="771"/>
      <c r="K615" s="771"/>
      <c r="L615" s="771"/>
      <c r="M615" s="771"/>
      <c r="N615" s="771"/>
      <c r="O615" s="771"/>
      <c r="P615" s="771"/>
      <c r="Q615" s="771"/>
      <c r="R615" s="771"/>
      <c r="S615" s="771"/>
      <c r="T615" s="772"/>
      <c r="U615" s="772"/>
      <c r="V615" s="772"/>
      <c r="W615" s="772"/>
      <c r="X615" s="772"/>
      <c r="Y615" s="772"/>
      <c r="Z615" s="772"/>
    </row>
    <row r="616" spans="1:26" ht="12" customHeight="1" x14ac:dyDescent="0.3">
      <c r="A616" s="771"/>
      <c r="B616" s="771"/>
      <c r="C616" s="771"/>
      <c r="D616" s="771"/>
      <c r="E616" s="771"/>
      <c r="F616" s="771"/>
      <c r="G616" s="771"/>
      <c r="H616" s="771"/>
      <c r="I616" s="771"/>
      <c r="J616" s="771"/>
      <c r="K616" s="771"/>
      <c r="L616" s="771"/>
      <c r="M616" s="771"/>
      <c r="N616" s="771"/>
      <c r="O616" s="771"/>
      <c r="P616" s="771"/>
      <c r="Q616" s="771"/>
      <c r="R616" s="771"/>
      <c r="S616" s="771"/>
      <c r="T616" s="772"/>
      <c r="U616" s="772"/>
      <c r="V616" s="772"/>
      <c r="W616" s="772"/>
      <c r="X616" s="772"/>
      <c r="Y616" s="772"/>
      <c r="Z616" s="772"/>
    </row>
    <row r="617" spans="1:26" ht="12" customHeight="1" x14ac:dyDescent="0.3">
      <c r="A617" s="771"/>
      <c r="B617" s="771"/>
      <c r="C617" s="771"/>
      <c r="D617" s="771"/>
      <c r="E617" s="771"/>
      <c r="F617" s="771"/>
      <c r="G617" s="771"/>
      <c r="H617" s="771"/>
      <c r="I617" s="771"/>
      <c r="J617" s="771"/>
      <c r="K617" s="771"/>
      <c r="L617" s="771"/>
      <c r="M617" s="771"/>
      <c r="N617" s="771"/>
      <c r="O617" s="771"/>
      <c r="P617" s="771"/>
      <c r="Q617" s="771"/>
      <c r="R617" s="771"/>
      <c r="S617" s="771"/>
      <c r="T617" s="772"/>
      <c r="U617" s="772"/>
      <c r="V617" s="772"/>
      <c r="W617" s="772"/>
      <c r="X617" s="772"/>
      <c r="Y617" s="772"/>
      <c r="Z617" s="772"/>
    </row>
    <row r="618" spans="1:26" ht="12" customHeight="1" x14ac:dyDescent="0.3">
      <c r="A618" s="771"/>
      <c r="B618" s="771"/>
      <c r="C618" s="771"/>
      <c r="D618" s="771"/>
      <c r="E618" s="771"/>
      <c r="F618" s="771"/>
      <c r="G618" s="771"/>
      <c r="H618" s="771"/>
      <c r="I618" s="771"/>
      <c r="J618" s="771"/>
      <c r="K618" s="771"/>
      <c r="L618" s="771"/>
      <c r="M618" s="771"/>
      <c r="N618" s="771"/>
      <c r="O618" s="771"/>
      <c r="P618" s="771"/>
      <c r="Q618" s="771"/>
      <c r="R618" s="771"/>
      <c r="S618" s="771"/>
      <c r="T618" s="772"/>
      <c r="U618" s="772"/>
      <c r="V618" s="772"/>
      <c r="W618" s="772"/>
      <c r="X618" s="772"/>
      <c r="Y618" s="772"/>
      <c r="Z618" s="772"/>
    </row>
    <row r="619" spans="1:26" ht="12" customHeight="1" x14ac:dyDescent="0.3">
      <c r="A619" s="771"/>
      <c r="B619" s="771"/>
      <c r="C619" s="771"/>
      <c r="D619" s="771"/>
      <c r="E619" s="771"/>
      <c r="F619" s="771"/>
      <c r="G619" s="771"/>
      <c r="H619" s="771"/>
      <c r="I619" s="771"/>
      <c r="J619" s="771"/>
      <c r="K619" s="771"/>
      <c r="L619" s="771"/>
      <c r="M619" s="771"/>
      <c r="N619" s="771"/>
      <c r="O619" s="771"/>
      <c r="P619" s="771"/>
      <c r="Q619" s="771"/>
      <c r="R619" s="771"/>
      <c r="S619" s="771"/>
      <c r="T619" s="772"/>
      <c r="U619" s="772"/>
      <c r="V619" s="772"/>
      <c r="W619" s="772"/>
      <c r="X619" s="772"/>
      <c r="Y619" s="772"/>
      <c r="Z619" s="772"/>
    </row>
    <row r="620" spans="1:26" ht="12" customHeight="1" x14ac:dyDescent="0.3">
      <c r="A620" s="771"/>
      <c r="B620" s="771"/>
      <c r="C620" s="771"/>
      <c r="D620" s="771"/>
      <c r="E620" s="771"/>
      <c r="F620" s="771"/>
      <c r="G620" s="771"/>
      <c r="H620" s="771"/>
      <c r="I620" s="771"/>
      <c r="J620" s="771"/>
      <c r="K620" s="771"/>
      <c r="L620" s="771"/>
      <c r="M620" s="771"/>
      <c r="N620" s="771"/>
      <c r="O620" s="771"/>
      <c r="P620" s="771"/>
      <c r="Q620" s="771"/>
      <c r="R620" s="771"/>
      <c r="S620" s="771"/>
      <c r="T620" s="772"/>
      <c r="U620" s="772"/>
      <c r="V620" s="772"/>
      <c r="W620" s="772"/>
      <c r="X620" s="772"/>
      <c r="Y620" s="772"/>
      <c r="Z620" s="772"/>
    </row>
    <row r="621" spans="1:26" ht="12" customHeight="1" x14ac:dyDescent="0.3">
      <c r="A621" s="771"/>
      <c r="B621" s="771"/>
      <c r="C621" s="771"/>
      <c r="D621" s="771"/>
      <c r="E621" s="771"/>
      <c r="F621" s="771"/>
      <c r="G621" s="771"/>
      <c r="H621" s="771"/>
      <c r="I621" s="771"/>
      <c r="J621" s="771"/>
      <c r="K621" s="771"/>
      <c r="L621" s="771"/>
      <c r="M621" s="771"/>
      <c r="N621" s="771"/>
      <c r="O621" s="771"/>
      <c r="P621" s="771"/>
      <c r="Q621" s="771"/>
      <c r="R621" s="771"/>
      <c r="S621" s="771"/>
      <c r="T621" s="772"/>
      <c r="U621" s="772"/>
      <c r="V621" s="772"/>
      <c r="W621" s="772"/>
      <c r="X621" s="772"/>
      <c r="Y621" s="772"/>
      <c r="Z621" s="772"/>
    </row>
    <row r="622" spans="1:26" ht="12" customHeight="1" x14ac:dyDescent="0.3">
      <c r="A622" s="771"/>
      <c r="B622" s="771"/>
      <c r="C622" s="771"/>
      <c r="D622" s="771"/>
      <c r="E622" s="771"/>
      <c r="F622" s="771"/>
      <c r="G622" s="771"/>
      <c r="H622" s="771"/>
      <c r="I622" s="771"/>
      <c r="J622" s="771"/>
      <c r="K622" s="771"/>
      <c r="L622" s="771"/>
      <c r="M622" s="771"/>
      <c r="N622" s="771"/>
      <c r="O622" s="771"/>
      <c r="P622" s="771"/>
      <c r="Q622" s="771"/>
      <c r="R622" s="771"/>
      <c r="S622" s="771"/>
      <c r="T622" s="772"/>
      <c r="U622" s="772"/>
      <c r="V622" s="772"/>
      <c r="W622" s="772"/>
      <c r="X622" s="772"/>
      <c r="Y622" s="772"/>
      <c r="Z622" s="772"/>
    </row>
    <row r="623" spans="1:26" ht="12" customHeight="1" x14ac:dyDescent="0.3">
      <c r="A623" s="771"/>
      <c r="B623" s="771"/>
      <c r="C623" s="771"/>
      <c r="D623" s="771"/>
      <c r="E623" s="771"/>
      <c r="F623" s="771"/>
      <c r="G623" s="771"/>
      <c r="H623" s="771"/>
      <c r="I623" s="771"/>
      <c r="J623" s="771"/>
      <c r="K623" s="771"/>
      <c r="L623" s="771"/>
      <c r="M623" s="771"/>
      <c r="N623" s="771"/>
      <c r="O623" s="771"/>
      <c r="P623" s="771"/>
      <c r="Q623" s="771"/>
      <c r="R623" s="771"/>
      <c r="S623" s="771"/>
      <c r="T623" s="772"/>
      <c r="U623" s="772"/>
      <c r="V623" s="772"/>
      <c r="W623" s="772"/>
      <c r="X623" s="772"/>
      <c r="Y623" s="772"/>
      <c r="Z623" s="772"/>
    </row>
    <row r="624" spans="1:26" ht="12" customHeight="1" x14ac:dyDescent="0.3">
      <c r="A624" s="771"/>
      <c r="B624" s="771"/>
      <c r="C624" s="771"/>
      <c r="D624" s="771"/>
      <c r="E624" s="771"/>
      <c r="F624" s="771"/>
      <c r="G624" s="771"/>
      <c r="H624" s="771"/>
      <c r="I624" s="771"/>
      <c r="J624" s="771"/>
      <c r="K624" s="771"/>
      <c r="L624" s="771"/>
      <c r="M624" s="771"/>
      <c r="N624" s="771"/>
      <c r="O624" s="771"/>
      <c r="P624" s="771"/>
      <c r="Q624" s="771"/>
      <c r="R624" s="771"/>
      <c r="S624" s="771"/>
      <c r="T624" s="772"/>
      <c r="U624" s="772"/>
      <c r="V624" s="772"/>
      <c r="W624" s="772"/>
      <c r="X624" s="772"/>
      <c r="Y624" s="772"/>
      <c r="Z624" s="772"/>
    </row>
    <row r="625" spans="1:26" ht="12" customHeight="1" x14ac:dyDescent="0.3">
      <c r="A625" s="771"/>
      <c r="B625" s="771"/>
      <c r="C625" s="771"/>
      <c r="D625" s="771"/>
      <c r="E625" s="771"/>
      <c r="F625" s="771"/>
      <c r="G625" s="771"/>
      <c r="H625" s="771"/>
      <c r="I625" s="771"/>
      <c r="J625" s="771"/>
      <c r="K625" s="771"/>
      <c r="L625" s="771"/>
      <c r="M625" s="771"/>
      <c r="N625" s="771"/>
      <c r="O625" s="771"/>
      <c r="P625" s="771"/>
      <c r="Q625" s="771"/>
      <c r="R625" s="771"/>
      <c r="S625" s="771"/>
      <c r="T625" s="772"/>
      <c r="U625" s="772"/>
      <c r="V625" s="772"/>
      <c r="W625" s="772"/>
      <c r="X625" s="772"/>
      <c r="Y625" s="772"/>
      <c r="Z625" s="772"/>
    </row>
    <row r="626" spans="1:26" ht="12" customHeight="1" x14ac:dyDescent="0.3">
      <c r="A626" s="771"/>
      <c r="B626" s="771"/>
      <c r="C626" s="771"/>
      <c r="D626" s="771"/>
      <c r="E626" s="771"/>
      <c r="F626" s="771"/>
      <c r="G626" s="771"/>
      <c r="H626" s="771"/>
      <c r="I626" s="771"/>
      <c r="J626" s="771"/>
      <c r="K626" s="771"/>
      <c r="L626" s="771"/>
      <c r="M626" s="771"/>
      <c r="N626" s="771"/>
      <c r="O626" s="771"/>
      <c r="P626" s="771"/>
      <c r="Q626" s="771"/>
      <c r="R626" s="771"/>
      <c r="S626" s="771"/>
      <c r="T626" s="772"/>
      <c r="U626" s="772"/>
      <c r="V626" s="772"/>
      <c r="W626" s="772"/>
      <c r="X626" s="772"/>
      <c r="Y626" s="772"/>
      <c r="Z626" s="772"/>
    </row>
    <row r="627" spans="1:26" ht="12" customHeight="1" x14ac:dyDescent="0.3">
      <c r="A627" s="771"/>
      <c r="B627" s="771"/>
      <c r="C627" s="771"/>
      <c r="D627" s="771"/>
      <c r="E627" s="771"/>
      <c r="F627" s="771"/>
      <c r="G627" s="771"/>
      <c r="H627" s="771"/>
      <c r="I627" s="771"/>
      <c r="J627" s="771"/>
      <c r="K627" s="771"/>
      <c r="L627" s="771"/>
      <c r="M627" s="771"/>
      <c r="N627" s="771"/>
      <c r="O627" s="771"/>
      <c r="P627" s="771"/>
      <c r="Q627" s="771"/>
      <c r="R627" s="771"/>
      <c r="S627" s="771"/>
      <c r="T627" s="772"/>
      <c r="U627" s="772"/>
      <c r="V627" s="772"/>
      <c r="W627" s="772"/>
      <c r="X627" s="772"/>
      <c r="Y627" s="772"/>
      <c r="Z627" s="772"/>
    </row>
    <row r="628" spans="1:26" ht="12" customHeight="1" x14ac:dyDescent="0.3">
      <c r="A628" s="771"/>
      <c r="B628" s="771"/>
      <c r="C628" s="771"/>
      <c r="D628" s="771"/>
      <c r="E628" s="771"/>
      <c r="F628" s="771"/>
      <c r="G628" s="771"/>
      <c r="H628" s="771"/>
      <c r="I628" s="771"/>
      <c r="J628" s="771"/>
      <c r="K628" s="771"/>
      <c r="L628" s="771"/>
      <c r="M628" s="771"/>
      <c r="N628" s="771"/>
      <c r="O628" s="771"/>
      <c r="P628" s="771"/>
      <c r="Q628" s="771"/>
      <c r="R628" s="771"/>
      <c r="S628" s="771"/>
      <c r="T628" s="772"/>
      <c r="U628" s="772"/>
      <c r="V628" s="772"/>
      <c r="W628" s="772"/>
      <c r="X628" s="772"/>
      <c r="Y628" s="772"/>
      <c r="Z628" s="772"/>
    </row>
    <row r="629" spans="1:26" ht="12" customHeight="1" x14ac:dyDescent="0.3">
      <c r="A629" s="771"/>
      <c r="B629" s="771"/>
      <c r="C629" s="771"/>
      <c r="D629" s="771"/>
      <c r="E629" s="771"/>
      <c r="F629" s="771"/>
      <c r="G629" s="771"/>
      <c r="H629" s="771"/>
      <c r="I629" s="771"/>
      <c r="J629" s="771"/>
      <c r="K629" s="771"/>
      <c r="L629" s="771"/>
      <c r="M629" s="771"/>
      <c r="N629" s="771"/>
      <c r="O629" s="771"/>
      <c r="P629" s="771"/>
      <c r="Q629" s="771"/>
      <c r="R629" s="771"/>
      <c r="S629" s="771"/>
      <c r="T629" s="772"/>
      <c r="U629" s="772"/>
      <c r="V629" s="772"/>
      <c r="W629" s="772"/>
      <c r="X629" s="772"/>
      <c r="Y629" s="772"/>
      <c r="Z629" s="772"/>
    </row>
    <row r="630" spans="1:26" ht="12" customHeight="1" x14ac:dyDescent="0.3">
      <c r="A630" s="771"/>
      <c r="B630" s="771"/>
      <c r="C630" s="771"/>
      <c r="D630" s="771"/>
      <c r="E630" s="771"/>
      <c r="F630" s="771"/>
      <c r="G630" s="771"/>
      <c r="H630" s="771"/>
      <c r="I630" s="771"/>
      <c r="J630" s="771"/>
      <c r="K630" s="771"/>
      <c r="L630" s="771"/>
      <c r="M630" s="771"/>
      <c r="N630" s="771"/>
      <c r="O630" s="771"/>
      <c r="P630" s="771"/>
      <c r="Q630" s="771"/>
      <c r="R630" s="771"/>
      <c r="S630" s="771"/>
      <c r="T630" s="772"/>
      <c r="U630" s="772"/>
      <c r="V630" s="772"/>
      <c r="W630" s="772"/>
      <c r="X630" s="772"/>
      <c r="Y630" s="772"/>
      <c r="Z630" s="772"/>
    </row>
    <row r="631" spans="1:26" ht="12" customHeight="1" x14ac:dyDescent="0.3">
      <c r="A631" s="771"/>
      <c r="B631" s="771"/>
      <c r="C631" s="771"/>
      <c r="D631" s="771"/>
      <c r="E631" s="771"/>
      <c r="F631" s="771"/>
      <c r="G631" s="771"/>
      <c r="H631" s="771"/>
      <c r="I631" s="771"/>
      <c r="J631" s="771"/>
      <c r="K631" s="771"/>
      <c r="L631" s="771"/>
      <c r="M631" s="771"/>
      <c r="N631" s="771"/>
      <c r="O631" s="771"/>
      <c r="P631" s="771"/>
      <c r="Q631" s="771"/>
      <c r="R631" s="771"/>
      <c r="S631" s="771"/>
      <c r="T631" s="772"/>
      <c r="U631" s="772"/>
      <c r="V631" s="772"/>
      <c r="W631" s="772"/>
      <c r="X631" s="772"/>
      <c r="Y631" s="772"/>
      <c r="Z631" s="772"/>
    </row>
    <row r="632" spans="1:26" ht="12" customHeight="1" x14ac:dyDescent="0.3">
      <c r="A632" s="771"/>
      <c r="B632" s="771"/>
      <c r="C632" s="771"/>
      <c r="D632" s="771"/>
      <c r="E632" s="771"/>
      <c r="F632" s="771"/>
      <c r="G632" s="771"/>
      <c r="H632" s="771"/>
      <c r="I632" s="771"/>
      <c r="J632" s="771"/>
      <c r="K632" s="771"/>
      <c r="L632" s="771"/>
      <c r="M632" s="771"/>
      <c r="N632" s="771"/>
      <c r="O632" s="771"/>
      <c r="P632" s="771"/>
      <c r="Q632" s="771"/>
      <c r="R632" s="771"/>
      <c r="S632" s="771"/>
      <c r="T632" s="772"/>
      <c r="U632" s="772"/>
      <c r="V632" s="772"/>
      <c r="W632" s="772"/>
      <c r="X632" s="772"/>
      <c r="Y632" s="772"/>
      <c r="Z632" s="772"/>
    </row>
    <row r="633" spans="1:26" ht="12" customHeight="1" x14ac:dyDescent="0.3">
      <c r="A633" s="771"/>
      <c r="B633" s="771"/>
      <c r="C633" s="771"/>
      <c r="D633" s="771"/>
      <c r="E633" s="771"/>
      <c r="F633" s="771"/>
      <c r="G633" s="771"/>
      <c r="H633" s="771"/>
      <c r="I633" s="771"/>
      <c r="J633" s="771"/>
      <c r="K633" s="771"/>
      <c r="L633" s="771"/>
      <c r="M633" s="771"/>
      <c r="N633" s="771"/>
      <c r="O633" s="771"/>
      <c r="P633" s="771"/>
      <c r="Q633" s="771"/>
      <c r="R633" s="771"/>
      <c r="S633" s="771"/>
      <c r="T633" s="772"/>
      <c r="U633" s="772"/>
      <c r="V633" s="772"/>
      <c r="W633" s="772"/>
      <c r="X633" s="772"/>
      <c r="Y633" s="772"/>
      <c r="Z633" s="772"/>
    </row>
    <row r="634" spans="1:26" ht="12" customHeight="1" x14ac:dyDescent="0.3">
      <c r="A634" s="771"/>
      <c r="B634" s="771"/>
      <c r="C634" s="771"/>
      <c r="D634" s="771"/>
      <c r="E634" s="771"/>
      <c r="F634" s="771"/>
      <c r="G634" s="771"/>
      <c r="H634" s="771"/>
      <c r="I634" s="771"/>
      <c r="J634" s="771"/>
      <c r="K634" s="771"/>
      <c r="L634" s="771"/>
      <c r="M634" s="771"/>
      <c r="N634" s="771"/>
      <c r="O634" s="771"/>
      <c r="P634" s="771"/>
      <c r="Q634" s="771"/>
      <c r="R634" s="771"/>
      <c r="S634" s="771"/>
      <c r="T634" s="772"/>
      <c r="U634" s="772"/>
      <c r="V634" s="772"/>
      <c r="W634" s="772"/>
      <c r="X634" s="772"/>
      <c r="Y634" s="772"/>
      <c r="Z634" s="772"/>
    </row>
    <row r="635" spans="1:26" ht="12" customHeight="1" x14ac:dyDescent="0.3">
      <c r="A635" s="771"/>
      <c r="B635" s="771"/>
      <c r="C635" s="771"/>
      <c r="D635" s="771"/>
      <c r="E635" s="771"/>
      <c r="F635" s="771"/>
      <c r="G635" s="771"/>
      <c r="H635" s="771"/>
      <c r="I635" s="771"/>
      <c r="J635" s="771"/>
      <c r="K635" s="771"/>
      <c r="L635" s="771"/>
      <c r="M635" s="771"/>
      <c r="N635" s="771"/>
      <c r="O635" s="771"/>
      <c r="P635" s="771"/>
      <c r="Q635" s="771"/>
      <c r="R635" s="771"/>
      <c r="S635" s="771"/>
      <c r="T635" s="772"/>
      <c r="U635" s="772"/>
      <c r="V635" s="772"/>
      <c r="W635" s="772"/>
      <c r="X635" s="772"/>
      <c r="Y635" s="772"/>
      <c r="Z635" s="772"/>
    </row>
    <row r="636" spans="1:26" ht="12" customHeight="1" x14ac:dyDescent="0.3">
      <c r="A636" s="771"/>
      <c r="B636" s="771"/>
      <c r="C636" s="771"/>
      <c r="D636" s="771"/>
      <c r="E636" s="771"/>
      <c r="F636" s="771"/>
      <c r="G636" s="771"/>
      <c r="H636" s="771"/>
      <c r="I636" s="771"/>
      <c r="J636" s="771"/>
      <c r="K636" s="771"/>
      <c r="L636" s="771"/>
      <c r="M636" s="771"/>
      <c r="N636" s="771"/>
      <c r="O636" s="771"/>
      <c r="P636" s="771"/>
      <c r="Q636" s="771"/>
      <c r="R636" s="771"/>
      <c r="S636" s="771"/>
      <c r="T636" s="772"/>
      <c r="U636" s="772"/>
      <c r="V636" s="772"/>
      <c r="W636" s="772"/>
      <c r="X636" s="772"/>
      <c r="Y636" s="772"/>
      <c r="Z636" s="772"/>
    </row>
    <row r="637" spans="1:26" ht="12" customHeight="1" x14ac:dyDescent="0.3">
      <c r="A637" s="771"/>
      <c r="B637" s="771"/>
      <c r="C637" s="771"/>
      <c r="D637" s="771"/>
      <c r="E637" s="771"/>
      <c r="F637" s="771"/>
      <c r="G637" s="771"/>
      <c r="H637" s="771"/>
      <c r="I637" s="771"/>
      <c r="J637" s="771"/>
      <c r="K637" s="771"/>
      <c r="L637" s="771"/>
      <c r="M637" s="771"/>
      <c r="N637" s="771"/>
      <c r="O637" s="771"/>
      <c r="P637" s="771"/>
      <c r="Q637" s="771"/>
      <c r="R637" s="771"/>
      <c r="S637" s="771"/>
      <c r="T637" s="772"/>
      <c r="U637" s="772"/>
      <c r="V637" s="772"/>
      <c r="W637" s="772"/>
      <c r="X637" s="772"/>
      <c r="Y637" s="772"/>
      <c r="Z637" s="772"/>
    </row>
    <row r="638" spans="1:26" ht="12" customHeight="1" x14ac:dyDescent="0.3">
      <c r="A638" s="771"/>
      <c r="B638" s="771"/>
      <c r="C638" s="771"/>
      <c r="D638" s="771"/>
      <c r="E638" s="771"/>
      <c r="F638" s="771"/>
      <c r="G638" s="771"/>
      <c r="H638" s="771"/>
      <c r="I638" s="771"/>
      <c r="J638" s="771"/>
      <c r="K638" s="771"/>
      <c r="L638" s="771"/>
      <c r="M638" s="771"/>
      <c r="N638" s="771"/>
      <c r="O638" s="771"/>
      <c r="P638" s="771"/>
      <c r="Q638" s="771"/>
      <c r="R638" s="771"/>
      <c r="S638" s="771"/>
      <c r="T638" s="772"/>
      <c r="U638" s="772"/>
      <c r="V638" s="772"/>
      <c r="W638" s="772"/>
      <c r="X638" s="772"/>
      <c r="Y638" s="772"/>
      <c r="Z638" s="772"/>
    </row>
    <row r="639" spans="1:26" ht="12" customHeight="1" x14ac:dyDescent="0.3">
      <c r="A639" s="771"/>
      <c r="B639" s="771"/>
      <c r="C639" s="771"/>
      <c r="D639" s="771"/>
      <c r="E639" s="771"/>
      <c r="F639" s="771"/>
      <c r="G639" s="771"/>
      <c r="H639" s="771"/>
      <c r="I639" s="771"/>
      <c r="J639" s="771"/>
      <c r="K639" s="771"/>
      <c r="L639" s="771"/>
      <c r="M639" s="771"/>
      <c r="N639" s="771"/>
      <c r="O639" s="771"/>
      <c r="P639" s="771"/>
      <c r="Q639" s="771"/>
      <c r="R639" s="771"/>
      <c r="S639" s="771"/>
      <c r="T639" s="772"/>
      <c r="U639" s="772"/>
      <c r="V639" s="772"/>
      <c r="W639" s="772"/>
      <c r="X639" s="772"/>
      <c r="Y639" s="772"/>
      <c r="Z639" s="772"/>
    </row>
    <row r="640" spans="1:26" ht="12" customHeight="1" x14ac:dyDescent="0.3">
      <c r="A640" s="771"/>
      <c r="B640" s="771"/>
      <c r="C640" s="771"/>
      <c r="D640" s="771"/>
      <c r="E640" s="771"/>
      <c r="F640" s="771"/>
      <c r="G640" s="771"/>
      <c r="H640" s="771"/>
      <c r="I640" s="771"/>
      <c r="J640" s="771"/>
      <c r="K640" s="771"/>
      <c r="L640" s="771"/>
      <c r="M640" s="771"/>
      <c r="N640" s="771"/>
      <c r="O640" s="771"/>
      <c r="P640" s="771"/>
      <c r="Q640" s="771"/>
      <c r="R640" s="771"/>
      <c r="S640" s="771"/>
      <c r="T640" s="772"/>
      <c r="U640" s="772"/>
      <c r="V640" s="772"/>
      <c r="W640" s="772"/>
      <c r="X640" s="772"/>
      <c r="Y640" s="772"/>
      <c r="Z640" s="772"/>
    </row>
    <row r="641" spans="1:26" ht="12" customHeight="1" x14ac:dyDescent="0.3">
      <c r="A641" s="771"/>
      <c r="B641" s="771"/>
      <c r="C641" s="771"/>
      <c r="D641" s="771"/>
      <c r="E641" s="771"/>
      <c r="F641" s="771"/>
      <c r="G641" s="771"/>
      <c r="H641" s="771"/>
      <c r="I641" s="771"/>
      <c r="J641" s="771"/>
      <c r="K641" s="771"/>
      <c r="L641" s="771"/>
      <c r="M641" s="771"/>
      <c r="N641" s="771"/>
      <c r="O641" s="771"/>
      <c r="P641" s="771"/>
      <c r="Q641" s="771"/>
      <c r="R641" s="771"/>
      <c r="S641" s="771"/>
      <c r="T641" s="772"/>
      <c r="U641" s="772"/>
      <c r="V641" s="772"/>
      <c r="W641" s="772"/>
      <c r="X641" s="772"/>
      <c r="Y641" s="772"/>
      <c r="Z641" s="772"/>
    </row>
    <row r="642" spans="1:26" ht="12" customHeight="1" x14ac:dyDescent="0.3">
      <c r="A642" s="771"/>
      <c r="B642" s="771"/>
      <c r="C642" s="771"/>
      <c r="D642" s="771"/>
      <c r="E642" s="771"/>
      <c r="F642" s="771"/>
      <c r="G642" s="771"/>
      <c r="H642" s="771"/>
      <c r="I642" s="771"/>
      <c r="J642" s="771"/>
      <c r="K642" s="771"/>
      <c r="L642" s="771"/>
      <c r="M642" s="771"/>
      <c r="N642" s="771"/>
      <c r="O642" s="771"/>
      <c r="P642" s="771"/>
      <c r="Q642" s="771"/>
      <c r="R642" s="771"/>
      <c r="S642" s="771"/>
      <c r="T642" s="772"/>
      <c r="U642" s="772"/>
      <c r="V642" s="772"/>
      <c r="W642" s="772"/>
      <c r="X642" s="772"/>
      <c r="Y642" s="772"/>
      <c r="Z642" s="772"/>
    </row>
    <row r="643" spans="1:26" ht="12" customHeight="1" x14ac:dyDescent="0.3">
      <c r="A643" s="771"/>
      <c r="B643" s="771"/>
      <c r="C643" s="771"/>
      <c r="D643" s="771"/>
      <c r="E643" s="771"/>
      <c r="F643" s="771"/>
      <c r="G643" s="771"/>
      <c r="H643" s="771"/>
      <c r="I643" s="771"/>
      <c r="J643" s="771"/>
      <c r="K643" s="771"/>
      <c r="L643" s="771"/>
      <c r="M643" s="771"/>
      <c r="N643" s="771"/>
      <c r="O643" s="771"/>
      <c r="P643" s="771"/>
      <c r="Q643" s="771"/>
      <c r="R643" s="771"/>
      <c r="S643" s="771"/>
      <c r="T643" s="772"/>
      <c r="U643" s="772"/>
      <c r="V643" s="772"/>
      <c r="W643" s="772"/>
      <c r="X643" s="772"/>
      <c r="Y643" s="772"/>
      <c r="Z643" s="772"/>
    </row>
    <row r="644" spans="1:26" ht="12" customHeight="1" x14ac:dyDescent="0.3">
      <c r="A644" s="771"/>
      <c r="B644" s="771"/>
      <c r="C644" s="771"/>
      <c r="D644" s="771"/>
      <c r="E644" s="771"/>
      <c r="F644" s="771"/>
      <c r="G644" s="771"/>
      <c r="H644" s="771"/>
      <c r="I644" s="771"/>
      <c r="J644" s="771"/>
      <c r="K644" s="771"/>
      <c r="L644" s="771"/>
      <c r="M644" s="771"/>
      <c r="N644" s="771"/>
      <c r="O644" s="771"/>
      <c r="P644" s="771"/>
      <c r="Q644" s="771"/>
      <c r="R644" s="771"/>
      <c r="S644" s="771"/>
      <c r="T644" s="772"/>
      <c r="U644" s="772"/>
      <c r="V644" s="772"/>
      <c r="W644" s="772"/>
      <c r="X644" s="772"/>
      <c r="Y644" s="772"/>
      <c r="Z644" s="772"/>
    </row>
    <row r="645" spans="1:26" ht="12" customHeight="1" x14ac:dyDescent="0.3">
      <c r="A645" s="771"/>
      <c r="B645" s="771"/>
      <c r="C645" s="771"/>
      <c r="D645" s="771"/>
      <c r="E645" s="771"/>
      <c r="F645" s="771"/>
      <c r="G645" s="771"/>
      <c r="H645" s="771"/>
      <c r="I645" s="771"/>
      <c r="J645" s="771"/>
      <c r="K645" s="771"/>
      <c r="L645" s="771"/>
      <c r="M645" s="771"/>
      <c r="N645" s="771"/>
      <c r="O645" s="771"/>
      <c r="P645" s="771"/>
      <c r="Q645" s="771"/>
      <c r="R645" s="771"/>
      <c r="S645" s="771"/>
      <c r="T645" s="772"/>
      <c r="U645" s="772"/>
      <c r="V645" s="772"/>
      <c r="W645" s="772"/>
      <c r="X645" s="772"/>
      <c r="Y645" s="772"/>
      <c r="Z645" s="772"/>
    </row>
    <row r="646" spans="1:26" ht="12" customHeight="1" x14ac:dyDescent="0.3">
      <c r="A646" s="771"/>
      <c r="B646" s="771"/>
      <c r="C646" s="771"/>
      <c r="D646" s="771"/>
      <c r="E646" s="771"/>
      <c r="F646" s="771"/>
      <c r="G646" s="771"/>
      <c r="H646" s="771"/>
      <c r="I646" s="771"/>
      <c r="J646" s="771"/>
      <c r="K646" s="771"/>
      <c r="L646" s="771"/>
      <c r="M646" s="771"/>
      <c r="N646" s="771"/>
      <c r="O646" s="771"/>
      <c r="P646" s="771"/>
      <c r="Q646" s="771"/>
      <c r="R646" s="771"/>
      <c r="S646" s="771"/>
      <c r="T646" s="772"/>
      <c r="U646" s="772"/>
      <c r="V646" s="772"/>
      <c r="W646" s="772"/>
      <c r="X646" s="772"/>
      <c r="Y646" s="772"/>
      <c r="Z646" s="772"/>
    </row>
    <row r="647" spans="1:26" ht="12" customHeight="1" x14ac:dyDescent="0.3">
      <c r="A647" s="771"/>
      <c r="B647" s="771"/>
      <c r="C647" s="771"/>
      <c r="D647" s="771"/>
      <c r="E647" s="771"/>
      <c r="F647" s="771"/>
      <c r="G647" s="771"/>
      <c r="H647" s="771"/>
      <c r="I647" s="771"/>
      <c r="J647" s="771"/>
      <c r="K647" s="771"/>
      <c r="L647" s="771"/>
      <c r="M647" s="771"/>
      <c r="N647" s="771"/>
      <c r="O647" s="771"/>
      <c r="P647" s="771"/>
      <c r="Q647" s="771"/>
      <c r="R647" s="771"/>
      <c r="S647" s="771"/>
      <c r="T647" s="772"/>
      <c r="U647" s="772"/>
      <c r="V647" s="772"/>
      <c r="W647" s="772"/>
      <c r="X647" s="772"/>
      <c r="Y647" s="772"/>
      <c r="Z647" s="772"/>
    </row>
    <row r="648" spans="1:26" ht="12" customHeight="1" x14ac:dyDescent="0.3">
      <c r="A648" s="771"/>
      <c r="B648" s="771"/>
      <c r="C648" s="771"/>
      <c r="D648" s="771"/>
      <c r="E648" s="771"/>
      <c r="F648" s="771"/>
      <c r="G648" s="771"/>
      <c r="H648" s="771"/>
      <c r="I648" s="771"/>
      <c r="J648" s="771"/>
      <c r="K648" s="771"/>
      <c r="L648" s="771"/>
      <c r="M648" s="771"/>
      <c r="N648" s="771"/>
      <c r="O648" s="771"/>
      <c r="P648" s="771"/>
      <c r="Q648" s="771"/>
      <c r="R648" s="771"/>
      <c r="S648" s="771"/>
      <c r="T648" s="772"/>
      <c r="U648" s="772"/>
      <c r="V648" s="772"/>
      <c r="W648" s="772"/>
      <c r="X648" s="772"/>
      <c r="Y648" s="772"/>
      <c r="Z648" s="772"/>
    </row>
    <row r="649" spans="1:26" ht="12" customHeight="1" x14ac:dyDescent="0.3">
      <c r="A649" s="771"/>
      <c r="B649" s="771"/>
      <c r="C649" s="771"/>
      <c r="D649" s="771"/>
      <c r="E649" s="771"/>
      <c r="F649" s="771"/>
      <c r="G649" s="771"/>
      <c r="H649" s="771"/>
      <c r="I649" s="771"/>
      <c r="J649" s="771"/>
      <c r="K649" s="771"/>
      <c r="L649" s="771"/>
      <c r="M649" s="771"/>
      <c r="N649" s="771"/>
      <c r="O649" s="771"/>
      <c r="P649" s="771"/>
      <c r="Q649" s="771"/>
      <c r="R649" s="771"/>
      <c r="S649" s="771"/>
      <c r="T649" s="772"/>
      <c r="U649" s="772"/>
      <c r="V649" s="772"/>
      <c r="W649" s="772"/>
      <c r="X649" s="772"/>
      <c r="Y649" s="772"/>
      <c r="Z649" s="772"/>
    </row>
    <row r="650" spans="1:26" ht="12" customHeight="1" x14ac:dyDescent="0.3">
      <c r="A650" s="771"/>
      <c r="B650" s="771"/>
      <c r="C650" s="771"/>
      <c r="D650" s="771"/>
      <c r="E650" s="771"/>
      <c r="F650" s="771"/>
      <c r="G650" s="771"/>
      <c r="H650" s="771"/>
      <c r="I650" s="771"/>
      <c r="J650" s="771"/>
      <c r="K650" s="771"/>
      <c r="L650" s="771"/>
      <c r="M650" s="771"/>
      <c r="N650" s="771"/>
      <c r="O650" s="771"/>
      <c r="P650" s="771"/>
      <c r="Q650" s="771"/>
      <c r="R650" s="771"/>
      <c r="S650" s="771"/>
      <c r="T650" s="772"/>
      <c r="U650" s="772"/>
      <c r="V650" s="772"/>
      <c r="W650" s="772"/>
      <c r="X650" s="772"/>
      <c r="Y650" s="772"/>
      <c r="Z650" s="772"/>
    </row>
    <row r="651" spans="1:26" ht="12" customHeight="1" x14ac:dyDescent="0.3">
      <c r="A651" s="771"/>
      <c r="B651" s="771"/>
      <c r="C651" s="771"/>
      <c r="D651" s="771"/>
      <c r="E651" s="771"/>
      <c r="F651" s="771"/>
      <c r="G651" s="771"/>
      <c r="H651" s="771"/>
      <c r="I651" s="771"/>
      <c r="J651" s="771"/>
      <c r="K651" s="771"/>
      <c r="L651" s="771"/>
      <c r="M651" s="771"/>
      <c r="N651" s="771"/>
      <c r="O651" s="771"/>
      <c r="P651" s="771"/>
      <c r="Q651" s="771"/>
      <c r="R651" s="771"/>
      <c r="S651" s="771"/>
      <c r="T651" s="772"/>
      <c r="U651" s="772"/>
      <c r="V651" s="772"/>
      <c r="W651" s="772"/>
      <c r="X651" s="772"/>
      <c r="Y651" s="772"/>
      <c r="Z651" s="772"/>
    </row>
    <row r="652" spans="1:26" ht="12" customHeight="1" x14ac:dyDescent="0.3">
      <c r="A652" s="771"/>
      <c r="B652" s="771"/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2"/>
      <c r="U652" s="772"/>
      <c r="V652" s="772"/>
      <c r="W652" s="772"/>
      <c r="X652" s="772"/>
      <c r="Y652" s="772"/>
      <c r="Z652" s="772"/>
    </row>
    <row r="653" spans="1:26" ht="12" customHeight="1" x14ac:dyDescent="0.3">
      <c r="A653" s="771"/>
      <c r="B653" s="771"/>
      <c r="C653" s="771"/>
      <c r="D653" s="771"/>
      <c r="E653" s="771"/>
      <c r="F653" s="771"/>
      <c r="G653" s="771"/>
      <c r="H653" s="771"/>
      <c r="I653" s="771"/>
      <c r="J653" s="771"/>
      <c r="K653" s="771"/>
      <c r="L653" s="771"/>
      <c r="M653" s="771"/>
      <c r="N653" s="771"/>
      <c r="O653" s="771"/>
      <c r="P653" s="771"/>
      <c r="Q653" s="771"/>
      <c r="R653" s="771"/>
      <c r="S653" s="771"/>
      <c r="T653" s="772"/>
      <c r="U653" s="772"/>
      <c r="V653" s="772"/>
      <c r="W653" s="772"/>
      <c r="X653" s="772"/>
      <c r="Y653" s="772"/>
      <c r="Z653" s="772"/>
    </row>
    <row r="654" spans="1:26" ht="12" customHeight="1" x14ac:dyDescent="0.3">
      <c r="A654" s="771"/>
      <c r="B654" s="771"/>
      <c r="C654" s="771"/>
      <c r="D654" s="771"/>
      <c r="E654" s="771"/>
      <c r="F654" s="771"/>
      <c r="G654" s="771"/>
      <c r="H654" s="771"/>
      <c r="I654" s="771"/>
      <c r="J654" s="771"/>
      <c r="K654" s="771"/>
      <c r="L654" s="771"/>
      <c r="M654" s="771"/>
      <c r="N654" s="771"/>
      <c r="O654" s="771"/>
      <c r="P654" s="771"/>
      <c r="Q654" s="771"/>
      <c r="R654" s="771"/>
      <c r="S654" s="771"/>
      <c r="T654" s="772"/>
      <c r="U654" s="772"/>
      <c r="V654" s="772"/>
      <c r="W654" s="772"/>
      <c r="X654" s="772"/>
      <c r="Y654" s="772"/>
      <c r="Z654" s="772"/>
    </row>
    <row r="655" spans="1:26" ht="12" customHeight="1" x14ac:dyDescent="0.3">
      <c r="A655" s="771"/>
      <c r="B655" s="771"/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2"/>
      <c r="U655" s="772"/>
      <c r="V655" s="772"/>
      <c r="W655" s="772"/>
      <c r="X655" s="772"/>
      <c r="Y655" s="772"/>
      <c r="Z655" s="772"/>
    </row>
    <row r="656" spans="1:26" ht="12" customHeight="1" x14ac:dyDescent="0.3">
      <c r="A656" s="771"/>
      <c r="B656" s="771"/>
      <c r="C656" s="771"/>
      <c r="D656" s="771"/>
      <c r="E656" s="771"/>
      <c r="F656" s="771"/>
      <c r="G656" s="771"/>
      <c r="H656" s="771"/>
      <c r="I656" s="771"/>
      <c r="J656" s="771"/>
      <c r="K656" s="771"/>
      <c r="L656" s="771"/>
      <c r="M656" s="771"/>
      <c r="N656" s="771"/>
      <c r="O656" s="771"/>
      <c r="P656" s="771"/>
      <c r="Q656" s="771"/>
      <c r="R656" s="771"/>
      <c r="S656" s="771"/>
      <c r="T656" s="772"/>
      <c r="U656" s="772"/>
      <c r="V656" s="772"/>
      <c r="W656" s="772"/>
      <c r="X656" s="772"/>
      <c r="Y656" s="772"/>
      <c r="Z656" s="772"/>
    </row>
    <row r="657" spans="1:26" ht="12" customHeight="1" x14ac:dyDescent="0.3">
      <c r="A657" s="771"/>
      <c r="B657" s="771"/>
      <c r="C657" s="771"/>
      <c r="D657" s="771"/>
      <c r="E657" s="771"/>
      <c r="F657" s="771"/>
      <c r="G657" s="771"/>
      <c r="H657" s="771"/>
      <c r="I657" s="771"/>
      <c r="J657" s="771"/>
      <c r="K657" s="771"/>
      <c r="L657" s="771"/>
      <c r="M657" s="771"/>
      <c r="N657" s="771"/>
      <c r="O657" s="771"/>
      <c r="P657" s="771"/>
      <c r="Q657" s="771"/>
      <c r="R657" s="771"/>
      <c r="S657" s="771"/>
      <c r="T657" s="772"/>
      <c r="U657" s="772"/>
      <c r="V657" s="772"/>
      <c r="W657" s="772"/>
      <c r="X657" s="772"/>
      <c r="Y657" s="772"/>
      <c r="Z657" s="772"/>
    </row>
    <row r="658" spans="1:26" ht="12" customHeight="1" x14ac:dyDescent="0.3">
      <c r="A658" s="771"/>
      <c r="B658" s="771"/>
      <c r="C658" s="771"/>
      <c r="D658" s="771"/>
      <c r="E658" s="771"/>
      <c r="F658" s="771"/>
      <c r="G658" s="771"/>
      <c r="H658" s="771"/>
      <c r="I658" s="771"/>
      <c r="J658" s="771"/>
      <c r="K658" s="771"/>
      <c r="L658" s="771"/>
      <c r="M658" s="771"/>
      <c r="N658" s="771"/>
      <c r="O658" s="771"/>
      <c r="P658" s="771"/>
      <c r="Q658" s="771"/>
      <c r="R658" s="771"/>
      <c r="S658" s="771"/>
      <c r="T658" s="772"/>
      <c r="U658" s="772"/>
      <c r="V658" s="772"/>
      <c r="W658" s="772"/>
      <c r="X658" s="772"/>
      <c r="Y658" s="772"/>
      <c r="Z658" s="772"/>
    </row>
    <row r="659" spans="1:26" ht="12" customHeight="1" x14ac:dyDescent="0.3">
      <c r="A659" s="771"/>
      <c r="B659" s="771"/>
      <c r="C659" s="771"/>
      <c r="D659" s="771"/>
      <c r="E659" s="771"/>
      <c r="F659" s="771"/>
      <c r="G659" s="771"/>
      <c r="H659" s="771"/>
      <c r="I659" s="771"/>
      <c r="J659" s="771"/>
      <c r="K659" s="771"/>
      <c r="L659" s="771"/>
      <c r="M659" s="771"/>
      <c r="N659" s="771"/>
      <c r="O659" s="771"/>
      <c r="P659" s="771"/>
      <c r="Q659" s="771"/>
      <c r="R659" s="771"/>
      <c r="S659" s="771"/>
      <c r="T659" s="772"/>
      <c r="U659" s="772"/>
      <c r="V659" s="772"/>
      <c r="W659" s="772"/>
      <c r="X659" s="772"/>
      <c r="Y659" s="772"/>
      <c r="Z659" s="772"/>
    </row>
    <row r="660" spans="1:26" ht="12" customHeight="1" x14ac:dyDescent="0.3">
      <c r="A660" s="771"/>
      <c r="B660" s="771"/>
      <c r="C660" s="771"/>
      <c r="D660" s="771"/>
      <c r="E660" s="771"/>
      <c r="F660" s="771"/>
      <c r="G660" s="771"/>
      <c r="H660" s="771"/>
      <c r="I660" s="771"/>
      <c r="J660" s="771"/>
      <c r="K660" s="771"/>
      <c r="L660" s="771"/>
      <c r="M660" s="771"/>
      <c r="N660" s="771"/>
      <c r="O660" s="771"/>
      <c r="P660" s="771"/>
      <c r="Q660" s="771"/>
      <c r="R660" s="771"/>
      <c r="S660" s="771"/>
      <c r="T660" s="772"/>
      <c r="U660" s="772"/>
      <c r="V660" s="772"/>
      <c r="W660" s="772"/>
      <c r="X660" s="772"/>
      <c r="Y660" s="772"/>
      <c r="Z660" s="772"/>
    </row>
    <row r="661" spans="1:26" ht="12" customHeight="1" x14ac:dyDescent="0.3">
      <c r="A661" s="771"/>
      <c r="B661" s="771"/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2"/>
      <c r="U661" s="772"/>
      <c r="V661" s="772"/>
      <c r="W661" s="772"/>
      <c r="X661" s="772"/>
      <c r="Y661" s="772"/>
      <c r="Z661" s="772"/>
    </row>
    <row r="662" spans="1:26" ht="12" customHeight="1" x14ac:dyDescent="0.3">
      <c r="A662" s="771"/>
      <c r="B662" s="771"/>
      <c r="C662" s="771"/>
      <c r="D662" s="771"/>
      <c r="E662" s="771"/>
      <c r="F662" s="771"/>
      <c r="G662" s="771"/>
      <c r="H662" s="771"/>
      <c r="I662" s="771"/>
      <c r="J662" s="771"/>
      <c r="K662" s="771"/>
      <c r="L662" s="771"/>
      <c r="M662" s="771"/>
      <c r="N662" s="771"/>
      <c r="O662" s="771"/>
      <c r="P662" s="771"/>
      <c r="Q662" s="771"/>
      <c r="R662" s="771"/>
      <c r="S662" s="771"/>
      <c r="T662" s="772"/>
      <c r="U662" s="772"/>
      <c r="V662" s="772"/>
      <c r="W662" s="772"/>
      <c r="X662" s="772"/>
      <c r="Y662" s="772"/>
      <c r="Z662" s="772"/>
    </row>
    <row r="663" spans="1:26" ht="12" customHeight="1" x14ac:dyDescent="0.3">
      <c r="A663" s="771"/>
      <c r="B663" s="771"/>
      <c r="C663" s="771"/>
      <c r="D663" s="771"/>
      <c r="E663" s="771"/>
      <c r="F663" s="771"/>
      <c r="G663" s="771"/>
      <c r="H663" s="771"/>
      <c r="I663" s="771"/>
      <c r="J663" s="771"/>
      <c r="K663" s="771"/>
      <c r="L663" s="771"/>
      <c r="M663" s="771"/>
      <c r="N663" s="771"/>
      <c r="O663" s="771"/>
      <c r="P663" s="771"/>
      <c r="Q663" s="771"/>
      <c r="R663" s="771"/>
      <c r="S663" s="771"/>
      <c r="T663" s="772"/>
      <c r="U663" s="772"/>
      <c r="V663" s="772"/>
      <c r="W663" s="772"/>
      <c r="X663" s="772"/>
      <c r="Y663" s="772"/>
      <c r="Z663" s="772"/>
    </row>
    <row r="664" spans="1:26" ht="12" customHeight="1" x14ac:dyDescent="0.3">
      <c r="A664" s="771"/>
      <c r="B664" s="771"/>
      <c r="C664" s="771"/>
      <c r="D664" s="771"/>
      <c r="E664" s="771"/>
      <c r="F664" s="771"/>
      <c r="G664" s="771"/>
      <c r="H664" s="771"/>
      <c r="I664" s="771"/>
      <c r="J664" s="771"/>
      <c r="K664" s="771"/>
      <c r="L664" s="771"/>
      <c r="M664" s="771"/>
      <c r="N664" s="771"/>
      <c r="O664" s="771"/>
      <c r="P664" s="771"/>
      <c r="Q664" s="771"/>
      <c r="R664" s="771"/>
      <c r="S664" s="771"/>
      <c r="T664" s="772"/>
      <c r="U664" s="772"/>
      <c r="V664" s="772"/>
      <c r="W664" s="772"/>
      <c r="X664" s="772"/>
      <c r="Y664" s="772"/>
      <c r="Z664" s="772"/>
    </row>
    <row r="665" spans="1:26" ht="12" customHeight="1" x14ac:dyDescent="0.3">
      <c r="A665" s="771"/>
      <c r="B665" s="771"/>
      <c r="C665" s="771"/>
      <c r="D665" s="771"/>
      <c r="E665" s="771"/>
      <c r="F665" s="771"/>
      <c r="G665" s="771"/>
      <c r="H665" s="771"/>
      <c r="I665" s="771"/>
      <c r="J665" s="771"/>
      <c r="K665" s="771"/>
      <c r="L665" s="771"/>
      <c r="M665" s="771"/>
      <c r="N665" s="771"/>
      <c r="O665" s="771"/>
      <c r="P665" s="771"/>
      <c r="Q665" s="771"/>
      <c r="R665" s="771"/>
      <c r="S665" s="771"/>
      <c r="T665" s="772"/>
      <c r="U665" s="772"/>
      <c r="V665" s="772"/>
      <c r="W665" s="772"/>
      <c r="X665" s="772"/>
      <c r="Y665" s="772"/>
      <c r="Z665" s="772"/>
    </row>
    <row r="666" spans="1:26" ht="12" customHeight="1" x14ac:dyDescent="0.3">
      <c r="A666" s="771"/>
      <c r="B666" s="771"/>
      <c r="C666" s="771"/>
      <c r="D666" s="771"/>
      <c r="E666" s="771"/>
      <c r="F666" s="771"/>
      <c r="G666" s="771"/>
      <c r="H666" s="771"/>
      <c r="I666" s="771"/>
      <c r="J666" s="771"/>
      <c r="K666" s="771"/>
      <c r="L666" s="771"/>
      <c r="M666" s="771"/>
      <c r="N666" s="771"/>
      <c r="O666" s="771"/>
      <c r="P666" s="771"/>
      <c r="Q666" s="771"/>
      <c r="R666" s="771"/>
      <c r="S666" s="771"/>
      <c r="T666" s="772"/>
      <c r="U666" s="772"/>
      <c r="V666" s="772"/>
      <c r="W666" s="772"/>
      <c r="X666" s="772"/>
      <c r="Y666" s="772"/>
      <c r="Z666" s="772"/>
    </row>
    <row r="667" spans="1:26" ht="12" customHeight="1" x14ac:dyDescent="0.3">
      <c r="A667" s="771"/>
      <c r="B667" s="771"/>
      <c r="C667" s="771"/>
      <c r="D667" s="771"/>
      <c r="E667" s="771"/>
      <c r="F667" s="771"/>
      <c r="G667" s="771"/>
      <c r="H667" s="771"/>
      <c r="I667" s="771"/>
      <c r="J667" s="771"/>
      <c r="K667" s="771"/>
      <c r="L667" s="771"/>
      <c r="M667" s="771"/>
      <c r="N667" s="771"/>
      <c r="O667" s="771"/>
      <c r="P667" s="771"/>
      <c r="Q667" s="771"/>
      <c r="R667" s="771"/>
      <c r="S667" s="771"/>
      <c r="T667" s="772"/>
      <c r="U667" s="772"/>
      <c r="V667" s="772"/>
      <c r="W667" s="772"/>
      <c r="X667" s="772"/>
      <c r="Y667" s="772"/>
      <c r="Z667" s="772"/>
    </row>
    <row r="668" spans="1:26" ht="12" customHeight="1" x14ac:dyDescent="0.3">
      <c r="A668" s="771"/>
      <c r="B668" s="771"/>
      <c r="C668" s="771"/>
      <c r="D668" s="771"/>
      <c r="E668" s="771"/>
      <c r="F668" s="771"/>
      <c r="G668" s="771"/>
      <c r="H668" s="771"/>
      <c r="I668" s="771"/>
      <c r="J668" s="771"/>
      <c r="K668" s="771"/>
      <c r="L668" s="771"/>
      <c r="M668" s="771"/>
      <c r="N668" s="771"/>
      <c r="O668" s="771"/>
      <c r="P668" s="771"/>
      <c r="Q668" s="771"/>
      <c r="R668" s="771"/>
      <c r="S668" s="771"/>
      <c r="T668" s="772"/>
      <c r="U668" s="772"/>
      <c r="V668" s="772"/>
      <c r="W668" s="772"/>
      <c r="X668" s="772"/>
      <c r="Y668" s="772"/>
      <c r="Z668" s="772"/>
    </row>
    <row r="669" spans="1:26" ht="12" customHeight="1" x14ac:dyDescent="0.3">
      <c r="A669" s="771"/>
      <c r="B669" s="771"/>
      <c r="C669" s="771"/>
      <c r="D669" s="771"/>
      <c r="E669" s="771"/>
      <c r="F669" s="771"/>
      <c r="G669" s="771"/>
      <c r="H669" s="771"/>
      <c r="I669" s="771"/>
      <c r="J669" s="771"/>
      <c r="K669" s="771"/>
      <c r="L669" s="771"/>
      <c r="M669" s="771"/>
      <c r="N669" s="771"/>
      <c r="O669" s="771"/>
      <c r="P669" s="771"/>
      <c r="Q669" s="771"/>
      <c r="R669" s="771"/>
      <c r="S669" s="771"/>
      <c r="T669" s="772"/>
      <c r="U669" s="772"/>
      <c r="V669" s="772"/>
      <c r="W669" s="772"/>
      <c r="X669" s="772"/>
      <c r="Y669" s="772"/>
      <c r="Z669" s="772"/>
    </row>
    <row r="670" spans="1:26" ht="12" customHeight="1" x14ac:dyDescent="0.3">
      <c r="A670" s="771"/>
      <c r="B670" s="771"/>
      <c r="C670" s="771"/>
      <c r="D670" s="771"/>
      <c r="E670" s="771"/>
      <c r="F670" s="771"/>
      <c r="G670" s="771"/>
      <c r="H670" s="771"/>
      <c r="I670" s="771"/>
      <c r="J670" s="771"/>
      <c r="K670" s="771"/>
      <c r="L670" s="771"/>
      <c r="M670" s="771"/>
      <c r="N670" s="771"/>
      <c r="O670" s="771"/>
      <c r="P670" s="771"/>
      <c r="Q670" s="771"/>
      <c r="R670" s="771"/>
      <c r="S670" s="771"/>
      <c r="T670" s="772"/>
      <c r="U670" s="772"/>
      <c r="V670" s="772"/>
      <c r="W670" s="772"/>
      <c r="X670" s="772"/>
      <c r="Y670" s="772"/>
      <c r="Z670" s="772"/>
    </row>
    <row r="671" spans="1:26" ht="12" customHeight="1" x14ac:dyDescent="0.3">
      <c r="A671" s="771"/>
      <c r="B671" s="771"/>
      <c r="C671" s="771"/>
      <c r="D671" s="771"/>
      <c r="E671" s="771"/>
      <c r="F671" s="771"/>
      <c r="G671" s="771"/>
      <c r="H671" s="771"/>
      <c r="I671" s="771"/>
      <c r="J671" s="771"/>
      <c r="K671" s="771"/>
      <c r="L671" s="771"/>
      <c r="M671" s="771"/>
      <c r="N671" s="771"/>
      <c r="O671" s="771"/>
      <c r="P671" s="771"/>
      <c r="Q671" s="771"/>
      <c r="R671" s="771"/>
      <c r="S671" s="771"/>
      <c r="T671" s="772"/>
      <c r="U671" s="772"/>
      <c r="V671" s="772"/>
      <c r="W671" s="772"/>
      <c r="X671" s="772"/>
      <c r="Y671" s="772"/>
      <c r="Z671" s="772"/>
    </row>
    <row r="672" spans="1:26" ht="12" customHeight="1" x14ac:dyDescent="0.3">
      <c r="A672" s="771"/>
      <c r="B672" s="771"/>
      <c r="C672" s="771"/>
      <c r="D672" s="771"/>
      <c r="E672" s="771"/>
      <c r="F672" s="771"/>
      <c r="G672" s="771"/>
      <c r="H672" s="771"/>
      <c r="I672" s="771"/>
      <c r="J672" s="771"/>
      <c r="K672" s="771"/>
      <c r="L672" s="771"/>
      <c r="M672" s="771"/>
      <c r="N672" s="771"/>
      <c r="O672" s="771"/>
      <c r="P672" s="771"/>
      <c r="Q672" s="771"/>
      <c r="R672" s="771"/>
      <c r="S672" s="771"/>
      <c r="T672" s="772"/>
      <c r="U672" s="772"/>
      <c r="V672" s="772"/>
      <c r="W672" s="772"/>
      <c r="X672" s="772"/>
      <c r="Y672" s="772"/>
      <c r="Z672" s="772"/>
    </row>
    <row r="673" spans="1:26" ht="12" customHeight="1" x14ac:dyDescent="0.3">
      <c r="A673" s="771"/>
      <c r="B673" s="771"/>
      <c r="C673" s="771"/>
      <c r="D673" s="771"/>
      <c r="E673" s="771"/>
      <c r="F673" s="771"/>
      <c r="G673" s="771"/>
      <c r="H673" s="771"/>
      <c r="I673" s="771"/>
      <c r="J673" s="771"/>
      <c r="K673" s="771"/>
      <c r="L673" s="771"/>
      <c r="M673" s="771"/>
      <c r="N673" s="771"/>
      <c r="O673" s="771"/>
      <c r="P673" s="771"/>
      <c r="Q673" s="771"/>
      <c r="R673" s="771"/>
      <c r="S673" s="771"/>
      <c r="T673" s="772"/>
      <c r="U673" s="772"/>
      <c r="V673" s="772"/>
      <c r="W673" s="772"/>
      <c r="X673" s="772"/>
      <c r="Y673" s="772"/>
      <c r="Z673" s="772"/>
    </row>
    <row r="674" spans="1:26" ht="12" customHeight="1" x14ac:dyDescent="0.3">
      <c r="A674" s="771"/>
      <c r="B674" s="771"/>
      <c r="C674" s="771"/>
      <c r="D674" s="771"/>
      <c r="E674" s="771"/>
      <c r="F674" s="771"/>
      <c r="G674" s="771"/>
      <c r="H674" s="771"/>
      <c r="I674" s="771"/>
      <c r="J674" s="771"/>
      <c r="K674" s="771"/>
      <c r="L674" s="771"/>
      <c r="M674" s="771"/>
      <c r="N674" s="771"/>
      <c r="O674" s="771"/>
      <c r="P674" s="771"/>
      <c r="Q674" s="771"/>
      <c r="R674" s="771"/>
      <c r="S674" s="771"/>
      <c r="T674" s="772"/>
      <c r="U674" s="772"/>
      <c r="V674" s="772"/>
      <c r="W674" s="772"/>
      <c r="X674" s="772"/>
      <c r="Y674" s="772"/>
      <c r="Z674" s="772"/>
    </row>
    <row r="675" spans="1:26" ht="12" customHeight="1" x14ac:dyDescent="0.3">
      <c r="A675" s="771"/>
      <c r="B675" s="771"/>
      <c r="C675" s="771"/>
      <c r="D675" s="771"/>
      <c r="E675" s="771"/>
      <c r="F675" s="771"/>
      <c r="G675" s="771"/>
      <c r="H675" s="771"/>
      <c r="I675" s="771"/>
      <c r="J675" s="771"/>
      <c r="K675" s="771"/>
      <c r="L675" s="771"/>
      <c r="M675" s="771"/>
      <c r="N675" s="771"/>
      <c r="O675" s="771"/>
      <c r="P675" s="771"/>
      <c r="Q675" s="771"/>
      <c r="R675" s="771"/>
      <c r="S675" s="771"/>
      <c r="T675" s="772"/>
      <c r="U675" s="772"/>
      <c r="V675" s="772"/>
      <c r="W675" s="772"/>
      <c r="X675" s="772"/>
      <c r="Y675" s="772"/>
      <c r="Z675" s="772"/>
    </row>
    <row r="676" spans="1:26" ht="12" customHeight="1" x14ac:dyDescent="0.3">
      <c r="A676" s="771"/>
      <c r="B676" s="771"/>
      <c r="C676" s="771"/>
      <c r="D676" s="771"/>
      <c r="E676" s="771"/>
      <c r="F676" s="771"/>
      <c r="G676" s="771"/>
      <c r="H676" s="771"/>
      <c r="I676" s="771"/>
      <c r="J676" s="771"/>
      <c r="K676" s="771"/>
      <c r="L676" s="771"/>
      <c r="M676" s="771"/>
      <c r="N676" s="771"/>
      <c r="O676" s="771"/>
      <c r="P676" s="771"/>
      <c r="Q676" s="771"/>
      <c r="R676" s="771"/>
      <c r="S676" s="771"/>
      <c r="T676" s="772"/>
      <c r="U676" s="772"/>
      <c r="V676" s="772"/>
      <c r="W676" s="772"/>
      <c r="X676" s="772"/>
      <c r="Y676" s="772"/>
      <c r="Z676" s="772"/>
    </row>
    <row r="677" spans="1:26" ht="12" customHeight="1" x14ac:dyDescent="0.3">
      <c r="A677" s="771"/>
      <c r="B677" s="771"/>
      <c r="C677" s="771"/>
      <c r="D677" s="771"/>
      <c r="E677" s="771"/>
      <c r="F677" s="771"/>
      <c r="G677" s="771"/>
      <c r="H677" s="771"/>
      <c r="I677" s="771"/>
      <c r="J677" s="771"/>
      <c r="K677" s="771"/>
      <c r="L677" s="771"/>
      <c r="M677" s="771"/>
      <c r="N677" s="771"/>
      <c r="O677" s="771"/>
      <c r="P677" s="771"/>
      <c r="Q677" s="771"/>
      <c r="R677" s="771"/>
      <c r="S677" s="771"/>
      <c r="T677" s="772"/>
      <c r="U677" s="772"/>
      <c r="V677" s="772"/>
      <c r="W677" s="772"/>
      <c r="X677" s="772"/>
      <c r="Y677" s="772"/>
      <c r="Z677" s="772"/>
    </row>
    <row r="678" spans="1:26" ht="12" customHeight="1" x14ac:dyDescent="0.3">
      <c r="A678" s="771"/>
      <c r="B678" s="771"/>
      <c r="C678" s="771"/>
      <c r="D678" s="771"/>
      <c r="E678" s="771"/>
      <c r="F678" s="771"/>
      <c r="G678" s="771"/>
      <c r="H678" s="771"/>
      <c r="I678" s="771"/>
      <c r="J678" s="771"/>
      <c r="K678" s="771"/>
      <c r="L678" s="771"/>
      <c r="M678" s="771"/>
      <c r="N678" s="771"/>
      <c r="O678" s="771"/>
      <c r="P678" s="771"/>
      <c r="Q678" s="771"/>
      <c r="R678" s="771"/>
      <c r="S678" s="771"/>
      <c r="T678" s="772"/>
      <c r="U678" s="772"/>
      <c r="V678" s="772"/>
      <c r="W678" s="772"/>
      <c r="X678" s="772"/>
      <c r="Y678" s="772"/>
      <c r="Z678" s="772"/>
    </row>
    <row r="679" spans="1:26" ht="12" customHeight="1" x14ac:dyDescent="0.3">
      <c r="A679" s="771"/>
      <c r="B679" s="771"/>
      <c r="C679" s="771"/>
      <c r="D679" s="771"/>
      <c r="E679" s="771"/>
      <c r="F679" s="771"/>
      <c r="G679" s="771"/>
      <c r="H679" s="771"/>
      <c r="I679" s="771"/>
      <c r="J679" s="771"/>
      <c r="K679" s="771"/>
      <c r="L679" s="771"/>
      <c r="M679" s="771"/>
      <c r="N679" s="771"/>
      <c r="O679" s="771"/>
      <c r="P679" s="771"/>
      <c r="Q679" s="771"/>
      <c r="R679" s="771"/>
      <c r="S679" s="771"/>
      <c r="T679" s="772"/>
      <c r="U679" s="772"/>
      <c r="V679" s="772"/>
      <c r="W679" s="772"/>
      <c r="X679" s="772"/>
      <c r="Y679" s="772"/>
      <c r="Z679" s="772"/>
    </row>
    <row r="680" spans="1:26" ht="12" customHeight="1" x14ac:dyDescent="0.3">
      <c r="A680" s="771"/>
      <c r="B680" s="771"/>
      <c r="C680" s="771"/>
      <c r="D680" s="771"/>
      <c r="E680" s="771"/>
      <c r="F680" s="771"/>
      <c r="G680" s="771"/>
      <c r="H680" s="771"/>
      <c r="I680" s="771"/>
      <c r="J680" s="771"/>
      <c r="K680" s="771"/>
      <c r="L680" s="771"/>
      <c r="M680" s="771"/>
      <c r="N680" s="771"/>
      <c r="O680" s="771"/>
      <c r="P680" s="771"/>
      <c r="Q680" s="771"/>
      <c r="R680" s="771"/>
      <c r="S680" s="771"/>
      <c r="T680" s="772"/>
      <c r="U680" s="772"/>
      <c r="V680" s="772"/>
      <c r="W680" s="772"/>
      <c r="X680" s="772"/>
      <c r="Y680" s="772"/>
      <c r="Z680" s="772"/>
    </row>
    <row r="681" spans="1:26" ht="12" customHeight="1" x14ac:dyDescent="0.3">
      <c r="A681" s="771"/>
      <c r="B681" s="771"/>
      <c r="C681" s="771"/>
      <c r="D681" s="771"/>
      <c r="E681" s="771"/>
      <c r="F681" s="771"/>
      <c r="G681" s="771"/>
      <c r="H681" s="771"/>
      <c r="I681" s="771"/>
      <c r="J681" s="771"/>
      <c r="K681" s="771"/>
      <c r="L681" s="771"/>
      <c r="M681" s="771"/>
      <c r="N681" s="771"/>
      <c r="O681" s="771"/>
      <c r="P681" s="771"/>
      <c r="Q681" s="771"/>
      <c r="R681" s="771"/>
      <c r="S681" s="771"/>
      <c r="T681" s="772"/>
      <c r="U681" s="772"/>
      <c r="V681" s="772"/>
      <c r="W681" s="772"/>
      <c r="X681" s="772"/>
      <c r="Y681" s="772"/>
      <c r="Z681" s="772"/>
    </row>
    <row r="682" spans="1:26" ht="12" customHeight="1" x14ac:dyDescent="0.3">
      <c r="A682" s="771"/>
      <c r="B682" s="771"/>
      <c r="C682" s="771"/>
      <c r="D682" s="771"/>
      <c r="E682" s="771"/>
      <c r="F682" s="771"/>
      <c r="G682" s="771"/>
      <c r="H682" s="771"/>
      <c r="I682" s="771"/>
      <c r="J682" s="771"/>
      <c r="K682" s="771"/>
      <c r="L682" s="771"/>
      <c r="M682" s="771"/>
      <c r="N682" s="771"/>
      <c r="O682" s="771"/>
      <c r="P682" s="771"/>
      <c r="Q682" s="771"/>
      <c r="R682" s="771"/>
      <c r="S682" s="771"/>
      <c r="T682" s="772"/>
      <c r="U682" s="772"/>
      <c r="V682" s="772"/>
      <c r="W682" s="772"/>
      <c r="X682" s="772"/>
      <c r="Y682" s="772"/>
      <c r="Z682" s="772"/>
    </row>
    <row r="683" spans="1:26" ht="12" customHeight="1" x14ac:dyDescent="0.3">
      <c r="A683" s="771"/>
      <c r="B683" s="771"/>
      <c r="C683" s="771"/>
      <c r="D683" s="771"/>
      <c r="E683" s="771"/>
      <c r="F683" s="771"/>
      <c r="G683" s="771"/>
      <c r="H683" s="771"/>
      <c r="I683" s="771"/>
      <c r="J683" s="771"/>
      <c r="K683" s="771"/>
      <c r="L683" s="771"/>
      <c r="M683" s="771"/>
      <c r="N683" s="771"/>
      <c r="O683" s="771"/>
      <c r="P683" s="771"/>
      <c r="Q683" s="771"/>
      <c r="R683" s="771"/>
      <c r="S683" s="771"/>
      <c r="T683" s="772"/>
      <c r="U683" s="772"/>
      <c r="V683" s="772"/>
      <c r="W683" s="772"/>
      <c r="X683" s="772"/>
      <c r="Y683" s="772"/>
      <c r="Z683" s="772"/>
    </row>
    <row r="684" spans="1:26" ht="12" customHeight="1" x14ac:dyDescent="0.3">
      <c r="A684" s="771"/>
      <c r="B684" s="771"/>
      <c r="C684" s="771"/>
      <c r="D684" s="771"/>
      <c r="E684" s="771"/>
      <c r="F684" s="771"/>
      <c r="G684" s="771"/>
      <c r="H684" s="771"/>
      <c r="I684" s="771"/>
      <c r="J684" s="771"/>
      <c r="K684" s="771"/>
      <c r="L684" s="771"/>
      <c r="M684" s="771"/>
      <c r="N684" s="771"/>
      <c r="O684" s="771"/>
      <c r="P684" s="771"/>
      <c r="Q684" s="771"/>
      <c r="R684" s="771"/>
      <c r="S684" s="771"/>
      <c r="T684" s="772"/>
      <c r="U684" s="772"/>
      <c r="V684" s="772"/>
      <c r="W684" s="772"/>
      <c r="X684" s="772"/>
      <c r="Y684" s="772"/>
      <c r="Z684" s="772"/>
    </row>
    <row r="685" spans="1:26" ht="12" customHeight="1" x14ac:dyDescent="0.3">
      <c r="A685" s="771"/>
      <c r="B685" s="771"/>
      <c r="C685" s="771"/>
      <c r="D685" s="771"/>
      <c r="E685" s="771"/>
      <c r="F685" s="771"/>
      <c r="G685" s="771"/>
      <c r="H685" s="771"/>
      <c r="I685" s="771"/>
      <c r="J685" s="771"/>
      <c r="K685" s="771"/>
      <c r="L685" s="771"/>
      <c r="M685" s="771"/>
      <c r="N685" s="771"/>
      <c r="O685" s="771"/>
      <c r="P685" s="771"/>
      <c r="Q685" s="771"/>
      <c r="R685" s="771"/>
      <c r="S685" s="771"/>
      <c r="T685" s="772"/>
      <c r="U685" s="772"/>
      <c r="V685" s="772"/>
      <c r="W685" s="772"/>
      <c r="X685" s="772"/>
      <c r="Y685" s="772"/>
      <c r="Z685" s="772"/>
    </row>
    <row r="686" spans="1:26" ht="12" customHeight="1" x14ac:dyDescent="0.3">
      <c r="A686" s="771"/>
      <c r="B686" s="771"/>
      <c r="C686" s="771"/>
      <c r="D686" s="771"/>
      <c r="E686" s="771"/>
      <c r="F686" s="771"/>
      <c r="G686" s="771"/>
      <c r="H686" s="771"/>
      <c r="I686" s="771"/>
      <c r="J686" s="771"/>
      <c r="K686" s="771"/>
      <c r="L686" s="771"/>
      <c r="M686" s="771"/>
      <c r="N686" s="771"/>
      <c r="O686" s="771"/>
      <c r="P686" s="771"/>
      <c r="Q686" s="771"/>
      <c r="R686" s="771"/>
      <c r="S686" s="771"/>
      <c r="T686" s="772"/>
      <c r="U686" s="772"/>
      <c r="V686" s="772"/>
      <c r="W686" s="772"/>
      <c r="X686" s="772"/>
      <c r="Y686" s="772"/>
      <c r="Z686" s="772"/>
    </row>
    <row r="687" spans="1:26" ht="12" customHeight="1" x14ac:dyDescent="0.3">
      <c r="A687" s="771"/>
      <c r="B687" s="771"/>
      <c r="C687" s="771"/>
      <c r="D687" s="771"/>
      <c r="E687" s="771"/>
      <c r="F687" s="771"/>
      <c r="G687" s="771"/>
      <c r="H687" s="771"/>
      <c r="I687" s="771"/>
      <c r="J687" s="771"/>
      <c r="K687" s="771"/>
      <c r="L687" s="771"/>
      <c r="M687" s="771"/>
      <c r="N687" s="771"/>
      <c r="O687" s="771"/>
      <c r="P687" s="771"/>
      <c r="Q687" s="771"/>
      <c r="R687" s="771"/>
      <c r="S687" s="771"/>
      <c r="T687" s="772"/>
      <c r="U687" s="772"/>
      <c r="V687" s="772"/>
      <c r="W687" s="772"/>
      <c r="X687" s="772"/>
      <c r="Y687" s="772"/>
      <c r="Z687" s="772"/>
    </row>
    <row r="688" spans="1:26" ht="12" customHeight="1" x14ac:dyDescent="0.3">
      <c r="A688" s="771"/>
      <c r="B688" s="771"/>
      <c r="C688" s="771"/>
      <c r="D688" s="771"/>
      <c r="E688" s="771"/>
      <c r="F688" s="771"/>
      <c r="G688" s="771"/>
      <c r="H688" s="771"/>
      <c r="I688" s="771"/>
      <c r="J688" s="771"/>
      <c r="K688" s="771"/>
      <c r="L688" s="771"/>
      <c r="M688" s="771"/>
      <c r="N688" s="771"/>
      <c r="O688" s="771"/>
      <c r="P688" s="771"/>
      <c r="Q688" s="771"/>
      <c r="R688" s="771"/>
      <c r="S688" s="771"/>
      <c r="T688" s="772"/>
      <c r="U688" s="772"/>
      <c r="V688" s="772"/>
      <c r="W688" s="772"/>
      <c r="X688" s="772"/>
      <c r="Y688" s="772"/>
      <c r="Z688" s="772"/>
    </row>
    <row r="689" spans="1:26" ht="12" customHeight="1" x14ac:dyDescent="0.3">
      <c r="A689" s="771"/>
      <c r="B689" s="771"/>
      <c r="C689" s="771"/>
      <c r="D689" s="771"/>
      <c r="E689" s="771"/>
      <c r="F689" s="771"/>
      <c r="G689" s="771"/>
      <c r="H689" s="771"/>
      <c r="I689" s="771"/>
      <c r="J689" s="771"/>
      <c r="K689" s="771"/>
      <c r="L689" s="771"/>
      <c r="M689" s="771"/>
      <c r="N689" s="771"/>
      <c r="O689" s="771"/>
      <c r="P689" s="771"/>
      <c r="Q689" s="771"/>
      <c r="R689" s="771"/>
      <c r="S689" s="771"/>
      <c r="T689" s="772"/>
      <c r="U689" s="772"/>
      <c r="V689" s="772"/>
      <c r="W689" s="772"/>
      <c r="X689" s="772"/>
      <c r="Y689" s="772"/>
      <c r="Z689" s="772"/>
    </row>
    <row r="690" spans="1:26" ht="12" customHeight="1" x14ac:dyDescent="0.3">
      <c r="A690" s="771"/>
      <c r="B690" s="771"/>
      <c r="C690" s="771"/>
      <c r="D690" s="771"/>
      <c r="E690" s="771"/>
      <c r="F690" s="771"/>
      <c r="G690" s="771"/>
      <c r="H690" s="771"/>
      <c r="I690" s="771"/>
      <c r="J690" s="771"/>
      <c r="K690" s="771"/>
      <c r="L690" s="771"/>
      <c r="M690" s="771"/>
      <c r="N690" s="771"/>
      <c r="O690" s="771"/>
      <c r="P690" s="771"/>
      <c r="Q690" s="771"/>
      <c r="R690" s="771"/>
      <c r="S690" s="771"/>
      <c r="T690" s="772"/>
      <c r="U690" s="772"/>
      <c r="V690" s="772"/>
      <c r="W690" s="772"/>
      <c r="X690" s="772"/>
      <c r="Y690" s="772"/>
      <c r="Z690" s="772"/>
    </row>
    <row r="691" spans="1:26" ht="12" customHeight="1" x14ac:dyDescent="0.3">
      <c r="A691" s="771"/>
      <c r="B691" s="771"/>
      <c r="C691" s="771"/>
      <c r="D691" s="771"/>
      <c r="E691" s="771"/>
      <c r="F691" s="771"/>
      <c r="G691" s="771"/>
      <c r="H691" s="771"/>
      <c r="I691" s="771"/>
      <c r="J691" s="771"/>
      <c r="K691" s="771"/>
      <c r="L691" s="771"/>
      <c r="M691" s="771"/>
      <c r="N691" s="771"/>
      <c r="O691" s="771"/>
      <c r="P691" s="771"/>
      <c r="Q691" s="771"/>
      <c r="R691" s="771"/>
      <c r="S691" s="771"/>
      <c r="T691" s="772"/>
      <c r="U691" s="772"/>
      <c r="V691" s="772"/>
      <c r="W691" s="772"/>
      <c r="X691" s="772"/>
      <c r="Y691" s="772"/>
      <c r="Z691" s="772"/>
    </row>
    <row r="692" spans="1:26" ht="12" customHeight="1" x14ac:dyDescent="0.3">
      <c r="A692" s="771"/>
      <c r="B692" s="771"/>
      <c r="C692" s="771"/>
      <c r="D692" s="771"/>
      <c r="E692" s="771"/>
      <c r="F692" s="771"/>
      <c r="G692" s="771"/>
      <c r="H692" s="771"/>
      <c r="I692" s="771"/>
      <c r="J692" s="771"/>
      <c r="K692" s="771"/>
      <c r="L692" s="771"/>
      <c r="M692" s="771"/>
      <c r="N692" s="771"/>
      <c r="O692" s="771"/>
      <c r="P692" s="771"/>
      <c r="Q692" s="771"/>
      <c r="R692" s="771"/>
      <c r="S692" s="771"/>
      <c r="T692" s="772"/>
      <c r="U692" s="772"/>
      <c r="V692" s="772"/>
      <c r="W692" s="772"/>
      <c r="X692" s="772"/>
      <c r="Y692" s="772"/>
      <c r="Z692" s="772"/>
    </row>
    <row r="693" spans="1:26" ht="12" customHeight="1" x14ac:dyDescent="0.3">
      <c r="A693" s="771"/>
      <c r="B693" s="771"/>
      <c r="C693" s="771"/>
      <c r="D693" s="771"/>
      <c r="E693" s="771"/>
      <c r="F693" s="771"/>
      <c r="G693" s="771"/>
      <c r="H693" s="771"/>
      <c r="I693" s="771"/>
      <c r="J693" s="771"/>
      <c r="K693" s="771"/>
      <c r="L693" s="771"/>
      <c r="M693" s="771"/>
      <c r="N693" s="771"/>
      <c r="O693" s="771"/>
      <c r="P693" s="771"/>
      <c r="Q693" s="771"/>
      <c r="R693" s="771"/>
      <c r="S693" s="771"/>
      <c r="T693" s="772"/>
      <c r="U693" s="772"/>
      <c r="V693" s="772"/>
      <c r="W693" s="772"/>
      <c r="X693" s="772"/>
      <c r="Y693" s="772"/>
      <c r="Z693" s="772"/>
    </row>
    <row r="694" spans="1:26" ht="12" customHeight="1" x14ac:dyDescent="0.3">
      <c r="A694" s="771"/>
      <c r="B694" s="771"/>
      <c r="C694" s="771"/>
      <c r="D694" s="771"/>
      <c r="E694" s="771"/>
      <c r="F694" s="771"/>
      <c r="G694" s="771"/>
      <c r="H694" s="771"/>
      <c r="I694" s="771"/>
      <c r="J694" s="771"/>
      <c r="K694" s="771"/>
      <c r="L694" s="771"/>
      <c r="M694" s="771"/>
      <c r="N694" s="771"/>
      <c r="O694" s="771"/>
      <c r="P694" s="771"/>
      <c r="Q694" s="771"/>
      <c r="R694" s="771"/>
      <c r="S694" s="771"/>
      <c r="T694" s="772"/>
      <c r="U694" s="772"/>
      <c r="V694" s="772"/>
      <c r="W694" s="772"/>
      <c r="X694" s="772"/>
      <c r="Y694" s="772"/>
      <c r="Z694" s="772"/>
    </row>
    <row r="695" spans="1:26" ht="12" customHeight="1" x14ac:dyDescent="0.3">
      <c r="A695" s="771"/>
      <c r="B695" s="771"/>
      <c r="C695" s="771"/>
      <c r="D695" s="771"/>
      <c r="E695" s="771"/>
      <c r="F695" s="771"/>
      <c r="G695" s="771"/>
      <c r="H695" s="771"/>
      <c r="I695" s="771"/>
      <c r="J695" s="771"/>
      <c r="K695" s="771"/>
      <c r="L695" s="771"/>
      <c r="M695" s="771"/>
      <c r="N695" s="771"/>
      <c r="O695" s="771"/>
      <c r="P695" s="771"/>
      <c r="Q695" s="771"/>
      <c r="R695" s="771"/>
      <c r="S695" s="771"/>
      <c r="T695" s="772"/>
      <c r="U695" s="772"/>
      <c r="V695" s="772"/>
      <c r="W695" s="772"/>
      <c r="X695" s="772"/>
      <c r="Y695" s="772"/>
      <c r="Z695" s="772"/>
    </row>
    <row r="696" spans="1:26" ht="12" customHeight="1" x14ac:dyDescent="0.3">
      <c r="A696" s="771"/>
      <c r="B696" s="771"/>
      <c r="C696" s="771"/>
      <c r="D696" s="771"/>
      <c r="E696" s="771"/>
      <c r="F696" s="771"/>
      <c r="G696" s="771"/>
      <c r="H696" s="771"/>
      <c r="I696" s="771"/>
      <c r="J696" s="771"/>
      <c r="K696" s="771"/>
      <c r="L696" s="771"/>
      <c r="M696" s="771"/>
      <c r="N696" s="771"/>
      <c r="O696" s="771"/>
      <c r="P696" s="771"/>
      <c r="Q696" s="771"/>
      <c r="R696" s="771"/>
      <c r="S696" s="771"/>
      <c r="T696" s="772"/>
      <c r="U696" s="772"/>
      <c r="V696" s="772"/>
      <c r="W696" s="772"/>
      <c r="X696" s="772"/>
      <c r="Y696" s="772"/>
      <c r="Z696" s="772"/>
    </row>
    <row r="697" spans="1:26" ht="12" customHeight="1" x14ac:dyDescent="0.3">
      <c r="A697" s="771"/>
      <c r="B697" s="771"/>
      <c r="C697" s="771"/>
      <c r="D697" s="771"/>
      <c r="E697" s="771"/>
      <c r="F697" s="771"/>
      <c r="G697" s="771"/>
      <c r="H697" s="771"/>
      <c r="I697" s="771"/>
      <c r="J697" s="771"/>
      <c r="K697" s="771"/>
      <c r="L697" s="771"/>
      <c r="M697" s="771"/>
      <c r="N697" s="771"/>
      <c r="O697" s="771"/>
      <c r="P697" s="771"/>
      <c r="Q697" s="771"/>
      <c r="R697" s="771"/>
      <c r="S697" s="771"/>
      <c r="T697" s="772"/>
      <c r="U697" s="772"/>
      <c r="V697" s="772"/>
      <c r="W697" s="772"/>
      <c r="X697" s="772"/>
      <c r="Y697" s="772"/>
      <c r="Z697" s="772"/>
    </row>
    <row r="698" spans="1:26" ht="12" customHeight="1" x14ac:dyDescent="0.3">
      <c r="A698" s="771"/>
      <c r="B698" s="771"/>
      <c r="C698" s="771"/>
      <c r="D698" s="771"/>
      <c r="E698" s="771"/>
      <c r="F698" s="771"/>
      <c r="G698" s="771"/>
      <c r="H698" s="771"/>
      <c r="I698" s="771"/>
      <c r="J698" s="771"/>
      <c r="K698" s="771"/>
      <c r="L698" s="771"/>
      <c r="M698" s="771"/>
      <c r="N698" s="771"/>
      <c r="O698" s="771"/>
      <c r="P698" s="771"/>
      <c r="Q698" s="771"/>
      <c r="R698" s="771"/>
      <c r="S698" s="771"/>
      <c r="T698" s="772"/>
      <c r="U698" s="772"/>
      <c r="V698" s="772"/>
      <c r="W698" s="772"/>
      <c r="X698" s="772"/>
      <c r="Y698" s="772"/>
      <c r="Z698" s="772"/>
    </row>
    <row r="699" spans="1:26" ht="12" customHeight="1" x14ac:dyDescent="0.3">
      <c r="A699" s="771"/>
      <c r="B699" s="771"/>
      <c r="C699" s="771"/>
      <c r="D699" s="771"/>
      <c r="E699" s="771"/>
      <c r="F699" s="771"/>
      <c r="G699" s="771"/>
      <c r="H699" s="771"/>
      <c r="I699" s="771"/>
      <c r="J699" s="771"/>
      <c r="K699" s="771"/>
      <c r="L699" s="771"/>
      <c r="M699" s="771"/>
      <c r="N699" s="771"/>
      <c r="O699" s="771"/>
      <c r="P699" s="771"/>
      <c r="Q699" s="771"/>
      <c r="R699" s="771"/>
      <c r="S699" s="771"/>
      <c r="T699" s="772"/>
      <c r="U699" s="772"/>
      <c r="V699" s="772"/>
      <c r="W699" s="772"/>
      <c r="X699" s="772"/>
      <c r="Y699" s="772"/>
      <c r="Z699" s="772"/>
    </row>
    <row r="700" spans="1:26" ht="12" customHeight="1" x14ac:dyDescent="0.3">
      <c r="A700" s="771"/>
      <c r="B700" s="771"/>
      <c r="C700" s="771"/>
      <c r="D700" s="771"/>
      <c r="E700" s="771"/>
      <c r="F700" s="771"/>
      <c r="G700" s="771"/>
      <c r="H700" s="771"/>
      <c r="I700" s="771"/>
      <c r="J700" s="771"/>
      <c r="K700" s="771"/>
      <c r="L700" s="771"/>
      <c r="M700" s="771"/>
      <c r="N700" s="771"/>
      <c r="O700" s="771"/>
      <c r="P700" s="771"/>
      <c r="Q700" s="771"/>
      <c r="R700" s="771"/>
      <c r="S700" s="771"/>
      <c r="T700" s="772"/>
      <c r="U700" s="772"/>
      <c r="V700" s="772"/>
      <c r="W700" s="772"/>
      <c r="X700" s="772"/>
      <c r="Y700" s="772"/>
      <c r="Z700" s="772"/>
    </row>
    <row r="701" spans="1:26" ht="12" customHeight="1" x14ac:dyDescent="0.3">
      <c r="A701" s="771"/>
      <c r="B701" s="771"/>
      <c r="C701" s="771"/>
      <c r="D701" s="771"/>
      <c r="E701" s="771"/>
      <c r="F701" s="771"/>
      <c r="G701" s="771"/>
      <c r="H701" s="771"/>
      <c r="I701" s="771"/>
      <c r="J701" s="771"/>
      <c r="K701" s="771"/>
      <c r="L701" s="771"/>
      <c r="M701" s="771"/>
      <c r="N701" s="771"/>
      <c r="O701" s="771"/>
      <c r="P701" s="771"/>
      <c r="Q701" s="771"/>
      <c r="R701" s="771"/>
      <c r="S701" s="771"/>
      <c r="T701" s="772"/>
      <c r="U701" s="772"/>
      <c r="V701" s="772"/>
      <c r="W701" s="772"/>
      <c r="X701" s="772"/>
      <c r="Y701" s="772"/>
      <c r="Z701" s="772"/>
    </row>
    <row r="702" spans="1:26" ht="12" customHeight="1" x14ac:dyDescent="0.3">
      <c r="A702" s="771"/>
      <c r="B702" s="771"/>
      <c r="C702" s="771"/>
      <c r="D702" s="771"/>
      <c r="E702" s="771"/>
      <c r="F702" s="771"/>
      <c r="G702" s="771"/>
      <c r="H702" s="771"/>
      <c r="I702" s="771"/>
      <c r="J702" s="771"/>
      <c r="K702" s="771"/>
      <c r="L702" s="771"/>
      <c r="M702" s="771"/>
      <c r="N702" s="771"/>
      <c r="O702" s="771"/>
      <c r="P702" s="771"/>
      <c r="Q702" s="771"/>
      <c r="R702" s="771"/>
      <c r="S702" s="771"/>
      <c r="T702" s="772"/>
      <c r="U702" s="772"/>
      <c r="V702" s="772"/>
      <c r="W702" s="772"/>
      <c r="X702" s="772"/>
      <c r="Y702" s="772"/>
      <c r="Z702" s="772"/>
    </row>
    <row r="703" spans="1:26" ht="12" customHeight="1" x14ac:dyDescent="0.3">
      <c r="A703" s="771"/>
      <c r="B703" s="771"/>
      <c r="C703" s="771"/>
      <c r="D703" s="771"/>
      <c r="E703" s="771"/>
      <c r="F703" s="771"/>
      <c r="G703" s="771"/>
      <c r="H703" s="771"/>
      <c r="I703" s="771"/>
      <c r="J703" s="771"/>
      <c r="K703" s="771"/>
      <c r="L703" s="771"/>
      <c r="M703" s="771"/>
      <c r="N703" s="771"/>
      <c r="O703" s="771"/>
      <c r="P703" s="771"/>
      <c r="Q703" s="771"/>
      <c r="R703" s="771"/>
      <c r="S703" s="771"/>
      <c r="T703" s="772"/>
      <c r="U703" s="772"/>
      <c r="V703" s="772"/>
      <c r="W703" s="772"/>
      <c r="X703" s="772"/>
      <c r="Y703" s="772"/>
      <c r="Z703" s="772"/>
    </row>
    <row r="704" spans="1:26" ht="12" customHeight="1" x14ac:dyDescent="0.3">
      <c r="A704" s="771"/>
      <c r="B704" s="771"/>
      <c r="C704" s="771"/>
      <c r="D704" s="771"/>
      <c r="E704" s="771"/>
      <c r="F704" s="771"/>
      <c r="G704" s="771"/>
      <c r="H704" s="771"/>
      <c r="I704" s="771"/>
      <c r="J704" s="771"/>
      <c r="K704" s="771"/>
      <c r="L704" s="771"/>
      <c r="M704" s="771"/>
      <c r="N704" s="771"/>
      <c r="O704" s="771"/>
      <c r="P704" s="771"/>
      <c r="Q704" s="771"/>
      <c r="R704" s="771"/>
      <c r="S704" s="771"/>
      <c r="T704" s="772"/>
      <c r="U704" s="772"/>
      <c r="V704" s="772"/>
      <c r="W704" s="772"/>
      <c r="X704" s="772"/>
      <c r="Y704" s="772"/>
      <c r="Z704" s="772"/>
    </row>
    <row r="705" spans="1:26" ht="12" customHeight="1" x14ac:dyDescent="0.3">
      <c r="A705" s="771"/>
      <c r="B705" s="771"/>
      <c r="C705" s="771"/>
      <c r="D705" s="771"/>
      <c r="E705" s="771"/>
      <c r="F705" s="771"/>
      <c r="G705" s="771"/>
      <c r="H705" s="771"/>
      <c r="I705" s="771"/>
      <c r="J705" s="771"/>
      <c r="K705" s="771"/>
      <c r="L705" s="771"/>
      <c r="M705" s="771"/>
      <c r="N705" s="771"/>
      <c r="O705" s="771"/>
      <c r="P705" s="771"/>
      <c r="Q705" s="771"/>
      <c r="R705" s="771"/>
      <c r="S705" s="771"/>
      <c r="T705" s="772"/>
      <c r="U705" s="772"/>
      <c r="V705" s="772"/>
      <c r="W705" s="772"/>
      <c r="X705" s="772"/>
      <c r="Y705" s="772"/>
      <c r="Z705" s="772"/>
    </row>
    <row r="706" spans="1:26" ht="12" customHeight="1" x14ac:dyDescent="0.3">
      <c r="A706" s="771"/>
      <c r="B706" s="771"/>
      <c r="C706" s="771"/>
      <c r="D706" s="771"/>
      <c r="E706" s="771"/>
      <c r="F706" s="771"/>
      <c r="G706" s="771"/>
      <c r="H706" s="771"/>
      <c r="I706" s="771"/>
      <c r="J706" s="771"/>
      <c r="K706" s="771"/>
      <c r="L706" s="771"/>
      <c r="M706" s="771"/>
      <c r="N706" s="771"/>
      <c r="O706" s="771"/>
      <c r="P706" s="771"/>
      <c r="Q706" s="771"/>
      <c r="R706" s="771"/>
      <c r="S706" s="771"/>
      <c r="T706" s="772"/>
      <c r="U706" s="772"/>
      <c r="V706" s="772"/>
      <c r="W706" s="772"/>
      <c r="X706" s="772"/>
      <c r="Y706" s="772"/>
      <c r="Z706" s="772"/>
    </row>
    <row r="707" spans="1:26" ht="12" customHeight="1" x14ac:dyDescent="0.3">
      <c r="A707" s="771"/>
      <c r="B707" s="771"/>
      <c r="C707" s="771"/>
      <c r="D707" s="771"/>
      <c r="E707" s="771"/>
      <c r="F707" s="771"/>
      <c r="G707" s="771"/>
      <c r="H707" s="771"/>
      <c r="I707" s="771"/>
      <c r="J707" s="771"/>
      <c r="K707" s="771"/>
      <c r="L707" s="771"/>
      <c r="M707" s="771"/>
      <c r="N707" s="771"/>
      <c r="O707" s="771"/>
      <c r="P707" s="771"/>
      <c r="Q707" s="771"/>
      <c r="R707" s="771"/>
      <c r="S707" s="771"/>
      <c r="T707" s="772"/>
      <c r="U707" s="772"/>
      <c r="V707" s="772"/>
      <c r="W707" s="772"/>
      <c r="X707" s="772"/>
      <c r="Y707" s="772"/>
      <c r="Z707" s="772"/>
    </row>
    <row r="708" spans="1:26" ht="12" customHeight="1" x14ac:dyDescent="0.3">
      <c r="A708" s="771"/>
      <c r="B708" s="771"/>
      <c r="C708" s="771"/>
      <c r="D708" s="771"/>
      <c r="E708" s="771"/>
      <c r="F708" s="771"/>
      <c r="G708" s="771"/>
      <c r="H708" s="771"/>
      <c r="I708" s="771"/>
      <c r="J708" s="771"/>
      <c r="K708" s="771"/>
      <c r="L708" s="771"/>
      <c r="M708" s="771"/>
      <c r="N708" s="771"/>
      <c r="O708" s="771"/>
      <c r="P708" s="771"/>
      <c r="Q708" s="771"/>
      <c r="R708" s="771"/>
      <c r="S708" s="771"/>
      <c r="T708" s="772"/>
      <c r="U708" s="772"/>
      <c r="V708" s="772"/>
      <c r="W708" s="772"/>
      <c r="X708" s="772"/>
      <c r="Y708" s="772"/>
      <c r="Z708" s="772"/>
    </row>
    <row r="709" spans="1:26" ht="12" customHeight="1" x14ac:dyDescent="0.3">
      <c r="A709" s="771"/>
      <c r="B709" s="771"/>
      <c r="C709" s="771"/>
      <c r="D709" s="771"/>
      <c r="E709" s="771"/>
      <c r="F709" s="771"/>
      <c r="G709" s="771"/>
      <c r="H709" s="771"/>
      <c r="I709" s="771"/>
      <c r="J709" s="771"/>
      <c r="K709" s="771"/>
      <c r="L709" s="771"/>
      <c r="M709" s="771"/>
      <c r="N709" s="771"/>
      <c r="O709" s="771"/>
      <c r="P709" s="771"/>
      <c r="Q709" s="771"/>
      <c r="R709" s="771"/>
      <c r="S709" s="771"/>
      <c r="T709" s="772"/>
      <c r="U709" s="772"/>
      <c r="V709" s="772"/>
      <c r="W709" s="772"/>
      <c r="X709" s="772"/>
      <c r="Y709" s="772"/>
      <c r="Z709" s="772"/>
    </row>
    <row r="710" spans="1:26" ht="12" customHeight="1" x14ac:dyDescent="0.3">
      <c r="A710" s="771"/>
      <c r="B710" s="771"/>
      <c r="C710" s="771"/>
      <c r="D710" s="771"/>
      <c r="E710" s="771"/>
      <c r="F710" s="771"/>
      <c r="G710" s="771"/>
      <c r="H710" s="771"/>
      <c r="I710" s="771"/>
      <c r="J710" s="771"/>
      <c r="K710" s="771"/>
      <c r="L710" s="771"/>
      <c r="M710" s="771"/>
      <c r="N710" s="771"/>
      <c r="O710" s="771"/>
      <c r="P710" s="771"/>
      <c r="Q710" s="771"/>
      <c r="R710" s="771"/>
      <c r="S710" s="771"/>
      <c r="T710" s="772"/>
      <c r="U710" s="772"/>
      <c r="V710" s="772"/>
      <c r="W710" s="772"/>
      <c r="X710" s="772"/>
      <c r="Y710" s="772"/>
      <c r="Z710" s="772"/>
    </row>
    <row r="711" spans="1:26" ht="12" customHeight="1" x14ac:dyDescent="0.3">
      <c r="A711" s="771"/>
      <c r="B711" s="771"/>
      <c r="C711" s="771"/>
      <c r="D711" s="771"/>
      <c r="E711" s="771"/>
      <c r="F711" s="771"/>
      <c r="G711" s="771"/>
      <c r="H711" s="771"/>
      <c r="I711" s="771"/>
      <c r="J711" s="771"/>
      <c r="K711" s="771"/>
      <c r="L711" s="771"/>
      <c r="M711" s="771"/>
      <c r="N711" s="771"/>
      <c r="O711" s="771"/>
      <c r="P711" s="771"/>
      <c r="Q711" s="771"/>
      <c r="R711" s="771"/>
      <c r="S711" s="771"/>
      <c r="T711" s="772"/>
      <c r="U711" s="772"/>
      <c r="V711" s="772"/>
      <c r="W711" s="772"/>
      <c r="X711" s="772"/>
      <c r="Y711" s="772"/>
      <c r="Z711" s="772"/>
    </row>
    <row r="712" spans="1:26" ht="12" customHeight="1" x14ac:dyDescent="0.3">
      <c r="A712" s="771"/>
      <c r="B712" s="771"/>
      <c r="C712" s="771"/>
      <c r="D712" s="771"/>
      <c r="E712" s="771"/>
      <c r="F712" s="771"/>
      <c r="G712" s="771"/>
      <c r="H712" s="771"/>
      <c r="I712" s="771"/>
      <c r="J712" s="771"/>
      <c r="K712" s="771"/>
      <c r="L712" s="771"/>
      <c r="M712" s="771"/>
      <c r="N712" s="771"/>
      <c r="O712" s="771"/>
      <c r="P712" s="771"/>
      <c r="Q712" s="771"/>
      <c r="R712" s="771"/>
      <c r="S712" s="771"/>
      <c r="T712" s="772"/>
      <c r="U712" s="772"/>
      <c r="V712" s="772"/>
      <c r="W712" s="772"/>
      <c r="X712" s="772"/>
      <c r="Y712" s="772"/>
      <c r="Z712" s="772"/>
    </row>
    <row r="713" spans="1:26" ht="12" customHeight="1" x14ac:dyDescent="0.3">
      <c r="A713" s="771"/>
      <c r="B713" s="771"/>
      <c r="C713" s="771"/>
      <c r="D713" s="771"/>
      <c r="E713" s="771"/>
      <c r="F713" s="771"/>
      <c r="G713" s="771"/>
      <c r="H713" s="771"/>
      <c r="I713" s="771"/>
      <c r="J713" s="771"/>
      <c r="K713" s="771"/>
      <c r="L713" s="771"/>
      <c r="M713" s="771"/>
      <c r="N713" s="771"/>
      <c r="O713" s="771"/>
      <c r="P713" s="771"/>
      <c r="Q713" s="771"/>
      <c r="R713" s="771"/>
      <c r="S713" s="771"/>
      <c r="T713" s="772"/>
      <c r="U713" s="772"/>
      <c r="V713" s="772"/>
      <c r="W713" s="772"/>
      <c r="X713" s="772"/>
      <c r="Y713" s="772"/>
      <c r="Z713" s="772"/>
    </row>
    <row r="714" spans="1:26" ht="12" customHeight="1" x14ac:dyDescent="0.3">
      <c r="A714" s="771"/>
      <c r="B714" s="771"/>
      <c r="C714" s="771"/>
      <c r="D714" s="771"/>
      <c r="E714" s="771"/>
      <c r="F714" s="771"/>
      <c r="G714" s="771"/>
      <c r="H714" s="771"/>
      <c r="I714" s="771"/>
      <c r="J714" s="771"/>
      <c r="K714" s="771"/>
      <c r="L714" s="771"/>
      <c r="M714" s="771"/>
      <c r="N714" s="771"/>
      <c r="O714" s="771"/>
      <c r="P714" s="771"/>
      <c r="Q714" s="771"/>
      <c r="R714" s="771"/>
      <c r="S714" s="771"/>
      <c r="T714" s="772"/>
      <c r="U714" s="772"/>
      <c r="V714" s="772"/>
      <c r="W714" s="772"/>
      <c r="X714" s="772"/>
      <c r="Y714" s="772"/>
      <c r="Z714" s="772"/>
    </row>
    <row r="715" spans="1:26" ht="12" customHeight="1" x14ac:dyDescent="0.3">
      <c r="A715" s="771"/>
      <c r="B715" s="771"/>
      <c r="C715" s="771"/>
      <c r="D715" s="771"/>
      <c r="E715" s="771"/>
      <c r="F715" s="771"/>
      <c r="G715" s="771"/>
      <c r="H715" s="771"/>
      <c r="I715" s="771"/>
      <c r="J715" s="771"/>
      <c r="K715" s="771"/>
      <c r="L715" s="771"/>
      <c r="M715" s="771"/>
      <c r="N715" s="771"/>
      <c r="O715" s="771"/>
      <c r="P715" s="771"/>
      <c r="Q715" s="771"/>
      <c r="R715" s="771"/>
      <c r="S715" s="771"/>
      <c r="T715" s="772"/>
      <c r="U715" s="772"/>
      <c r="V715" s="772"/>
      <c r="W715" s="772"/>
      <c r="X715" s="772"/>
      <c r="Y715" s="772"/>
      <c r="Z715" s="772"/>
    </row>
    <row r="716" spans="1:26" ht="12" customHeight="1" x14ac:dyDescent="0.3">
      <c r="A716" s="771"/>
      <c r="B716" s="771"/>
      <c r="C716" s="771"/>
      <c r="D716" s="771"/>
      <c r="E716" s="771"/>
      <c r="F716" s="771"/>
      <c r="G716" s="771"/>
      <c r="H716" s="771"/>
      <c r="I716" s="771"/>
      <c r="J716" s="771"/>
      <c r="K716" s="771"/>
      <c r="L716" s="771"/>
      <c r="M716" s="771"/>
      <c r="N716" s="771"/>
      <c r="O716" s="771"/>
      <c r="P716" s="771"/>
      <c r="Q716" s="771"/>
      <c r="R716" s="771"/>
      <c r="S716" s="771"/>
      <c r="T716" s="772"/>
      <c r="U716" s="772"/>
      <c r="V716" s="772"/>
      <c r="W716" s="772"/>
      <c r="X716" s="772"/>
      <c r="Y716" s="772"/>
      <c r="Z716" s="772"/>
    </row>
    <row r="717" spans="1:26" ht="12" customHeight="1" x14ac:dyDescent="0.3">
      <c r="A717" s="771"/>
      <c r="B717" s="771"/>
      <c r="C717" s="771"/>
      <c r="D717" s="771"/>
      <c r="E717" s="771"/>
      <c r="F717" s="771"/>
      <c r="G717" s="771"/>
      <c r="H717" s="771"/>
      <c r="I717" s="771"/>
      <c r="J717" s="771"/>
      <c r="K717" s="771"/>
      <c r="L717" s="771"/>
      <c r="M717" s="771"/>
      <c r="N717" s="771"/>
      <c r="O717" s="771"/>
      <c r="P717" s="771"/>
      <c r="Q717" s="771"/>
      <c r="R717" s="771"/>
      <c r="S717" s="771"/>
      <c r="T717" s="772"/>
      <c r="U717" s="772"/>
      <c r="V717" s="772"/>
      <c r="W717" s="772"/>
      <c r="X717" s="772"/>
      <c r="Y717" s="772"/>
      <c r="Z717" s="772"/>
    </row>
    <row r="718" spans="1:26" ht="12" customHeight="1" x14ac:dyDescent="0.3">
      <c r="A718" s="771"/>
      <c r="B718" s="771"/>
      <c r="C718" s="771"/>
      <c r="D718" s="771"/>
      <c r="E718" s="771"/>
      <c r="F718" s="771"/>
      <c r="G718" s="771"/>
      <c r="H718" s="771"/>
      <c r="I718" s="771"/>
      <c r="J718" s="771"/>
      <c r="K718" s="771"/>
      <c r="L718" s="771"/>
      <c r="M718" s="771"/>
      <c r="N718" s="771"/>
      <c r="O718" s="771"/>
      <c r="P718" s="771"/>
      <c r="Q718" s="771"/>
      <c r="R718" s="771"/>
      <c r="S718" s="771"/>
      <c r="T718" s="772"/>
      <c r="U718" s="772"/>
      <c r="V718" s="772"/>
      <c r="W718" s="772"/>
      <c r="X718" s="772"/>
      <c r="Y718" s="772"/>
      <c r="Z718" s="772"/>
    </row>
    <row r="719" spans="1:26" ht="12" customHeight="1" x14ac:dyDescent="0.3">
      <c r="A719" s="771"/>
      <c r="B719" s="771"/>
      <c r="C719" s="771"/>
      <c r="D719" s="771"/>
      <c r="E719" s="771"/>
      <c r="F719" s="771"/>
      <c r="G719" s="771"/>
      <c r="H719" s="771"/>
      <c r="I719" s="771"/>
      <c r="J719" s="771"/>
      <c r="K719" s="771"/>
      <c r="L719" s="771"/>
      <c r="M719" s="771"/>
      <c r="N719" s="771"/>
      <c r="O719" s="771"/>
      <c r="P719" s="771"/>
      <c r="Q719" s="771"/>
      <c r="R719" s="771"/>
      <c r="S719" s="771"/>
      <c r="T719" s="772"/>
      <c r="U719" s="772"/>
      <c r="V719" s="772"/>
      <c r="W719" s="772"/>
      <c r="X719" s="772"/>
      <c r="Y719" s="772"/>
      <c r="Z719" s="772"/>
    </row>
    <row r="720" spans="1:26" ht="12" customHeight="1" x14ac:dyDescent="0.3">
      <c r="A720" s="771"/>
      <c r="B720" s="771"/>
      <c r="C720" s="771"/>
      <c r="D720" s="771"/>
      <c r="E720" s="771"/>
      <c r="F720" s="771"/>
      <c r="G720" s="771"/>
      <c r="H720" s="771"/>
      <c r="I720" s="771"/>
      <c r="J720" s="771"/>
      <c r="K720" s="771"/>
      <c r="L720" s="771"/>
      <c r="M720" s="771"/>
      <c r="N720" s="771"/>
      <c r="O720" s="771"/>
      <c r="P720" s="771"/>
      <c r="Q720" s="771"/>
      <c r="R720" s="771"/>
      <c r="S720" s="771"/>
      <c r="T720" s="772"/>
      <c r="U720" s="772"/>
      <c r="V720" s="772"/>
      <c r="W720" s="772"/>
      <c r="X720" s="772"/>
      <c r="Y720" s="772"/>
      <c r="Z720" s="772"/>
    </row>
    <row r="721" spans="1:26" ht="12" customHeight="1" x14ac:dyDescent="0.3">
      <c r="A721" s="771"/>
      <c r="B721" s="771"/>
      <c r="C721" s="771"/>
      <c r="D721" s="771"/>
      <c r="E721" s="771"/>
      <c r="F721" s="771"/>
      <c r="G721" s="771"/>
      <c r="H721" s="771"/>
      <c r="I721" s="771"/>
      <c r="J721" s="771"/>
      <c r="K721" s="771"/>
      <c r="L721" s="771"/>
      <c r="M721" s="771"/>
      <c r="N721" s="771"/>
      <c r="O721" s="771"/>
      <c r="P721" s="771"/>
      <c r="Q721" s="771"/>
      <c r="R721" s="771"/>
      <c r="S721" s="771"/>
      <c r="T721" s="772"/>
      <c r="U721" s="772"/>
      <c r="V721" s="772"/>
      <c r="W721" s="772"/>
      <c r="X721" s="772"/>
      <c r="Y721" s="772"/>
      <c r="Z721" s="772"/>
    </row>
    <row r="722" spans="1:26" ht="12" customHeight="1" x14ac:dyDescent="0.3">
      <c r="A722" s="771"/>
      <c r="B722" s="771"/>
      <c r="C722" s="771"/>
      <c r="D722" s="771"/>
      <c r="E722" s="771"/>
      <c r="F722" s="771"/>
      <c r="G722" s="771"/>
      <c r="H722" s="771"/>
      <c r="I722" s="771"/>
      <c r="J722" s="771"/>
      <c r="K722" s="771"/>
      <c r="L722" s="771"/>
      <c r="M722" s="771"/>
      <c r="N722" s="771"/>
      <c r="O722" s="771"/>
      <c r="P722" s="771"/>
      <c r="Q722" s="771"/>
      <c r="R722" s="771"/>
      <c r="S722" s="771"/>
      <c r="T722" s="772"/>
      <c r="U722" s="772"/>
      <c r="V722" s="772"/>
      <c r="W722" s="772"/>
      <c r="X722" s="772"/>
      <c r="Y722" s="772"/>
      <c r="Z722" s="772"/>
    </row>
    <row r="723" spans="1:26" ht="12" customHeight="1" x14ac:dyDescent="0.3">
      <c r="A723" s="771"/>
      <c r="B723" s="771"/>
      <c r="C723" s="771"/>
      <c r="D723" s="771"/>
      <c r="E723" s="771"/>
      <c r="F723" s="771"/>
      <c r="G723" s="771"/>
      <c r="H723" s="771"/>
      <c r="I723" s="771"/>
      <c r="J723" s="771"/>
      <c r="K723" s="771"/>
      <c r="L723" s="771"/>
      <c r="M723" s="771"/>
      <c r="N723" s="771"/>
      <c r="O723" s="771"/>
      <c r="P723" s="771"/>
      <c r="Q723" s="771"/>
      <c r="R723" s="771"/>
      <c r="S723" s="771"/>
      <c r="T723" s="772"/>
      <c r="U723" s="772"/>
      <c r="V723" s="772"/>
      <c r="W723" s="772"/>
      <c r="X723" s="772"/>
      <c r="Y723" s="772"/>
      <c r="Z723" s="772"/>
    </row>
    <row r="724" spans="1:26" ht="12" customHeight="1" x14ac:dyDescent="0.3">
      <c r="A724" s="771"/>
      <c r="B724" s="771"/>
      <c r="C724" s="771"/>
      <c r="D724" s="771"/>
      <c r="E724" s="771"/>
      <c r="F724" s="771"/>
      <c r="G724" s="771"/>
      <c r="H724" s="771"/>
      <c r="I724" s="771"/>
      <c r="J724" s="771"/>
      <c r="K724" s="771"/>
      <c r="L724" s="771"/>
      <c r="M724" s="771"/>
      <c r="N724" s="771"/>
      <c r="O724" s="771"/>
      <c r="P724" s="771"/>
      <c r="Q724" s="771"/>
      <c r="R724" s="771"/>
      <c r="S724" s="771"/>
      <c r="T724" s="772"/>
      <c r="U724" s="772"/>
      <c r="V724" s="772"/>
      <c r="W724" s="772"/>
      <c r="X724" s="772"/>
      <c r="Y724" s="772"/>
      <c r="Z724" s="772"/>
    </row>
    <row r="725" spans="1:26" ht="12" customHeight="1" x14ac:dyDescent="0.3">
      <c r="A725" s="771"/>
      <c r="B725" s="771"/>
      <c r="C725" s="771"/>
      <c r="D725" s="771"/>
      <c r="E725" s="771"/>
      <c r="F725" s="771"/>
      <c r="G725" s="771"/>
      <c r="H725" s="771"/>
      <c r="I725" s="771"/>
      <c r="J725" s="771"/>
      <c r="K725" s="771"/>
      <c r="L725" s="771"/>
      <c r="M725" s="771"/>
      <c r="N725" s="771"/>
      <c r="O725" s="771"/>
      <c r="P725" s="771"/>
      <c r="Q725" s="771"/>
      <c r="R725" s="771"/>
      <c r="S725" s="771"/>
      <c r="T725" s="772"/>
      <c r="U725" s="772"/>
      <c r="V725" s="772"/>
      <c r="W725" s="772"/>
      <c r="X725" s="772"/>
      <c r="Y725" s="772"/>
      <c r="Z725" s="772"/>
    </row>
    <row r="726" spans="1:26" ht="12" customHeight="1" x14ac:dyDescent="0.3">
      <c r="A726" s="771"/>
      <c r="B726" s="771"/>
      <c r="C726" s="771"/>
      <c r="D726" s="771"/>
      <c r="E726" s="771"/>
      <c r="F726" s="771"/>
      <c r="G726" s="771"/>
      <c r="H726" s="771"/>
      <c r="I726" s="771"/>
      <c r="J726" s="771"/>
      <c r="K726" s="771"/>
      <c r="L726" s="771"/>
      <c r="M726" s="771"/>
      <c r="N726" s="771"/>
      <c r="O726" s="771"/>
      <c r="P726" s="771"/>
      <c r="Q726" s="771"/>
      <c r="R726" s="771"/>
      <c r="S726" s="771"/>
      <c r="T726" s="772"/>
      <c r="U726" s="772"/>
      <c r="V726" s="772"/>
      <c r="W726" s="772"/>
      <c r="X726" s="772"/>
      <c r="Y726" s="772"/>
      <c r="Z726" s="772"/>
    </row>
    <row r="727" spans="1:26" ht="12" customHeight="1" x14ac:dyDescent="0.3">
      <c r="A727" s="771"/>
      <c r="B727" s="771"/>
      <c r="C727" s="771"/>
      <c r="D727" s="771"/>
      <c r="E727" s="771"/>
      <c r="F727" s="771"/>
      <c r="G727" s="771"/>
      <c r="H727" s="771"/>
      <c r="I727" s="771"/>
      <c r="J727" s="771"/>
      <c r="K727" s="771"/>
      <c r="L727" s="771"/>
      <c r="M727" s="771"/>
      <c r="N727" s="771"/>
      <c r="O727" s="771"/>
      <c r="P727" s="771"/>
      <c r="Q727" s="771"/>
      <c r="R727" s="771"/>
      <c r="S727" s="771"/>
      <c r="T727" s="772"/>
      <c r="U727" s="772"/>
      <c r="V727" s="772"/>
      <c r="W727" s="772"/>
      <c r="X727" s="772"/>
      <c r="Y727" s="772"/>
      <c r="Z727" s="772"/>
    </row>
    <row r="728" spans="1:26" ht="12" customHeight="1" x14ac:dyDescent="0.3">
      <c r="A728" s="771"/>
      <c r="B728" s="771"/>
      <c r="C728" s="771"/>
      <c r="D728" s="771"/>
      <c r="E728" s="771"/>
      <c r="F728" s="771"/>
      <c r="G728" s="771"/>
      <c r="H728" s="771"/>
      <c r="I728" s="771"/>
      <c r="J728" s="771"/>
      <c r="K728" s="771"/>
      <c r="L728" s="771"/>
      <c r="M728" s="771"/>
      <c r="N728" s="771"/>
      <c r="O728" s="771"/>
      <c r="P728" s="771"/>
      <c r="Q728" s="771"/>
      <c r="R728" s="771"/>
      <c r="S728" s="771"/>
      <c r="T728" s="772"/>
      <c r="U728" s="772"/>
      <c r="V728" s="772"/>
      <c r="W728" s="772"/>
      <c r="X728" s="772"/>
      <c r="Y728" s="772"/>
      <c r="Z728" s="772"/>
    </row>
    <row r="729" spans="1:26" ht="12" customHeight="1" x14ac:dyDescent="0.3">
      <c r="A729" s="771"/>
      <c r="B729" s="771"/>
      <c r="C729" s="771"/>
      <c r="D729" s="771"/>
      <c r="E729" s="771"/>
      <c r="F729" s="771"/>
      <c r="G729" s="771"/>
      <c r="H729" s="771"/>
      <c r="I729" s="771"/>
      <c r="J729" s="771"/>
      <c r="K729" s="771"/>
      <c r="L729" s="771"/>
      <c r="M729" s="771"/>
      <c r="N729" s="771"/>
      <c r="O729" s="771"/>
      <c r="P729" s="771"/>
      <c r="Q729" s="771"/>
      <c r="R729" s="771"/>
      <c r="S729" s="771"/>
      <c r="T729" s="772"/>
      <c r="U729" s="772"/>
      <c r="V729" s="772"/>
      <c r="W729" s="772"/>
      <c r="X729" s="772"/>
      <c r="Y729" s="772"/>
      <c r="Z729" s="772"/>
    </row>
    <row r="730" spans="1:26" ht="12" customHeight="1" x14ac:dyDescent="0.3">
      <c r="A730" s="771"/>
      <c r="B730" s="771"/>
      <c r="C730" s="771"/>
      <c r="D730" s="771"/>
      <c r="E730" s="771"/>
      <c r="F730" s="771"/>
      <c r="G730" s="771"/>
      <c r="H730" s="771"/>
      <c r="I730" s="771"/>
      <c r="J730" s="771"/>
      <c r="K730" s="771"/>
      <c r="L730" s="771"/>
      <c r="M730" s="771"/>
      <c r="N730" s="771"/>
      <c r="O730" s="771"/>
      <c r="P730" s="771"/>
      <c r="Q730" s="771"/>
      <c r="R730" s="771"/>
      <c r="S730" s="771"/>
      <c r="T730" s="772"/>
      <c r="U730" s="772"/>
      <c r="V730" s="772"/>
      <c r="W730" s="772"/>
      <c r="X730" s="772"/>
      <c r="Y730" s="772"/>
      <c r="Z730" s="772"/>
    </row>
    <row r="731" spans="1:26" ht="12" customHeight="1" x14ac:dyDescent="0.3">
      <c r="A731" s="771"/>
      <c r="B731" s="771"/>
      <c r="C731" s="771"/>
      <c r="D731" s="771"/>
      <c r="E731" s="771"/>
      <c r="F731" s="771"/>
      <c r="G731" s="771"/>
      <c r="H731" s="771"/>
      <c r="I731" s="771"/>
      <c r="J731" s="771"/>
      <c r="K731" s="771"/>
      <c r="L731" s="771"/>
      <c r="M731" s="771"/>
      <c r="N731" s="771"/>
      <c r="O731" s="771"/>
      <c r="P731" s="771"/>
      <c r="Q731" s="771"/>
      <c r="R731" s="771"/>
      <c r="S731" s="771"/>
      <c r="T731" s="772"/>
      <c r="U731" s="772"/>
      <c r="V731" s="772"/>
      <c r="W731" s="772"/>
      <c r="X731" s="772"/>
      <c r="Y731" s="772"/>
      <c r="Z731" s="772"/>
    </row>
    <row r="732" spans="1:26" ht="12" customHeight="1" x14ac:dyDescent="0.3">
      <c r="A732" s="771"/>
      <c r="B732" s="771"/>
      <c r="C732" s="771"/>
      <c r="D732" s="771"/>
      <c r="E732" s="771"/>
      <c r="F732" s="771"/>
      <c r="G732" s="771"/>
      <c r="H732" s="771"/>
      <c r="I732" s="771"/>
      <c r="J732" s="771"/>
      <c r="K732" s="771"/>
      <c r="L732" s="771"/>
      <c r="M732" s="771"/>
      <c r="N732" s="771"/>
      <c r="O732" s="771"/>
      <c r="P732" s="771"/>
      <c r="Q732" s="771"/>
      <c r="R732" s="771"/>
      <c r="S732" s="771"/>
      <c r="T732" s="772"/>
      <c r="U732" s="772"/>
      <c r="V732" s="772"/>
      <c r="W732" s="772"/>
      <c r="X732" s="772"/>
      <c r="Y732" s="772"/>
      <c r="Z732" s="772"/>
    </row>
    <row r="733" spans="1:26" ht="12" customHeight="1" x14ac:dyDescent="0.3">
      <c r="A733" s="771"/>
      <c r="B733" s="771"/>
      <c r="C733" s="771"/>
      <c r="D733" s="771"/>
      <c r="E733" s="771"/>
      <c r="F733" s="771"/>
      <c r="G733" s="771"/>
      <c r="H733" s="771"/>
      <c r="I733" s="771"/>
      <c r="J733" s="771"/>
      <c r="K733" s="771"/>
      <c r="L733" s="771"/>
      <c r="M733" s="771"/>
      <c r="N733" s="771"/>
      <c r="O733" s="771"/>
      <c r="P733" s="771"/>
      <c r="Q733" s="771"/>
      <c r="R733" s="771"/>
      <c r="S733" s="771"/>
      <c r="T733" s="772"/>
      <c r="U733" s="772"/>
      <c r="V733" s="772"/>
      <c r="W733" s="772"/>
      <c r="X733" s="772"/>
      <c r="Y733" s="772"/>
      <c r="Z733" s="772"/>
    </row>
    <row r="734" spans="1:26" ht="12" customHeight="1" x14ac:dyDescent="0.3">
      <c r="A734" s="771"/>
      <c r="B734" s="771"/>
      <c r="C734" s="771"/>
      <c r="D734" s="771"/>
      <c r="E734" s="771"/>
      <c r="F734" s="771"/>
      <c r="G734" s="771"/>
      <c r="H734" s="771"/>
      <c r="I734" s="771"/>
      <c r="J734" s="771"/>
      <c r="K734" s="771"/>
      <c r="L734" s="771"/>
      <c r="M734" s="771"/>
      <c r="N734" s="771"/>
      <c r="O734" s="771"/>
      <c r="P734" s="771"/>
      <c r="Q734" s="771"/>
      <c r="R734" s="771"/>
      <c r="S734" s="771"/>
      <c r="T734" s="772"/>
      <c r="U734" s="772"/>
      <c r="V734" s="772"/>
      <c r="W734" s="772"/>
      <c r="X734" s="772"/>
      <c r="Y734" s="772"/>
      <c r="Z734" s="772"/>
    </row>
    <row r="735" spans="1:26" ht="12" customHeight="1" x14ac:dyDescent="0.3">
      <c r="A735" s="771"/>
      <c r="B735" s="771"/>
      <c r="C735" s="771"/>
      <c r="D735" s="771"/>
      <c r="E735" s="771"/>
      <c r="F735" s="771"/>
      <c r="G735" s="771"/>
      <c r="H735" s="771"/>
      <c r="I735" s="771"/>
      <c r="J735" s="771"/>
      <c r="K735" s="771"/>
      <c r="L735" s="771"/>
      <c r="M735" s="771"/>
      <c r="N735" s="771"/>
      <c r="O735" s="771"/>
      <c r="P735" s="771"/>
      <c r="Q735" s="771"/>
      <c r="R735" s="771"/>
      <c r="S735" s="771"/>
      <c r="T735" s="772"/>
      <c r="U735" s="772"/>
      <c r="V735" s="772"/>
      <c r="W735" s="772"/>
      <c r="X735" s="772"/>
      <c r="Y735" s="772"/>
      <c r="Z735" s="772"/>
    </row>
    <row r="736" spans="1:26" ht="12" customHeight="1" x14ac:dyDescent="0.3">
      <c r="A736" s="771"/>
      <c r="B736" s="771"/>
      <c r="C736" s="771"/>
      <c r="D736" s="771"/>
      <c r="E736" s="771"/>
      <c r="F736" s="771"/>
      <c r="G736" s="771"/>
      <c r="H736" s="771"/>
      <c r="I736" s="771"/>
      <c r="J736" s="771"/>
      <c r="K736" s="771"/>
      <c r="L736" s="771"/>
      <c r="M736" s="771"/>
      <c r="N736" s="771"/>
      <c r="O736" s="771"/>
      <c r="P736" s="771"/>
      <c r="Q736" s="771"/>
      <c r="R736" s="771"/>
      <c r="S736" s="771"/>
      <c r="T736" s="772"/>
      <c r="U736" s="772"/>
      <c r="V736" s="772"/>
      <c r="W736" s="772"/>
      <c r="X736" s="772"/>
      <c r="Y736" s="772"/>
      <c r="Z736" s="772"/>
    </row>
    <row r="737" spans="1:26" ht="12" customHeight="1" x14ac:dyDescent="0.3">
      <c r="A737" s="771"/>
      <c r="B737" s="771"/>
      <c r="C737" s="771"/>
      <c r="D737" s="771"/>
      <c r="E737" s="771"/>
      <c r="F737" s="771"/>
      <c r="G737" s="771"/>
      <c r="H737" s="771"/>
      <c r="I737" s="771"/>
      <c r="J737" s="771"/>
      <c r="K737" s="771"/>
      <c r="L737" s="771"/>
      <c r="M737" s="771"/>
      <c r="N737" s="771"/>
      <c r="O737" s="771"/>
      <c r="P737" s="771"/>
      <c r="Q737" s="771"/>
      <c r="R737" s="771"/>
      <c r="S737" s="771"/>
      <c r="T737" s="772"/>
      <c r="U737" s="772"/>
      <c r="V737" s="772"/>
      <c r="W737" s="772"/>
      <c r="X737" s="772"/>
      <c r="Y737" s="772"/>
      <c r="Z737" s="772"/>
    </row>
    <row r="738" spans="1:26" ht="12" customHeight="1" x14ac:dyDescent="0.3">
      <c r="A738" s="771"/>
      <c r="B738" s="771"/>
      <c r="C738" s="771"/>
      <c r="D738" s="771"/>
      <c r="E738" s="771"/>
      <c r="F738" s="771"/>
      <c r="G738" s="771"/>
      <c r="H738" s="771"/>
      <c r="I738" s="771"/>
      <c r="J738" s="771"/>
      <c r="K738" s="771"/>
      <c r="L738" s="771"/>
      <c r="M738" s="771"/>
      <c r="N738" s="771"/>
      <c r="O738" s="771"/>
      <c r="P738" s="771"/>
      <c r="Q738" s="771"/>
      <c r="R738" s="771"/>
      <c r="S738" s="771"/>
      <c r="T738" s="772"/>
      <c r="U738" s="772"/>
      <c r="V738" s="772"/>
      <c r="W738" s="772"/>
      <c r="X738" s="772"/>
      <c r="Y738" s="772"/>
      <c r="Z738" s="772"/>
    </row>
    <row r="739" spans="1:26" ht="12" customHeight="1" x14ac:dyDescent="0.3">
      <c r="A739" s="771"/>
      <c r="B739" s="771"/>
      <c r="C739" s="771"/>
      <c r="D739" s="771"/>
      <c r="E739" s="771"/>
      <c r="F739" s="771"/>
      <c r="G739" s="771"/>
      <c r="H739" s="771"/>
      <c r="I739" s="771"/>
      <c r="J739" s="771"/>
      <c r="K739" s="771"/>
      <c r="L739" s="771"/>
      <c r="M739" s="771"/>
      <c r="N739" s="771"/>
      <c r="O739" s="771"/>
      <c r="P739" s="771"/>
      <c r="Q739" s="771"/>
      <c r="R739" s="771"/>
      <c r="S739" s="771"/>
      <c r="T739" s="772"/>
      <c r="U739" s="772"/>
      <c r="V739" s="772"/>
      <c r="W739" s="772"/>
      <c r="X739" s="772"/>
      <c r="Y739" s="772"/>
      <c r="Z739" s="772"/>
    </row>
    <row r="740" spans="1:26" ht="12" customHeight="1" x14ac:dyDescent="0.3">
      <c r="A740" s="771"/>
      <c r="B740" s="771"/>
      <c r="C740" s="771"/>
      <c r="D740" s="771"/>
      <c r="E740" s="771"/>
      <c r="F740" s="771"/>
      <c r="G740" s="771"/>
      <c r="H740" s="771"/>
      <c r="I740" s="771"/>
      <c r="J740" s="771"/>
      <c r="K740" s="771"/>
      <c r="L740" s="771"/>
      <c r="M740" s="771"/>
      <c r="N740" s="771"/>
      <c r="O740" s="771"/>
      <c r="P740" s="771"/>
      <c r="Q740" s="771"/>
      <c r="R740" s="771"/>
      <c r="S740" s="771"/>
      <c r="T740" s="772"/>
      <c r="U740" s="772"/>
      <c r="V740" s="772"/>
      <c r="W740" s="772"/>
      <c r="X740" s="772"/>
      <c r="Y740" s="772"/>
      <c r="Z740" s="772"/>
    </row>
    <row r="741" spans="1:26" ht="12" customHeight="1" x14ac:dyDescent="0.3">
      <c r="A741" s="771"/>
      <c r="B741" s="771"/>
      <c r="C741" s="771"/>
      <c r="D741" s="771"/>
      <c r="E741" s="771"/>
      <c r="F741" s="771"/>
      <c r="G741" s="771"/>
      <c r="H741" s="771"/>
      <c r="I741" s="771"/>
      <c r="J741" s="771"/>
      <c r="K741" s="771"/>
      <c r="L741" s="771"/>
      <c r="M741" s="771"/>
      <c r="N741" s="771"/>
      <c r="O741" s="771"/>
      <c r="P741" s="771"/>
      <c r="Q741" s="771"/>
      <c r="R741" s="771"/>
      <c r="S741" s="771"/>
      <c r="T741" s="772"/>
      <c r="U741" s="772"/>
      <c r="V741" s="772"/>
      <c r="W741" s="772"/>
      <c r="X741" s="772"/>
      <c r="Y741" s="772"/>
      <c r="Z741" s="772"/>
    </row>
    <row r="742" spans="1:26" ht="12" customHeight="1" x14ac:dyDescent="0.3">
      <c r="A742" s="771"/>
      <c r="B742" s="771"/>
      <c r="C742" s="771"/>
      <c r="D742" s="771"/>
      <c r="E742" s="771"/>
      <c r="F742" s="771"/>
      <c r="G742" s="771"/>
      <c r="H742" s="771"/>
      <c r="I742" s="771"/>
      <c r="J742" s="771"/>
      <c r="K742" s="771"/>
      <c r="L742" s="771"/>
      <c r="M742" s="771"/>
      <c r="N742" s="771"/>
      <c r="O742" s="771"/>
      <c r="P742" s="771"/>
      <c r="Q742" s="771"/>
      <c r="R742" s="771"/>
      <c r="S742" s="771"/>
      <c r="T742" s="772"/>
      <c r="U742" s="772"/>
      <c r="V742" s="772"/>
      <c r="W742" s="772"/>
      <c r="X742" s="772"/>
      <c r="Y742" s="772"/>
      <c r="Z742" s="772"/>
    </row>
    <row r="743" spans="1:26" ht="12" customHeight="1" x14ac:dyDescent="0.3">
      <c r="A743" s="771"/>
      <c r="B743" s="771"/>
      <c r="C743" s="771"/>
      <c r="D743" s="771"/>
      <c r="E743" s="771"/>
      <c r="F743" s="771"/>
      <c r="G743" s="771"/>
      <c r="H743" s="771"/>
      <c r="I743" s="771"/>
      <c r="J743" s="771"/>
      <c r="K743" s="771"/>
      <c r="L743" s="771"/>
      <c r="M743" s="771"/>
      <c r="N743" s="771"/>
      <c r="O743" s="771"/>
      <c r="P743" s="771"/>
      <c r="Q743" s="771"/>
      <c r="R743" s="771"/>
      <c r="S743" s="771"/>
      <c r="T743" s="772"/>
      <c r="U743" s="772"/>
      <c r="V743" s="772"/>
      <c r="W743" s="772"/>
      <c r="X743" s="772"/>
      <c r="Y743" s="772"/>
      <c r="Z743" s="772"/>
    </row>
    <row r="744" spans="1:26" ht="12" customHeight="1" x14ac:dyDescent="0.3">
      <c r="A744" s="771"/>
      <c r="B744" s="771"/>
      <c r="C744" s="771"/>
      <c r="D744" s="771"/>
      <c r="E744" s="771"/>
      <c r="F744" s="771"/>
      <c r="G744" s="771"/>
      <c r="H744" s="771"/>
      <c r="I744" s="771"/>
      <c r="J744" s="771"/>
      <c r="K744" s="771"/>
      <c r="L744" s="771"/>
      <c r="M744" s="771"/>
      <c r="N744" s="771"/>
      <c r="O744" s="771"/>
      <c r="P744" s="771"/>
      <c r="Q744" s="771"/>
      <c r="R744" s="771"/>
      <c r="S744" s="771"/>
      <c r="T744" s="772"/>
      <c r="U744" s="772"/>
      <c r="V744" s="772"/>
      <c r="W744" s="772"/>
      <c r="X744" s="772"/>
      <c r="Y744" s="772"/>
      <c r="Z744" s="772"/>
    </row>
    <row r="745" spans="1:26" ht="12" customHeight="1" x14ac:dyDescent="0.3">
      <c r="A745" s="771"/>
      <c r="B745" s="771"/>
      <c r="C745" s="771"/>
      <c r="D745" s="771"/>
      <c r="E745" s="771"/>
      <c r="F745" s="771"/>
      <c r="G745" s="771"/>
      <c r="H745" s="771"/>
      <c r="I745" s="771"/>
      <c r="J745" s="771"/>
      <c r="K745" s="771"/>
      <c r="L745" s="771"/>
      <c r="M745" s="771"/>
      <c r="N745" s="771"/>
      <c r="O745" s="771"/>
      <c r="P745" s="771"/>
      <c r="Q745" s="771"/>
      <c r="R745" s="771"/>
      <c r="S745" s="771"/>
      <c r="T745" s="772"/>
      <c r="U745" s="772"/>
      <c r="V745" s="772"/>
      <c r="W745" s="772"/>
      <c r="X745" s="772"/>
      <c r="Y745" s="772"/>
      <c r="Z745" s="772"/>
    </row>
    <row r="746" spans="1:26" ht="12" customHeight="1" x14ac:dyDescent="0.3">
      <c r="A746" s="771"/>
      <c r="B746" s="771"/>
      <c r="C746" s="771"/>
      <c r="D746" s="771"/>
      <c r="E746" s="771"/>
      <c r="F746" s="771"/>
      <c r="G746" s="771"/>
      <c r="H746" s="771"/>
      <c r="I746" s="771"/>
      <c r="J746" s="771"/>
      <c r="K746" s="771"/>
      <c r="L746" s="771"/>
      <c r="M746" s="771"/>
      <c r="N746" s="771"/>
      <c r="O746" s="771"/>
      <c r="P746" s="771"/>
      <c r="Q746" s="771"/>
      <c r="R746" s="771"/>
      <c r="S746" s="771"/>
      <c r="T746" s="772"/>
      <c r="U746" s="772"/>
      <c r="V746" s="772"/>
      <c r="W746" s="772"/>
      <c r="X746" s="772"/>
      <c r="Y746" s="772"/>
      <c r="Z746" s="772"/>
    </row>
    <row r="747" spans="1:26" ht="12" customHeight="1" x14ac:dyDescent="0.3">
      <c r="A747" s="771"/>
      <c r="B747" s="771"/>
      <c r="C747" s="771"/>
      <c r="D747" s="771"/>
      <c r="E747" s="771"/>
      <c r="F747" s="771"/>
      <c r="G747" s="771"/>
      <c r="H747" s="771"/>
      <c r="I747" s="771"/>
      <c r="J747" s="771"/>
      <c r="K747" s="771"/>
      <c r="L747" s="771"/>
      <c r="M747" s="771"/>
      <c r="N747" s="771"/>
      <c r="O747" s="771"/>
      <c r="P747" s="771"/>
      <c r="Q747" s="771"/>
      <c r="R747" s="771"/>
      <c r="S747" s="771"/>
      <c r="T747" s="772"/>
      <c r="U747" s="772"/>
      <c r="V747" s="772"/>
      <c r="W747" s="772"/>
      <c r="X747" s="772"/>
      <c r="Y747" s="772"/>
      <c r="Z747" s="772"/>
    </row>
    <row r="748" spans="1:26" ht="12" customHeight="1" x14ac:dyDescent="0.3">
      <c r="A748" s="771"/>
      <c r="B748" s="771"/>
      <c r="C748" s="771"/>
      <c r="D748" s="771"/>
      <c r="E748" s="771"/>
      <c r="F748" s="771"/>
      <c r="G748" s="771"/>
      <c r="H748" s="771"/>
      <c r="I748" s="771"/>
      <c r="J748" s="771"/>
      <c r="K748" s="771"/>
      <c r="L748" s="771"/>
      <c r="M748" s="771"/>
      <c r="N748" s="771"/>
      <c r="O748" s="771"/>
      <c r="P748" s="771"/>
      <c r="Q748" s="771"/>
      <c r="R748" s="771"/>
      <c r="S748" s="771"/>
      <c r="T748" s="772"/>
      <c r="U748" s="772"/>
      <c r="V748" s="772"/>
      <c r="W748" s="772"/>
      <c r="X748" s="772"/>
      <c r="Y748" s="772"/>
      <c r="Z748" s="772"/>
    </row>
    <row r="749" spans="1:26" ht="12" customHeight="1" x14ac:dyDescent="0.3">
      <c r="A749" s="771"/>
      <c r="B749" s="771"/>
      <c r="C749" s="771"/>
      <c r="D749" s="771"/>
      <c r="E749" s="771"/>
      <c r="F749" s="771"/>
      <c r="G749" s="771"/>
      <c r="H749" s="771"/>
      <c r="I749" s="771"/>
      <c r="J749" s="771"/>
      <c r="K749" s="771"/>
      <c r="L749" s="771"/>
      <c r="M749" s="771"/>
      <c r="N749" s="771"/>
      <c r="O749" s="771"/>
      <c r="P749" s="771"/>
      <c r="Q749" s="771"/>
      <c r="R749" s="771"/>
      <c r="S749" s="771"/>
      <c r="T749" s="772"/>
      <c r="U749" s="772"/>
      <c r="V749" s="772"/>
      <c r="W749" s="772"/>
      <c r="X749" s="772"/>
      <c r="Y749" s="772"/>
      <c r="Z749" s="772"/>
    </row>
    <row r="750" spans="1:26" ht="12" customHeight="1" x14ac:dyDescent="0.3">
      <c r="A750" s="771"/>
      <c r="B750" s="771"/>
      <c r="C750" s="771"/>
      <c r="D750" s="771"/>
      <c r="E750" s="771"/>
      <c r="F750" s="771"/>
      <c r="G750" s="771"/>
      <c r="H750" s="771"/>
      <c r="I750" s="771"/>
      <c r="J750" s="771"/>
      <c r="K750" s="771"/>
      <c r="L750" s="771"/>
      <c r="M750" s="771"/>
      <c r="N750" s="771"/>
      <c r="O750" s="771"/>
      <c r="P750" s="771"/>
      <c r="Q750" s="771"/>
      <c r="R750" s="771"/>
      <c r="S750" s="771"/>
      <c r="T750" s="772"/>
      <c r="U750" s="772"/>
      <c r="V750" s="772"/>
      <c r="W750" s="772"/>
      <c r="X750" s="772"/>
      <c r="Y750" s="772"/>
      <c r="Z750" s="772"/>
    </row>
    <row r="751" spans="1:26" ht="12" customHeight="1" x14ac:dyDescent="0.3">
      <c r="A751" s="771"/>
      <c r="B751" s="771"/>
      <c r="C751" s="771"/>
      <c r="D751" s="771"/>
      <c r="E751" s="771"/>
      <c r="F751" s="771"/>
      <c r="G751" s="771"/>
      <c r="H751" s="771"/>
      <c r="I751" s="771"/>
      <c r="J751" s="771"/>
      <c r="K751" s="771"/>
      <c r="L751" s="771"/>
      <c r="M751" s="771"/>
      <c r="N751" s="771"/>
      <c r="O751" s="771"/>
      <c r="P751" s="771"/>
      <c r="Q751" s="771"/>
      <c r="R751" s="771"/>
      <c r="S751" s="771"/>
      <c r="T751" s="772"/>
      <c r="U751" s="772"/>
      <c r="V751" s="772"/>
      <c r="W751" s="772"/>
      <c r="X751" s="772"/>
      <c r="Y751" s="772"/>
      <c r="Z751" s="772"/>
    </row>
    <row r="752" spans="1:26" ht="12" customHeight="1" x14ac:dyDescent="0.3">
      <c r="A752" s="771"/>
      <c r="B752" s="771"/>
      <c r="C752" s="771"/>
      <c r="D752" s="771"/>
      <c r="E752" s="771"/>
      <c r="F752" s="771"/>
      <c r="G752" s="771"/>
      <c r="H752" s="771"/>
      <c r="I752" s="771"/>
      <c r="J752" s="771"/>
      <c r="K752" s="771"/>
      <c r="L752" s="771"/>
      <c r="M752" s="771"/>
      <c r="N752" s="771"/>
      <c r="O752" s="771"/>
      <c r="P752" s="771"/>
      <c r="Q752" s="771"/>
      <c r="R752" s="771"/>
      <c r="S752" s="771"/>
      <c r="T752" s="772"/>
      <c r="U752" s="772"/>
      <c r="V752" s="772"/>
      <c r="W752" s="772"/>
      <c r="X752" s="772"/>
      <c r="Y752" s="772"/>
      <c r="Z752" s="772"/>
    </row>
    <row r="753" spans="1:26" ht="12" customHeight="1" x14ac:dyDescent="0.3">
      <c r="A753" s="771"/>
      <c r="B753" s="771"/>
      <c r="C753" s="771"/>
      <c r="D753" s="771"/>
      <c r="E753" s="771"/>
      <c r="F753" s="771"/>
      <c r="G753" s="771"/>
      <c r="H753" s="771"/>
      <c r="I753" s="771"/>
      <c r="J753" s="771"/>
      <c r="K753" s="771"/>
      <c r="L753" s="771"/>
      <c r="M753" s="771"/>
      <c r="N753" s="771"/>
      <c r="O753" s="771"/>
      <c r="P753" s="771"/>
      <c r="Q753" s="771"/>
      <c r="R753" s="771"/>
      <c r="S753" s="771"/>
      <c r="T753" s="772"/>
      <c r="U753" s="772"/>
      <c r="V753" s="772"/>
      <c r="W753" s="772"/>
      <c r="X753" s="772"/>
      <c r="Y753" s="772"/>
      <c r="Z753" s="772"/>
    </row>
    <row r="754" spans="1:26" ht="12" customHeight="1" x14ac:dyDescent="0.3">
      <c r="A754" s="771"/>
      <c r="B754" s="771"/>
      <c r="C754" s="771"/>
      <c r="D754" s="771"/>
      <c r="E754" s="771"/>
      <c r="F754" s="771"/>
      <c r="G754" s="771"/>
      <c r="H754" s="771"/>
      <c r="I754" s="771"/>
      <c r="J754" s="771"/>
      <c r="K754" s="771"/>
      <c r="L754" s="771"/>
      <c r="M754" s="771"/>
      <c r="N754" s="771"/>
      <c r="O754" s="771"/>
      <c r="P754" s="771"/>
      <c r="Q754" s="771"/>
      <c r="R754" s="771"/>
      <c r="S754" s="771"/>
      <c r="T754" s="772"/>
      <c r="U754" s="772"/>
      <c r="V754" s="772"/>
      <c r="W754" s="772"/>
      <c r="X754" s="772"/>
      <c r="Y754" s="772"/>
      <c r="Z754" s="772"/>
    </row>
    <row r="755" spans="1:26" ht="12" customHeight="1" x14ac:dyDescent="0.3">
      <c r="A755" s="771"/>
      <c r="B755" s="771"/>
      <c r="C755" s="771"/>
      <c r="D755" s="771"/>
      <c r="E755" s="771"/>
      <c r="F755" s="771"/>
      <c r="G755" s="771"/>
      <c r="H755" s="771"/>
      <c r="I755" s="771"/>
      <c r="J755" s="771"/>
      <c r="K755" s="771"/>
      <c r="L755" s="771"/>
      <c r="M755" s="771"/>
      <c r="N755" s="771"/>
      <c r="O755" s="771"/>
      <c r="P755" s="771"/>
      <c r="Q755" s="771"/>
      <c r="R755" s="771"/>
      <c r="S755" s="771"/>
      <c r="T755" s="772"/>
      <c r="U755" s="772"/>
      <c r="V755" s="772"/>
      <c r="W755" s="772"/>
      <c r="X755" s="772"/>
      <c r="Y755" s="772"/>
      <c r="Z755" s="772"/>
    </row>
    <row r="756" spans="1:26" ht="12" customHeight="1" x14ac:dyDescent="0.3">
      <c r="A756" s="771"/>
      <c r="B756" s="771"/>
      <c r="C756" s="771"/>
      <c r="D756" s="771"/>
      <c r="E756" s="771"/>
      <c r="F756" s="771"/>
      <c r="G756" s="771"/>
      <c r="H756" s="771"/>
      <c r="I756" s="771"/>
      <c r="J756" s="771"/>
      <c r="K756" s="771"/>
      <c r="L756" s="771"/>
      <c r="M756" s="771"/>
      <c r="N756" s="771"/>
      <c r="O756" s="771"/>
      <c r="P756" s="771"/>
      <c r="Q756" s="771"/>
      <c r="R756" s="771"/>
      <c r="S756" s="771"/>
      <c r="T756" s="772"/>
      <c r="U756" s="772"/>
      <c r="V756" s="772"/>
      <c r="W756" s="772"/>
      <c r="X756" s="772"/>
      <c r="Y756" s="772"/>
      <c r="Z756" s="772"/>
    </row>
    <row r="757" spans="1:26" ht="12" customHeight="1" x14ac:dyDescent="0.3">
      <c r="A757" s="771"/>
      <c r="B757" s="771"/>
      <c r="C757" s="771"/>
      <c r="D757" s="771"/>
      <c r="E757" s="771"/>
      <c r="F757" s="771"/>
      <c r="G757" s="771"/>
      <c r="H757" s="771"/>
      <c r="I757" s="771"/>
      <c r="J757" s="771"/>
      <c r="K757" s="771"/>
      <c r="L757" s="771"/>
      <c r="M757" s="771"/>
      <c r="N757" s="771"/>
      <c r="O757" s="771"/>
      <c r="P757" s="771"/>
      <c r="Q757" s="771"/>
      <c r="R757" s="771"/>
      <c r="S757" s="771"/>
      <c r="T757" s="772"/>
      <c r="U757" s="772"/>
      <c r="V757" s="772"/>
      <c r="W757" s="772"/>
      <c r="X757" s="772"/>
      <c r="Y757" s="772"/>
      <c r="Z757" s="772"/>
    </row>
    <row r="758" spans="1:26" ht="12" customHeight="1" x14ac:dyDescent="0.3">
      <c r="A758" s="771"/>
      <c r="B758" s="771"/>
      <c r="C758" s="771"/>
      <c r="D758" s="771"/>
      <c r="E758" s="771"/>
      <c r="F758" s="771"/>
      <c r="G758" s="771"/>
      <c r="H758" s="771"/>
      <c r="I758" s="771"/>
      <c r="J758" s="771"/>
      <c r="K758" s="771"/>
      <c r="L758" s="771"/>
      <c r="M758" s="771"/>
      <c r="N758" s="771"/>
      <c r="O758" s="771"/>
      <c r="P758" s="771"/>
      <c r="Q758" s="771"/>
      <c r="R758" s="771"/>
      <c r="S758" s="771"/>
      <c r="T758" s="772"/>
      <c r="U758" s="772"/>
      <c r="V758" s="772"/>
      <c r="W758" s="772"/>
      <c r="X758" s="772"/>
      <c r="Y758" s="772"/>
      <c r="Z758" s="772"/>
    </row>
    <row r="759" spans="1:26" ht="12" customHeight="1" x14ac:dyDescent="0.3">
      <c r="A759" s="771"/>
      <c r="B759" s="771"/>
      <c r="C759" s="771"/>
      <c r="D759" s="771"/>
      <c r="E759" s="771"/>
      <c r="F759" s="771"/>
      <c r="G759" s="771"/>
      <c r="H759" s="771"/>
      <c r="I759" s="771"/>
      <c r="J759" s="771"/>
      <c r="K759" s="771"/>
      <c r="L759" s="771"/>
      <c r="M759" s="771"/>
      <c r="N759" s="771"/>
      <c r="O759" s="771"/>
      <c r="P759" s="771"/>
      <c r="Q759" s="771"/>
      <c r="R759" s="771"/>
      <c r="S759" s="771"/>
      <c r="T759" s="772"/>
      <c r="U759" s="772"/>
      <c r="V759" s="772"/>
      <c r="W759" s="772"/>
      <c r="X759" s="772"/>
      <c r="Y759" s="772"/>
      <c r="Z759" s="772"/>
    </row>
    <row r="760" spans="1:26" ht="12" customHeight="1" x14ac:dyDescent="0.3">
      <c r="A760" s="771"/>
      <c r="B760" s="771"/>
      <c r="C760" s="771"/>
      <c r="D760" s="771"/>
      <c r="E760" s="771"/>
      <c r="F760" s="771"/>
      <c r="G760" s="771"/>
      <c r="H760" s="771"/>
      <c r="I760" s="771"/>
      <c r="J760" s="771"/>
      <c r="K760" s="771"/>
      <c r="L760" s="771"/>
      <c r="M760" s="771"/>
      <c r="N760" s="771"/>
      <c r="O760" s="771"/>
      <c r="P760" s="771"/>
      <c r="Q760" s="771"/>
      <c r="R760" s="771"/>
      <c r="S760" s="771"/>
      <c r="T760" s="772"/>
      <c r="U760" s="772"/>
      <c r="V760" s="772"/>
      <c r="W760" s="772"/>
      <c r="X760" s="772"/>
      <c r="Y760" s="772"/>
      <c r="Z760" s="772"/>
    </row>
    <row r="761" spans="1:26" ht="12" customHeight="1" x14ac:dyDescent="0.3">
      <c r="A761" s="771"/>
      <c r="B761" s="771"/>
      <c r="C761" s="771"/>
      <c r="D761" s="771"/>
      <c r="E761" s="771"/>
      <c r="F761" s="771"/>
      <c r="G761" s="771"/>
      <c r="H761" s="771"/>
      <c r="I761" s="771"/>
      <c r="J761" s="771"/>
      <c r="K761" s="771"/>
      <c r="L761" s="771"/>
      <c r="M761" s="771"/>
      <c r="N761" s="771"/>
      <c r="O761" s="771"/>
      <c r="P761" s="771"/>
      <c r="Q761" s="771"/>
      <c r="R761" s="771"/>
      <c r="S761" s="771"/>
      <c r="T761" s="772"/>
      <c r="U761" s="772"/>
      <c r="V761" s="772"/>
      <c r="W761" s="772"/>
      <c r="X761" s="772"/>
      <c r="Y761" s="772"/>
      <c r="Z761" s="772"/>
    </row>
    <row r="762" spans="1:26" ht="12" customHeight="1" x14ac:dyDescent="0.3">
      <c r="A762" s="771"/>
      <c r="B762" s="771"/>
      <c r="C762" s="771"/>
      <c r="D762" s="771"/>
      <c r="E762" s="771"/>
      <c r="F762" s="771"/>
      <c r="G762" s="771"/>
      <c r="H762" s="771"/>
      <c r="I762" s="771"/>
      <c r="J762" s="771"/>
      <c r="K762" s="771"/>
      <c r="L762" s="771"/>
      <c r="M762" s="771"/>
      <c r="N762" s="771"/>
      <c r="O762" s="771"/>
      <c r="P762" s="771"/>
      <c r="Q762" s="771"/>
      <c r="R762" s="771"/>
      <c r="S762" s="771"/>
      <c r="T762" s="772"/>
      <c r="U762" s="772"/>
      <c r="V762" s="772"/>
      <c r="W762" s="772"/>
      <c r="X762" s="772"/>
      <c r="Y762" s="772"/>
      <c r="Z762" s="772"/>
    </row>
    <row r="763" spans="1:26" ht="12" customHeight="1" x14ac:dyDescent="0.3">
      <c r="A763" s="771"/>
      <c r="B763" s="771"/>
      <c r="C763" s="771"/>
      <c r="D763" s="771"/>
      <c r="E763" s="771"/>
      <c r="F763" s="771"/>
      <c r="G763" s="771"/>
      <c r="H763" s="771"/>
      <c r="I763" s="771"/>
      <c r="J763" s="771"/>
      <c r="K763" s="771"/>
      <c r="L763" s="771"/>
      <c r="M763" s="771"/>
      <c r="N763" s="771"/>
      <c r="O763" s="771"/>
      <c r="P763" s="771"/>
      <c r="Q763" s="771"/>
      <c r="R763" s="771"/>
      <c r="S763" s="771"/>
      <c r="T763" s="772"/>
      <c r="U763" s="772"/>
      <c r="V763" s="772"/>
      <c r="W763" s="772"/>
      <c r="X763" s="772"/>
      <c r="Y763" s="772"/>
      <c r="Z763" s="772"/>
    </row>
    <row r="764" spans="1:26" ht="12" customHeight="1" x14ac:dyDescent="0.3">
      <c r="A764" s="771"/>
      <c r="B764" s="771"/>
      <c r="C764" s="771"/>
      <c r="D764" s="771"/>
      <c r="E764" s="771"/>
      <c r="F764" s="771"/>
      <c r="G764" s="771"/>
      <c r="H764" s="771"/>
      <c r="I764" s="771"/>
      <c r="J764" s="771"/>
      <c r="K764" s="771"/>
      <c r="L764" s="771"/>
      <c r="M764" s="771"/>
      <c r="N764" s="771"/>
      <c r="O764" s="771"/>
      <c r="P764" s="771"/>
      <c r="Q764" s="771"/>
      <c r="R764" s="771"/>
      <c r="S764" s="771"/>
      <c r="T764" s="772"/>
      <c r="U764" s="772"/>
      <c r="V764" s="772"/>
      <c r="W764" s="772"/>
      <c r="X764" s="772"/>
      <c r="Y764" s="772"/>
      <c r="Z764" s="772"/>
    </row>
    <row r="765" spans="1:26" ht="12" customHeight="1" x14ac:dyDescent="0.3">
      <c r="A765" s="771"/>
      <c r="B765" s="771"/>
      <c r="C765" s="771"/>
      <c r="D765" s="771"/>
      <c r="E765" s="771"/>
      <c r="F765" s="771"/>
      <c r="G765" s="771"/>
      <c r="H765" s="771"/>
      <c r="I765" s="771"/>
      <c r="J765" s="771"/>
      <c r="K765" s="771"/>
      <c r="L765" s="771"/>
      <c r="M765" s="771"/>
      <c r="N765" s="771"/>
      <c r="O765" s="771"/>
      <c r="P765" s="771"/>
      <c r="Q765" s="771"/>
      <c r="R765" s="771"/>
      <c r="S765" s="771"/>
      <c r="T765" s="772"/>
      <c r="U765" s="772"/>
      <c r="V765" s="772"/>
      <c r="W765" s="772"/>
      <c r="X765" s="772"/>
      <c r="Y765" s="772"/>
      <c r="Z765" s="772"/>
    </row>
    <row r="766" spans="1:26" ht="12" customHeight="1" x14ac:dyDescent="0.3">
      <c r="A766" s="771"/>
      <c r="B766" s="771"/>
      <c r="C766" s="771"/>
      <c r="D766" s="771"/>
      <c r="E766" s="771"/>
      <c r="F766" s="771"/>
      <c r="G766" s="771"/>
      <c r="H766" s="771"/>
      <c r="I766" s="771"/>
      <c r="J766" s="771"/>
      <c r="K766" s="771"/>
      <c r="L766" s="771"/>
      <c r="M766" s="771"/>
      <c r="N766" s="771"/>
      <c r="O766" s="771"/>
      <c r="P766" s="771"/>
      <c r="Q766" s="771"/>
      <c r="R766" s="771"/>
      <c r="S766" s="771"/>
      <c r="T766" s="772"/>
      <c r="U766" s="772"/>
      <c r="V766" s="772"/>
      <c r="W766" s="772"/>
      <c r="X766" s="772"/>
      <c r="Y766" s="772"/>
      <c r="Z766" s="772"/>
    </row>
    <row r="767" spans="1:26" ht="12" customHeight="1" x14ac:dyDescent="0.3">
      <c r="A767" s="771"/>
      <c r="B767" s="771"/>
      <c r="C767" s="771"/>
      <c r="D767" s="771"/>
      <c r="E767" s="771"/>
      <c r="F767" s="771"/>
      <c r="G767" s="771"/>
      <c r="H767" s="771"/>
      <c r="I767" s="771"/>
      <c r="J767" s="771"/>
      <c r="K767" s="771"/>
      <c r="L767" s="771"/>
      <c r="M767" s="771"/>
      <c r="N767" s="771"/>
      <c r="O767" s="771"/>
      <c r="P767" s="771"/>
      <c r="Q767" s="771"/>
      <c r="R767" s="771"/>
      <c r="S767" s="771"/>
      <c r="T767" s="772"/>
      <c r="U767" s="772"/>
      <c r="V767" s="772"/>
      <c r="W767" s="772"/>
      <c r="X767" s="772"/>
      <c r="Y767" s="772"/>
      <c r="Z767" s="772"/>
    </row>
    <row r="768" spans="1:26" ht="12" customHeight="1" x14ac:dyDescent="0.3">
      <c r="A768" s="771"/>
      <c r="B768" s="771"/>
      <c r="C768" s="771"/>
      <c r="D768" s="771"/>
      <c r="E768" s="771"/>
      <c r="F768" s="771"/>
      <c r="G768" s="771"/>
      <c r="H768" s="771"/>
      <c r="I768" s="771"/>
      <c r="J768" s="771"/>
      <c r="K768" s="771"/>
      <c r="L768" s="771"/>
      <c r="M768" s="771"/>
      <c r="N768" s="771"/>
      <c r="O768" s="771"/>
      <c r="P768" s="771"/>
      <c r="Q768" s="771"/>
      <c r="R768" s="771"/>
      <c r="S768" s="771"/>
      <c r="T768" s="772"/>
      <c r="U768" s="772"/>
      <c r="V768" s="772"/>
      <c r="W768" s="772"/>
      <c r="X768" s="772"/>
      <c r="Y768" s="772"/>
      <c r="Z768" s="772"/>
    </row>
    <row r="769" spans="1:26" ht="12" customHeight="1" x14ac:dyDescent="0.3">
      <c r="A769" s="771"/>
      <c r="B769" s="771"/>
      <c r="C769" s="771"/>
      <c r="D769" s="771"/>
      <c r="E769" s="771"/>
      <c r="F769" s="771"/>
      <c r="G769" s="771"/>
      <c r="H769" s="771"/>
      <c r="I769" s="771"/>
      <c r="J769" s="771"/>
      <c r="K769" s="771"/>
      <c r="L769" s="771"/>
      <c r="M769" s="771"/>
      <c r="N769" s="771"/>
      <c r="O769" s="771"/>
      <c r="P769" s="771"/>
      <c r="Q769" s="771"/>
      <c r="R769" s="771"/>
      <c r="S769" s="771"/>
      <c r="T769" s="772"/>
      <c r="U769" s="772"/>
      <c r="V769" s="772"/>
      <c r="W769" s="772"/>
      <c r="X769" s="772"/>
      <c r="Y769" s="772"/>
      <c r="Z769" s="772"/>
    </row>
    <row r="770" spans="1:26" ht="12" customHeight="1" x14ac:dyDescent="0.3">
      <c r="A770" s="771"/>
      <c r="B770" s="771"/>
      <c r="C770" s="771"/>
      <c r="D770" s="771"/>
      <c r="E770" s="771"/>
      <c r="F770" s="771"/>
      <c r="G770" s="771"/>
      <c r="H770" s="771"/>
      <c r="I770" s="771"/>
      <c r="J770" s="771"/>
      <c r="K770" s="771"/>
      <c r="L770" s="771"/>
      <c r="M770" s="771"/>
      <c r="N770" s="771"/>
      <c r="O770" s="771"/>
      <c r="P770" s="771"/>
      <c r="Q770" s="771"/>
      <c r="R770" s="771"/>
      <c r="S770" s="771"/>
      <c r="T770" s="772"/>
      <c r="U770" s="772"/>
      <c r="V770" s="772"/>
      <c r="W770" s="772"/>
      <c r="X770" s="772"/>
      <c r="Y770" s="772"/>
      <c r="Z770" s="772"/>
    </row>
    <row r="771" spans="1:26" ht="12" customHeight="1" x14ac:dyDescent="0.3">
      <c r="A771" s="771"/>
      <c r="B771" s="771"/>
      <c r="C771" s="771"/>
      <c r="D771" s="771"/>
      <c r="E771" s="771"/>
      <c r="F771" s="771"/>
      <c r="G771" s="771"/>
      <c r="H771" s="771"/>
      <c r="I771" s="771"/>
      <c r="J771" s="771"/>
      <c r="K771" s="771"/>
      <c r="L771" s="771"/>
      <c r="M771" s="771"/>
      <c r="N771" s="771"/>
      <c r="O771" s="771"/>
      <c r="P771" s="771"/>
      <c r="Q771" s="771"/>
      <c r="R771" s="771"/>
      <c r="S771" s="771"/>
      <c r="T771" s="772"/>
      <c r="U771" s="772"/>
      <c r="V771" s="772"/>
      <c r="W771" s="772"/>
      <c r="X771" s="772"/>
      <c r="Y771" s="772"/>
      <c r="Z771" s="772"/>
    </row>
    <row r="772" spans="1:26" ht="12" customHeight="1" x14ac:dyDescent="0.3">
      <c r="A772" s="771"/>
      <c r="B772" s="771"/>
      <c r="C772" s="771"/>
      <c r="D772" s="771"/>
      <c r="E772" s="771"/>
      <c r="F772" s="771"/>
      <c r="G772" s="771"/>
      <c r="H772" s="771"/>
      <c r="I772" s="771"/>
      <c r="J772" s="771"/>
      <c r="K772" s="771"/>
      <c r="L772" s="771"/>
      <c r="M772" s="771"/>
      <c r="N772" s="771"/>
      <c r="O772" s="771"/>
      <c r="P772" s="771"/>
      <c r="Q772" s="771"/>
      <c r="R772" s="771"/>
      <c r="S772" s="771"/>
      <c r="T772" s="772"/>
      <c r="U772" s="772"/>
      <c r="V772" s="772"/>
      <c r="W772" s="772"/>
      <c r="X772" s="772"/>
      <c r="Y772" s="772"/>
      <c r="Z772" s="772"/>
    </row>
    <row r="773" spans="1:26" ht="12" customHeight="1" x14ac:dyDescent="0.3">
      <c r="A773" s="771"/>
      <c r="B773" s="771"/>
      <c r="C773" s="771"/>
      <c r="D773" s="771"/>
      <c r="E773" s="771"/>
      <c r="F773" s="771"/>
      <c r="G773" s="771"/>
      <c r="H773" s="771"/>
      <c r="I773" s="771"/>
      <c r="J773" s="771"/>
      <c r="K773" s="771"/>
      <c r="L773" s="771"/>
      <c r="M773" s="771"/>
      <c r="N773" s="771"/>
      <c r="O773" s="771"/>
      <c r="P773" s="771"/>
      <c r="Q773" s="771"/>
      <c r="R773" s="771"/>
      <c r="S773" s="771"/>
      <c r="T773" s="772"/>
      <c r="U773" s="772"/>
      <c r="V773" s="772"/>
      <c r="W773" s="772"/>
      <c r="X773" s="772"/>
      <c r="Y773" s="772"/>
      <c r="Z773" s="772"/>
    </row>
    <row r="774" spans="1:26" ht="12" customHeight="1" x14ac:dyDescent="0.3">
      <c r="A774" s="771"/>
      <c r="B774" s="771"/>
      <c r="C774" s="771"/>
      <c r="D774" s="771"/>
      <c r="E774" s="771"/>
      <c r="F774" s="771"/>
      <c r="G774" s="771"/>
      <c r="H774" s="771"/>
      <c r="I774" s="771"/>
      <c r="J774" s="771"/>
      <c r="K774" s="771"/>
      <c r="L774" s="771"/>
      <c r="M774" s="771"/>
      <c r="N774" s="771"/>
      <c r="O774" s="771"/>
      <c r="P774" s="771"/>
      <c r="Q774" s="771"/>
      <c r="R774" s="771"/>
      <c r="S774" s="771"/>
      <c r="T774" s="772"/>
      <c r="U774" s="772"/>
      <c r="V774" s="772"/>
      <c r="W774" s="772"/>
      <c r="X774" s="772"/>
      <c r="Y774" s="772"/>
      <c r="Z774" s="772"/>
    </row>
    <row r="775" spans="1:26" ht="12" customHeight="1" x14ac:dyDescent="0.3">
      <c r="A775" s="771"/>
      <c r="B775" s="771"/>
      <c r="C775" s="771"/>
      <c r="D775" s="771"/>
      <c r="E775" s="771"/>
      <c r="F775" s="771"/>
      <c r="G775" s="771"/>
      <c r="H775" s="771"/>
      <c r="I775" s="771"/>
      <c r="J775" s="771"/>
      <c r="K775" s="771"/>
      <c r="L775" s="771"/>
      <c r="M775" s="771"/>
      <c r="N775" s="771"/>
      <c r="O775" s="771"/>
      <c r="P775" s="771"/>
      <c r="Q775" s="771"/>
      <c r="R775" s="771"/>
      <c r="S775" s="771"/>
      <c r="T775" s="772"/>
      <c r="U775" s="772"/>
      <c r="V775" s="772"/>
      <c r="W775" s="772"/>
      <c r="X775" s="772"/>
      <c r="Y775" s="772"/>
      <c r="Z775" s="772"/>
    </row>
    <row r="776" spans="1:26" ht="12" customHeight="1" x14ac:dyDescent="0.3">
      <c r="A776" s="771"/>
      <c r="B776" s="771"/>
      <c r="C776" s="771"/>
      <c r="D776" s="771"/>
      <c r="E776" s="771"/>
      <c r="F776" s="771"/>
      <c r="G776" s="771"/>
      <c r="H776" s="771"/>
      <c r="I776" s="771"/>
      <c r="J776" s="771"/>
      <c r="K776" s="771"/>
      <c r="L776" s="771"/>
      <c r="M776" s="771"/>
      <c r="N776" s="771"/>
      <c r="O776" s="771"/>
      <c r="P776" s="771"/>
      <c r="Q776" s="771"/>
      <c r="R776" s="771"/>
      <c r="S776" s="771"/>
      <c r="T776" s="772"/>
      <c r="U776" s="772"/>
      <c r="V776" s="772"/>
      <c r="W776" s="772"/>
      <c r="X776" s="772"/>
      <c r="Y776" s="772"/>
      <c r="Z776" s="772"/>
    </row>
    <row r="777" spans="1:26" ht="12" customHeight="1" x14ac:dyDescent="0.3">
      <c r="A777" s="771"/>
      <c r="B777" s="771"/>
      <c r="C777" s="771"/>
      <c r="D777" s="771"/>
      <c r="E777" s="771"/>
      <c r="F777" s="771"/>
      <c r="G777" s="771"/>
      <c r="H777" s="771"/>
      <c r="I777" s="771"/>
      <c r="J777" s="771"/>
      <c r="K777" s="771"/>
      <c r="L777" s="771"/>
      <c r="M777" s="771"/>
      <c r="N777" s="771"/>
      <c r="O777" s="771"/>
      <c r="P777" s="771"/>
      <c r="Q777" s="771"/>
      <c r="R777" s="771"/>
      <c r="S777" s="771"/>
      <c r="T777" s="772"/>
      <c r="U777" s="772"/>
      <c r="V777" s="772"/>
      <c r="W777" s="772"/>
      <c r="X777" s="772"/>
      <c r="Y777" s="772"/>
      <c r="Z777" s="772"/>
    </row>
    <row r="778" spans="1:26" ht="12" customHeight="1" x14ac:dyDescent="0.3">
      <c r="A778" s="771"/>
      <c r="B778" s="771"/>
      <c r="C778" s="771"/>
      <c r="D778" s="771"/>
      <c r="E778" s="771"/>
      <c r="F778" s="771"/>
      <c r="G778" s="771"/>
      <c r="H778" s="771"/>
      <c r="I778" s="771"/>
      <c r="J778" s="771"/>
      <c r="K778" s="771"/>
      <c r="L778" s="771"/>
      <c r="M778" s="771"/>
      <c r="N778" s="771"/>
      <c r="O778" s="771"/>
      <c r="P778" s="771"/>
      <c r="Q778" s="771"/>
      <c r="R778" s="771"/>
      <c r="S778" s="771"/>
      <c r="T778" s="772"/>
      <c r="U778" s="772"/>
      <c r="V778" s="772"/>
      <c r="W778" s="772"/>
      <c r="X778" s="772"/>
      <c r="Y778" s="772"/>
      <c r="Z778" s="772"/>
    </row>
    <row r="779" spans="1:26" ht="12" customHeight="1" x14ac:dyDescent="0.3">
      <c r="A779" s="771"/>
      <c r="B779" s="771"/>
      <c r="C779" s="771"/>
      <c r="D779" s="771"/>
      <c r="E779" s="771"/>
      <c r="F779" s="771"/>
      <c r="G779" s="771"/>
      <c r="H779" s="771"/>
      <c r="I779" s="771"/>
      <c r="J779" s="771"/>
      <c r="K779" s="771"/>
      <c r="L779" s="771"/>
      <c r="M779" s="771"/>
      <c r="N779" s="771"/>
      <c r="O779" s="771"/>
      <c r="P779" s="771"/>
      <c r="Q779" s="771"/>
      <c r="R779" s="771"/>
      <c r="S779" s="771"/>
      <c r="T779" s="772"/>
      <c r="U779" s="772"/>
      <c r="V779" s="772"/>
      <c r="W779" s="772"/>
      <c r="X779" s="772"/>
      <c r="Y779" s="772"/>
      <c r="Z779" s="772"/>
    </row>
    <row r="780" spans="1:26" ht="12" customHeight="1" x14ac:dyDescent="0.3">
      <c r="A780" s="771"/>
      <c r="B780" s="771"/>
      <c r="C780" s="771"/>
      <c r="D780" s="771"/>
      <c r="E780" s="771"/>
      <c r="F780" s="771"/>
      <c r="G780" s="771"/>
      <c r="H780" s="771"/>
      <c r="I780" s="771"/>
      <c r="J780" s="771"/>
      <c r="K780" s="771"/>
      <c r="L780" s="771"/>
      <c r="M780" s="771"/>
      <c r="N780" s="771"/>
      <c r="O780" s="771"/>
      <c r="P780" s="771"/>
      <c r="Q780" s="771"/>
      <c r="R780" s="771"/>
      <c r="S780" s="771"/>
      <c r="T780" s="772"/>
      <c r="U780" s="772"/>
      <c r="V780" s="772"/>
      <c r="W780" s="772"/>
      <c r="X780" s="772"/>
      <c r="Y780" s="772"/>
      <c r="Z780" s="772"/>
    </row>
    <row r="781" spans="1:26" ht="12" customHeight="1" x14ac:dyDescent="0.3">
      <c r="A781" s="771"/>
      <c r="B781" s="771"/>
      <c r="C781" s="771"/>
      <c r="D781" s="771"/>
      <c r="E781" s="771"/>
      <c r="F781" s="771"/>
      <c r="G781" s="771"/>
      <c r="H781" s="771"/>
      <c r="I781" s="771"/>
      <c r="J781" s="771"/>
      <c r="K781" s="771"/>
      <c r="L781" s="771"/>
      <c r="M781" s="771"/>
      <c r="N781" s="771"/>
      <c r="O781" s="771"/>
      <c r="P781" s="771"/>
      <c r="Q781" s="771"/>
      <c r="R781" s="771"/>
      <c r="S781" s="771"/>
      <c r="T781" s="772"/>
      <c r="U781" s="772"/>
      <c r="V781" s="772"/>
      <c r="W781" s="772"/>
      <c r="X781" s="772"/>
      <c r="Y781" s="772"/>
      <c r="Z781" s="772"/>
    </row>
    <row r="782" spans="1:26" ht="12" customHeight="1" x14ac:dyDescent="0.3">
      <c r="A782" s="771"/>
      <c r="B782" s="771"/>
      <c r="C782" s="771"/>
      <c r="D782" s="771"/>
      <c r="E782" s="771"/>
      <c r="F782" s="771"/>
      <c r="G782" s="771"/>
      <c r="H782" s="771"/>
      <c r="I782" s="771"/>
      <c r="J782" s="771"/>
      <c r="K782" s="771"/>
      <c r="L782" s="771"/>
      <c r="M782" s="771"/>
      <c r="N782" s="771"/>
      <c r="O782" s="771"/>
      <c r="P782" s="771"/>
      <c r="Q782" s="771"/>
      <c r="R782" s="771"/>
      <c r="S782" s="771"/>
      <c r="T782" s="772"/>
      <c r="U782" s="772"/>
      <c r="V782" s="772"/>
      <c r="W782" s="772"/>
      <c r="X782" s="772"/>
      <c r="Y782" s="772"/>
      <c r="Z782" s="772"/>
    </row>
    <row r="783" spans="1:26" ht="12" customHeight="1" x14ac:dyDescent="0.3">
      <c r="A783" s="771"/>
      <c r="B783" s="771"/>
      <c r="C783" s="771"/>
      <c r="D783" s="771"/>
      <c r="E783" s="771"/>
      <c r="F783" s="771"/>
      <c r="G783" s="771"/>
      <c r="H783" s="771"/>
      <c r="I783" s="771"/>
      <c r="J783" s="771"/>
      <c r="K783" s="771"/>
      <c r="L783" s="771"/>
      <c r="M783" s="771"/>
      <c r="N783" s="771"/>
      <c r="O783" s="771"/>
      <c r="P783" s="771"/>
      <c r="Q783" s="771"/>
      <c r="R783" s="771"/>
      <c r="S783" s="771"/>
      <c r="T783" s="772"/>
      <c r="U783" s="772"/>
      <c r="V783" s="772"/>
      <c r="W783" s="772"/>
      <c r="X783" s="772"/>
      <c r="Y783" s="772"/>
      <c r="Z783" s="772"/>
    </row>
    <row r="784" spans="1:26" ht="12" customHeight="1" x14ac:dyDescent="0.3">
      <c r="A784" s="771"/>
      <c r="B784" s="771"/>
      <c r="C784" s="771"/>
      <c r="D784" s="771"/>
      <c r="E784" s="771"/>
      <c r="F784" s="771"/>
      <c r="G784" s="771"/>
      <c r="H784" s="771"/>
      <c r="I784" s="771"/>
      <c r="J784" s="771"/>
      <c r="K784" s="771"/>
      <c r="L784" s="771"/>
      <c r="M784" s="771"/>
      <c r="N784" s="771"/>
      <c r="O784" s="771"/>
      <c r="P784" s="771"/>
      <c r="Q784" s="771"/>
      <c r="R784" s="771"/>
      <c r="S784" s="771"/>
      <c r="T784" s="772"/>
      <c r="U784" s="772"/>
      <c r="V784" s="772"/>
      <c r="W784" s="772"/>
      <c r="X784" s="772"/>
      <c r="Y784" s="772"/>
      <c r="Z784" s="772"/>
    </row>
    <row r="785" spans="1:26" ht="12" customHeight="1" x14ac:dyDescent="0.3">
      <c r="A785" s="771"/>
      <c r="B785" s="771"/>
      <c r="C785" s="771"/>
      <c r="D785" s="771"/>
      <c r="E785" s="771"/>
      <c r="F785" s="771"/>
      <c r="G785" s="771"/>
      <c r="H785" s="771"/>
      <c r="I785" s="771"/>
      <c r="J785" s="771"/>
      <c r="K785" s="771"/>
      <c r="L785" s="771"/>
      <c r="M785" s="771"/>
      <c r="N785" s="771"/>
      <c r="O785" s="771"/>
      <c r="P785" s="771"/>
      <c r="Q785" s="771"/>
      <c r="R785" s="771"/>
      <c r="S785" s="771"/>
      <c r="T785" s="772"/>
      <c r="U785" s="772"/>
      <c r="V785" s="772"/>
      <c r="W785" s="772"/>
      <c r="X785" s="772"/>
      <c r="Y785" s="772"/>
      <c r="Z785" s="772"/>
    </row>
    <row r="786" spans="1:26" ht="12" customHeight="1" x14ac:dyDescent="0.3">
      <c r="A786" s="771"/>
      <c r="B786" s="771"/>
      <c r="C786" s="771"/>
      <c r="D786" s="771"/>
      <c r="E786" s="771"/>
      <c r="F786" s="771"/>
      <c r="G786" s="771"/>
      <c r="H786" s="771"/>
      <c r="I786" s="771"/>
      <c r="J786" s="771"/>
      <c r="K786" s="771"/>
      <c r="L786" s="771"/>
      <c r="M786" s="771"/>
      <c r="N786" s="771"/>
      <c r="O786" s="771"/>
      <c r="P786" s="771"/>
      <c r="Q786" s="771"/>
      <c r="R786" s="771"/>
      <c r="S786" s="771"/>
      <c r="T786" s="772"/>
      <c r="U786" s="772"/>
      <c r="V786" s="772"/>
      <c r="W786" s="772"/>
      <c r="X786" s="772"/>
      <c r="Y786" s="772"/>
      <c r="Z786" s="772"/>
    </row>
    <row r="787" spans="1:26" ht="12" customHeight="1" x14ac:dyDescent="0.3">
      <c r="A787" s="771"/>
      <c r="B787" s="771"/>
      <c r="C787" s="771"/>
      <c r="D787" s="771"/>
      <c r="E787" s="771"/>
      <c r="F787" s="771"/>
      <c r="G787" s="771"/>
      <c r="H787" s="771"/>
      <c r="I787" s="771"/>
      <c r="J787" s="771"/>
      <c r="K787" s="771"/>
      <c r="L787" s="771"/>
      <c r="M787" s="771"/>
      <c r="N787" s="771"/>
      <c r="O787" s="771"/>
      <c r="P787" s="771"/>
      <c r="Q787" s="771"/>
      <c r="R787" s="771"/>
      <c r="S787" s="771"/>
      <c r="T787" s="772"/>
      <c r="U787" s="772"/>
      <c r="V787" s="772"/>
      <c r="W787" s="772"/>
      <c r="X787" s="772"/>
      <c r="Y787" s="772"/>
      <c r="Z787" s="772"/>
    </row>
    <row r="788" spans="1:26" ht="12" customHeight="1" x14ac:dyDescent="0.3">
      <c r="A788" s="771"/>
      <c r="B788" s="771"/>
      <c r="C788" s="771"/>
      <c r="D788" s="771"/>
      <c r="E788" s="771"/>
      <c r="F788" s="771"/>
      <c r="G788" s="771"/>
      <c r="H788" s="771"/>
      <c r="I788" s="771"/>
      <c r="J788" s="771"/>
      <c r="K788" s="771"/>
      <c r="L788" s="771"/>
      <c r="M788" s="771"/>
      <c r="N788" s="771"/>
      <c r="O788" s="771"/>
      <c r="P788" s="771"/>
      <c r="Q788" s="771"/>
      <c r="R788" s="771"/>
      <c r="S788" s="771"/>
      <c r="T788" s="772"/>
      <c r="U788" s="772"/>
      <c r="V788" s="772"/>
      <c r="W788" s="772"/>
      <c r="X788" s="772"/>
      <c r="Y788" s="772"/>
      <c r="Z788" s="772"/>
    </row>
    <row r="789" spans="1:26" ht="12" customHeight="1" x14ac:dyDescent="0.3">
      <c r="A789" s="771"/>
      <c r="B789" s="771"/>
      <c r="C789" s="771"/>
      <c r="D789" s="771"/>
      <c r="E789" s="771"/>
      <c r="F789" s="771"/>
      <c r="G789" s="771"/>
      <c r="H789" s="771"/>
      <c r="I789" s="771"/>
      <c r="J789" s="771"/>
      <c r="K789" s="771"/>
      <c r="L789" s="771"/>
      <c r="M789" s="771"/>
      <c r="N789" s="771"/>
      <c r="O789" s="771"/>
      <c r="P789" s="771"/>
      <c r="Q789" s="771"/>
      <c r="R789" s="771"/>
      <c r="S789" s="771"/>
      <c r="T789" s="772"/>
      <c r="U789" s="772"/>
      <c r="V789" s="772"/>
      <c r="W789" s="772"/>
      <c r="X789" s="772"/>
      <c r="Y789" s="772"/>
      <c r="Z789" s="772"/>
    </row>
    <row r="790" spans="1:26" ht="12" customHeight="1" x14ac:dyDescent="0.3">
      <c r="A790" s="771"/>
      <c r="B790" s="771"/>
      <c r="C790" s="771"/>
      <c r="D790" s="771"/>
      <c r="E790" s="771"/>
      <c r="F790" s="771"/>
      <c r="G790" s="771"/>
      <c r="H790" s="771"/>
      <c r="I790" s="771"/>
      <c r="J790" s="771"/>
      <c r="K790" s="771"/>
      <c r="L790" s="771"/>
      <c r="M790" s="771"/>
      <c r="N790" s="771"/>
      <c r="O790" s="771"/>
      <c r="P790" s="771"/>
      <c r="Q790" s="771"/>
      <c r="R790" s="771"/>
      <c r="S790" s="771"/>
      <c r="T790" s="772"/>
      <c r="U790" s="772"/>
      <c r="V790" s="772"/>
      <c r="W790" s="772"/>
      <c r="X790" s="772"/>
      <c r="Y790" s="772"/>
      <c r="Z790" s="772"/>
    </row>
    <row r="791" spans="1:26" ht="12" customHeight="1" x14ac:dyDescent="0.3">
      <c r="A791" s="771"/>
      <c r="B791" s="771"/>
      <c r="C791" s="771"/>
      <c r="D791" s="771"/>
      <c r="E791" s="771"/>
      <c r="F791" s="771"/>
      <c r="G791" s="771"/>
      <c r="H791" s="771"/>
      <c r="I791" s="771"/>
      <c r="J791" s="771"/>
      <c r="K791" s="771"/>
      <c r="L791" s="771"/>
      <c r="M791" s="771"/>
      <c r="N791" s="771"/>
      <c r="O791" s="771"/>
      <c r="P791" s="771"/>
      <c r="Q791" s="771"/>
      <c r="R791" s="771"/>
      <c r="S791" s="771"/>
      <c r="T791" s="772"/>
      <c r="U791" s="772"/>
      <c r="V791" s="772"/>
      <c r="W791" s="772"/>
      <c r="X791" s="772"/>
      <c r="Y791" s="772"/>
      <c r="Z791" s="772"/>
    </row>
    <row r="792" spans="1:26" ht="12" customHeight="1" x14ac:dyDescent="0.3">
      <c r="A792" s="771"/>
      <c r="B792" s="771"/>
      <c r="C792" s="771"/>
      <c r="D792" s="771"/>
      <c r="E792" s="771"/>
      <c r="F792" s="771"/>
      <c r="G792" s="771"/>
      <c r="H792" s="771"/>
      <c r="I792" s="771"/>
      <c r="J792" s="771"/>
      <c r="K792" s="771"/>
      <c r="L792" s="771"/>
      <c r="M792" s="771"/>
      <c r="N792" s="771"/>
      <c r="O792" s="771"/>
      <c r="P792" s="771"/>
      <c r="Q792" s="771"/>
      <c r="R792" s="771"/>
      <c r="S792" s="771"/>
      <c r="T792" s="772"/>
      <c r="U792" s="772"/>
      <c r="V792" s="772"/>
      <c r="W792" s="772"/>
      <c r="X792" s="772"/>
      <c r="Y792" s="772"/>
      <c r="Z792" s="772"/>
    </row>
    <row r="793" spans="1:26" ht="12" customHeight="1" x14ac:dyDescent="0.3">
      <c r="A793" s="771"/>
      <c r="B793" s="771"/>
      <c r="C793" s="771"/>
      <c r="D793" s="771"/>
      <c r="E793" s="771"/>
      <c r="F793" s="771"/>
      <c r="G793" s="771"/>
      <c r="H793" s="771"/>
      <c r="I793" s="771"/>
      <c r="J793" s="771"/>
      <c r="K793" s="771"/>
      <c r="L793" s="771"/>
      <c r="M793" s="771"/>
      <c r="N793" s="771"/>
      <c r="O793" s="771"/>
      <c r="P793" s="771"/>
      <c r="Q793" s="771"/>
      <c r="R793" s="771"/>
      <c r="S793" s="771"/>
      <c r="T793" s="772"/>
      <c r="U793" s="772"/>
      <c r="V793" s="772"/>
      <c r="W793" s="772"/>
      <c r="X793" s="772"/>
      <c r="Y793" s="772"/>
      <c r="Z793" s="772"/>
    </row>
    <row r="794" spans="1:26" ht="12" customHeight="1" x14ac:dyDescent="0.3">
      <c r="A794" s="771"/>
      <c r="B794" s="771"/>
      <c r="C794" s="771"/>
      <c r="D794" s="771"/>
      <c r="E794" s="771"/>
      <c r="F794" s="771"/>
      <c r="G794" s="771"/>
      <c r="H794" s="771"/>
      <c r="I794" s="771"/>
      <c r="J794" s="771"/>
      <c r="K794" s="771"/>
      <c r="L794" s="771"/>
      <c r="M794" s="771"/>
      <c r="N794" s="771"/>
      <c r="O794" s="771"/>
      <c r="P794" s="771"/>
      <c r="Q794" s="771"/>
      <c r="R794" s="771"/>
      <c r="S794" s="771"/>
      <c r="T794" s="772"/>
      <c r="U794" s="772"/>
      <c r="V794" s="772"/>
      <c r="W794" s="772"/>
      <c r="X794" s="772"/>
      <c r="Y794" s="772"/>
      <c r="Z794" s="772"/>
    </row>
    <row r="795" spans="1:26" ht="12" customHeight="1" x14ac:dyDescent="0.3">
      <c r="A795" s="771"/>
      <c r="B795" s="771"/>
      <c r="C795" s="771"/>
      <c r="D795" s="771"/>
      <c r="E795" s="771"/>
      <c r="F795" s="771"/>
      <c r="G795" s="771"/>
      <c r="H795" s="771"/>
      <c r="I795" s="771"/>
      <c r="J795" s="771"/>
      <c r="K795" s="771"/>
      <c r="L795" s="771"/>
      <c r="M795" s="771"/>
      <c r="N795" s="771"/>
      <c r="O795" s="771"/>
      <c r="P795" s="771"/>
      <c r="Q795" s="771"/>
      <c r="R795" s="771"/>
      <c r="S795" s="771"/>
      <c r="T795" s="772"/>
      <c r="U795" s="772"/>
      <c r="V795" s="772"/>
      <c r="W795" s="772"/>
      <c r="X795" s="772"/>
      <c r="Y795" s="772"/>
      <c r="Z795" s="772"/>
    </row>
    <row r="796" spans="1:26" ht="12" customHeight="1" x14ac:dyDescent="0.3">
      <c r="A796" s="771"/>
      <c r="B796" s="771"/>
      <c r="C796" s="771"/>
      <c r="D796" s="771"/>
      <c r="E796" s="771"/>
      <c r="F796" s="771"/>
      <c r="G796" s="771"/>
      <c r="H796" s="771"/>
      <c r="I796" s="771"/>
      <c r="J796" s="771"/>
      <c r="K796" s="771"/>
      <c r="L796" s="771"/>
      <c r="M796" s="771"/>
      <c r="N796" s="771"/>
      <c r="O796" s="771"/>
      <c r="P796" s="771"/>
      <c r="Q796" s="771"/>
      <c r="R796" s="771"/>
      <c r="S796" s="771"/>
      <c r="T796" s="772"/>
      <c r="U796" s="772"/>
      <c r="V796" s="772"/>
      <c r="W796" s="772"/>
      <c r="X796" s="772"/>
      <c r="Y796" s="772"/>
      <c r="Z796" s="772"/>
    </row>
    <row r="797" spans="1:26" ht="12" customHeight="1" x14ac:dyDescent="0.3">
      <c r="A797" s="771"/>
      <c r="B797" s="771"/>
      <c r="C797" s="771"/>
      <c r="D797" s="771"/>
      <c r="E797" s="771"/>
      <c r="F797" s="771"/>
      <c r="G797" s="771"/>
      <c r="H797" s="771"/>
      <c r="I797" s="771"/>
      <c r="J797" s="771"/>
      <c r="K797" s="771"/>
      <c r="L797" s="771"/>
      <c r="M797" s="771"/>
      <c r="N797" s="771"/>
      <c r="O797" s="771"/>
      <c r="P797" s="771"/>
      <c r="Q797" s="771"/>
      <c r="R797" s="771"/>
      <c r="S797" s="771"/>
      <c r="T797" s="772"/>
      <c r="U797" s="772"/>
      <c r="V797" s="772"/>
      <c r="W797" s="772"/>
      <c r="X797" s="772"/>
      <c r="Y797" s="772"/>
      <c r="Z797" s="772"/>
    </row>
    <row r="798" spans="1:26" ht="12" customHeight="1" x14ac:dyDescent="0.3">
      <c r="A798" s="771"/>
      <c r="B798" s="771"/>
      <c r="C798" s="771"/>
      <c r="D798" s="771"/>
      <c r="E798" s="771"/>
      <c r="F798" s="771"/>
      <c r="G798" s="771"/>
      <c r="H798" s="771"/>
      <c r="I798" s="771"/>
      <c r="J798" s="771"/>
      <c r="K798" s="771"/>
      <c r="L798" s="771"/>
      <c r="M798" s="771"/>
      <c r="N798" s="771"/>
      <c r="O798" s="771"/>
      <c r="P798" s="771"/>
      <c r="Q798" s="771"/>
      <c r="R798" s="771"/>
      <c r="S798" s="771"/>
      <c r="T798" s="772"/>
      <c r="U798" s="772"/>
      <c r="V798" s="772"/>
      <c r="W798" s="772"/>
      <c r="X798" s="772"/>
      <c r="Y798" s="772"/>
      <c r="Z798" s="772"/>
    </row>
    <row r="799" spans="1:26" ht="12" customHeight="1" x14ac:dyDescent="0.3">
      <c r="A799" s="771"/>
      <c r="B799" s="771"/>
      <c r="C799" s="771"/>
      <c r="D799" s="771"/>
      <c r="E799" s="771"/>
      <c r="F799" s="771"/>
      <c r="G799" s="771"/>
      <c r="H799" s="771"/>
      <c r="I799" s="771"/>
      <c r="J799" s="771"/>
      <c r="K799" s="771"/>
      <c r="L799" s="771"/>
      <c r="M799" s="771"/>
      <c r="N799" s="771"/>
      <c r="O799" s="771"/>
      <c r="P799" s="771"/>
      <c r="Q799" s="771"/>
      <c r="R799" s="771"/>
      <c r="S799" s="771"/>
      <c r="T799" s="772"/>
      <c r="U799" s="772"/>
      <c r="V799" s="772"/>
      <c r="W799" s="772"/>
      <c r="X799" s="772"/>
      <c r="Y799" s="772"/>
      <c r="Z799" s="772"/>
    </row>
    <row r="800" spans="1:26" ht="12" customHeight="1" x14ac:dyDescent="0.3">
      <c r="A800" s="771"/>
      <c r="B800" s="771"/>
      <c r="C800" s="771"/>
      <c r="D800" s="771"/>
      <c r="E800" s="771"/>
      <c r="F800" s="771"/>
      <c r="G800" s="771"/>
      <c r="H800" s="771"/>
      <c r="I800" s="771"/>
      <c r="J800" s="771"/>
      <c r="K800" s="771"/>
      <c r="L800" s="771"/>
      <c r="M800" s="771"/>
      <c r="N800" s="771"/>
      <c r="O800" s="771"/>
      <c r="P800" s="771"/>
      <c r="Q800" s="771"/>
      <c r="R800" s="771"/>
      <c r="S800" s="771"/>
      <c r="T800" s="772"/>
      <c r="U800" s="772"/>
      <c r="V800" s="772"/>
      <c r="W800" s="772"/>
      <c r="X800" s="772"/>
      <c r="Y800" s="772"/>
      <c r="Z800" s="772"/>
    </row>
    <row r="801" spans="1:26" ht="12" customHeight="1" x14ac:dyDescent="0.3">
      <c r="A801" s="771"/>
      <c r="B801" s="771"/>
      <c r="C801" s="771"/>
      <c r="D801" s="771"/>
      <c r="E801" s="771"/>
      <c r="F801" s="771"/>
      <c r="G801" s="771"/>
      <c r="H801" s="771"/>
      <c r="I801" s="771"/>
      <c r="J801" s="771"/>
      <c r="K801" s="771"/>
      <c r="L801" s="771"/>
      <c r="M801" s="771"/>
      <c r="N801" s="771"/>
      <c r="O801" s="771"/>
      <c r="P801" s="771"/>
      <c r="Q801" s="771"/>
      <c r="R801" s="771"/>
      <c r="S801" s="771"/>
      <c r="T801" s="772"/>
      <c r="U801" s="772"/>
      <c r="V801" s="772"/>
      <c r="W801" s="772"/>
      <c r="X801" s="772"/>
      <c r="Y801" s="772"/>
      <c r="Z801" s="772"/>
    </row>
    <row r="802" spans="1:26" ht="12" customHeight="1" x14ac:dyDescent="0.3">
      <c r="A802" s="771"/>
      <c r="B802" s="771"/>
      <c r="C802" s="771"/>
      <c r="D802" s="771"/>
      <c r="E802" s="771"/>
      <c r="F802" s="771"/>
      <c r="G802" s="771"/>
      <c r="H802" s="771"/>
      <c r="I802" s="771"/>
      <c r="J802" s="771"/>
      <c r="K802" s="771"/>
      <c r="L802" s="771"/>
      <c r="M802" s="771"/>
      <c r="N802" s="771"/>
      <c r="O802" s="771"/>
      <c r="P802" s="771"/>
      <c r="Q802" s="771"/>
      <c r="R802" s="771"/>
      <c r="S802" s="771"/>
      <c r="T802" s="772"/>
      <c r="U802" s="772"/>
      <c r="V802" s="772"/>
      <c r="W802" s="772"/>
      <c r="X802" s="772"/>
      <c r="Y802" s="772"/>
      <c r="Z802" s="772"/>
    </row>
    <row r="803" spans="1:26" ht="12" customHeight="1" x14ac:dyDescent="0.3">
      <c r="A803" s="771"/>
      <c r="B803" s="771"/>
      <c r="C803" s="771"/>
      <c r="D803" s="771"/>
      <c r="E803" s="771"/>
      <c r="F803" s="771"/>
      <c r="G803" s="771"/>
      <c r="H803" s="771"/>
      <c r="I803" s="771"/>
      <c r="J803" s="771"/>
      <c r="K803" s="771"/>
      <c r="L803" s="771"/>
      <c r="M803" s="771"/>
      <c r="N803" s="771"/>
      <c r="O803" s="771"/>
      <c r="P803" s="771"/>
      <c r="Q803" s="771"/>
      <c r="R803" s="771"/>
      <c r="S803" s="771"/>
      <c r="T803" s="772"/>
      <c r="U803" s="772"/>
      <c r="V803" s="772"/>
      <c r="W803" s="772"/>
      <c r="X803" s="772"/>
      <c r="Y803" s="772"/>
      <c r="Z803" s="772"/>
    </row>
    <row r="804" spans="1:26" ht="12" customHeight="1" x14ac:dyDescent="0.3">
      <c r="A804" s="771"/>
      <c r="B804" s="771"/>
      <c r="C804" s="771"/>
      <c r="D804" s="771"/>
      <c r="E804" s="771"/>
      <c r="F804" s="771"/>
      <c r="G804" s="771"/>
      <c r="H804" s="771"/>
      <c r="I804" s="771"/>
      <c r="J804" s="771"/>
      <c r="K804" s="771"/>
      <c r="L804" s="771"/>
      <c r="M804" s="771"/>
      <c r="N804" s="771"/>
      <c r="O804" s="771"/>
      <c r="P804" s="771"/>
      <c r="Q804" s="771"/>
      <c r="R804" s="771"/>
      <c r="S804" s="771"/>
      <c r="T804" s="772"/>
      <c r="U804" s="772"/>
      <c r="V804" s="772"/>
      <c r="W804" s="772"/>
      <c r="X804" s="772"/>
      <c r="Y804" s="772"/>
      <c r="Z804" s="772"/>
    </row>
    <row r="805" spans="1:26" ht="12" customHeight="1" x14ac:dyDescent="0.3">
      <c r="A805" s="771"/>
      <c r="B805" s="771"/>
      <c r="C805" s="771"/>
      <c r="D805" s="771"/>
      <c r="E805" s="771"/>
      <c r="F805" s="771"/>
      <c r="G805" s="771"/>
      <c r="H805" s="771"/>
      <c r="I805" s="771"/>
      <c r="J805" s="771"/>
      <c r="K805" s="771"/>
      <c r="L805" s="771"/>
      <c r="M805" s="771"/>
      <c r="N805" s="771"/>
      <c r="O805" s="771"/>
      <c r="P805" s="771"/>
      <c r="Q805" s="771"/>
      <c r="R805" s="771"/>
      <c r="S805" s="771"/>
      <c r="T805" s="772"/>
      <c r="U805" s="772"/>
      <c r="V805" s="772"/>
      <c r="W805" s="772"/>
      <c r="X805" s="772"/>
      <c r="Y805" s="772"/>
      <c r="Z805" s="772"/>
    </row>
    <row r="806" spans="1:26" ht="12" customHeight="1" x14ac:dyDescent="0.3">
      <c r="A806" s="771"/>
      <c r="B806" s="771"/>
      <c r="C806" s="771"/>
      <c r="D806" s="771"/>
      <c r="E806" s="771"/>
      <c r="F806" s="771"/>
      <c r="G806" s="771"/>
      <c r="H806" s="771"/>
      <c r="I806" s="771"/>
      <c r="J806" s="771"/>
      <c r="K806" s="771"/>
      <c r="L806" s="771"/>
      <c r="M806" s="771"/>
      <c r="N806" s="771"/>
      <c r="O806" s="771"/>
      <c r="P806" s="771"/>
      <c r="Q806" s="771"/>
      <c r="R806" s="771"/>
      <c r="S806" s="771"/>
      <c r="T806" s="772"/>
      <c r="U806" s="772"/>
      <c r="V806" s="772"/>
      <c r="W806" s="772"/>
      <c r="X806" s="772"/>
      <c r="Y806" s="772"/>
      <c r="Z806" s="772"/>
    </row>
    <row r="807" spans="1:26" ht="12" customHeight="1" x14ac:dyDescent="0.3">
      <c r="A807" s="771"/>
      <c r="B807" s="771"/>
      <c r="C807" s="771"/>
      <c r="D807" s="771"/>
      <c r="E807" s="771"/>
      <c r="F807" s="771"/>
      <c r="G807" s="771"/>
      <c r="H807" s="771"/>
      <c r="I807" s="771"/>
      <c r="J807" s="771"/>
      <c r="K807" s="771"/>
      <c r="L807" s="771"/>
      <c r="M807" s="771"/>
      <c r="N807" s="771"/>
      <c r="O807" s="771"/>
      <c r="P807" s="771"/>
      <c r="Q807" s="771"/>
      <c r="R807" s="771"/>
      <c r="S807" s="771"/>
      <c r="T807" s="772"/>
      <c r="U807" s="772"/>
      <c r="V807" s="772"/>
      <c r="W807" s="772"/>
      <c r="X807" s="772"/>
      <c r="Y807" s="772"/>
      <c r="Z807" s="772"/>
    </row>
    <row r="808" spans="1:26" ht="12" customHeight="1" x14ac:dyDescent="0.3">
      <c r="A808" s="771"/>
      <c r="B808" s="771"/>
      <c r="C808" s="771"/>
      <c r="D808" s="771"/>
      <c r="E808" s="771"/>
      <c r="F808" s="771"/>
      <c r="G808" s="771"/>
      <c r="H808" s="771"/>
      <c r="I808" s="771"/>
      <c r="J808" s="771"/>
      <c r="K808" s="771"/>
      <c r="L808" s="771"/>
      <c r="M808" s="771"/>
      <c r="N808" s="771"/>
      <c r="O808" s="771"/>
      <c r="P808" s="771"/>
      <c r="Q808" s="771"/>
      <c r="R808" s="771"/>
      <c r="S808" s="771"/>
      <c r="T808" s="772"/>
      <c r="U808" s="772"/>
      <c r="V808" s="772"/>
      <c r="W808" s="772"/>
      <c r="X808" s="772"/>
      <c r="Y808" s="772"/>
      <c r="Z808" s="772"/>
    </row>
    <row r="809" spans="1:26" ht="12" customHeight="1" x14ac:dyDescent="0.3">
      <c r="A809" s="771"/>
      <c r="B809" s="771"/>
      <c r="C809" s="771"/>
      <c r="D809" s="771"/>
      <c r="E809" s="771"/>
      <c r="F809" s="771"/>
      <c r="G809" s="771"/>
      <c r="H809" s="771"/>
      <c r="I809" s="771"/>
      <c r="J809" s="771"/>
      <c r="K809" s="771"/>
      <c r="L809" s="771"/>
      <c r="M809" s="771"/>
      <c r="N809" s="771"/>
      <c r="O809" s="771"/>
      <c r="P809" s="771"/>
      <c r="Q809" s="771"/>
      <c r="R809" s="771"/>
      <c r="S809" s="771"/>
      <c r="T809" s="772"/>
      <c r="U809" s="772"/>
      <c r="V809" s="772"/>
      <c r="W809" s="772"/>
      <c r="X809" s="772"/>
      <c r="Y809" s="772"/>
      <c r="Z809" s="772"/>
    </row>
    <row r="810" spans="1:26" ht="12" customHeight="1" x14ac:dyDescent="0.3">
      <c r="A810" s="771"/>
      <c r="B810" s="771"/>
      <c r="C810" s="771"/>
      <c r="D810" s="771"/>
      <c r="E810" s="771"/>
      <c r="F810" s="771"/>
      <c r="G810" s="771"/>
      <c r="H810" s="771"/>
      <c r="I810" s="771"/>
      <c r="J810" s="771"/>
      <c r="K810" s="771"/>
      <c r="L810" s="771"/>
      <c r="M810" s="771"/>
      <c r="N810" s="771"/>
      <c r="O810" s="771"/>
      <c r="P810" s="771"/>
      <c r="Q810" s="771"/>
      <c r="R810" s="771"/>
      <c r="S810" s="771"/>
      <c r="T810" s="772"/>
      <c r="U810" s="772"/>
      <c r="V810" s="772"/>
      <c r="W810" s="772"/>
      <c r="X810" s="772"/>
      <c r="Y810" s="772"/>
      <c r="Z810" s="772"/>
    </row>
    <row r="811" spans="1:26" ht="12" customHeight="1" x14ac:dyDescent="0.3">
      <c r="A811" s="771"/>
      <c r="B811" s="771"/>
      <c r="C811" s="771"/>
      <c r="D811" s="771"/>
      <c r="E811" s="771"/>
      <c r="F811" s="771"/>
      <c r="G811" s="771"/>
      <c r="H811" s="771"/>
      <c r="I811" s="771"/>
      <c r="J811" s="771"/>
      <c r="K811" s="771"/>
      <c r="L811" s="771"/>
      <c r="M811" s="771"/>
      <c r="N811" s="771"/>
      <c r="O811" s="771"/>
      <c r="P811" s="771"/>
      <c r="Q811" s="771"/>
      <c r="R811" s="771"/>
      <c r="S811" s="771"/>
      <c r="T811" s="772"/>
      <c r="U811" s="772"/>
      <c r="V811" s="772"/>
      <c r="W811" s="772"/>
      <c r="X811" s="772"/>
      <c r="Y811" s="772"/>
      <c r="Z811" s="772"/>
    </row>
    <row r="812" spans="1:26" ht="12" customHeight="1" x14ac:dyDescent="0.3">
      <c r="A812" s="771"/>
      <c r="B812" s="771"/>
      <c r="C812" s="771"/>
      <c r="D812" s="771"/>
      <c r="E812" s="771"/>
      <c r="F812" s="771"/>
      <c r="G812" s="771"/>
      <c r="H812" s="771"/>
      <c r="I812" s="771"/>
      <c r="J812" s="771"/>
      <c r="K812" s="771"/>
      <c r="L812" s="771"/>
      <c r="M812" s="771"/>
      <c r="N812" s="771"/>
      <c r="O812" s="771"/>
      <c r="P812" s="771"/>
      <c r="Q812" s="771"/>
      <c r="R812" s="771"/>
      <c r="S812" s="771"/>
      <c r="T812" s="772"/>
      <c r="U812" s="772"/>
      <c r="V812" s="772"/>
      <c r="W812" s="772"/>
      <c r="X812" s="772"/>
      <c r="Y812" s="772"/>
      <c r="Z812" s="772"/>
    </row>
    <row r="813" spans="1:26" ht="12" customHeight="1" x14ac:dyDescent="0.3">
      <c r="A813" s="771"/>
      <c r="B813" s="771"/>
      <c r="C813" s="771"/>
      <c r="D813" s="771"/>
      <c r="E813" s="771"/>
      <c r="F813" s="771"/>
      <c r="G813" s="771"/>
      <c r="H813" s="771"/>
      <c r="I813" s="771"/>
      <c r="J813" s="771"/>
      <c r="K813" s="771"/>
      <c r="L813" s="771"/>
      <c r="M813" s="771"/>
      <c r="N813" s="771"/>
      <c r="O813" s="771"/>
      <c r="P813" s="771"/>
      <c r="Q813" s="771"/>
      <c r="R813" s="771"/>
      <c r="S813" s="771"/>
      <c r="T813" s="772"/>
      <c r="U813" s="772"/>
      <c r="V813" s="772"/>
      <c r="W813" s="772"/>
      <c r="X813" s="772"/>
      <c r="Y813" s="772"/>
      <c r="Z813" s="772"/>
    </row>
    <row r="814" spans="1:26" ht="12" customHeight="1" x14ac:dyDescent="0.3">
      <c r="A814" s="771"/>
      <c r="B814" s="771"/>
      <c r="C814" s="771"/>
      <c r="D814" s="771"/>
      <c r="E814" s="771"/>
      <c r="F814" s="771"/>
      <c r="G814" s="771"/>
      <c r="H814" s="771"/>
      <c r="I814" s="771"/>
      <c r="J814" s="771"/>
      <c r="K814" s="771"/>
      <c r="L814" s="771"/>
      <c r="M814" s="771"/>
      <c r="N814" s="771"/>
      <c r="O814" s="771"/>
      <c r="P814" s="771"/>
      <c r="Q814" s="771"/>
      <c r="R814" s="771"/>
      <c r="S814" s="771"/>
      <c r="T814" s="772"/>
      <c r="U814" s="772"/>
      <c r="V814" s="772"/>
      <c r="W814" s="772"/>
      <c r="X814" s="772"/>
      <c r="Y814" s="772"/>
      <c r="Z814" s="772"/>
    </row>
    <row r="815" spans="1:26" ht="12" customHeight="1" x14ac:dyDescent="0.3">
      <c r="A815" s="771"/>
      <c r="B815" s="771"/>
      <c r="C815" s="771"/>
      <c r="D815" s="771"/>
      <c r="E815" s="771"/>
      <c r="F815" s="771"/>
      <c r="G815" s="771"/>
      <c r="H815" s="771"/>
      <c r="I815" s="771"/>
      <c r="J815" s="771"/>
      <c r="K815" s="771"/>
      <c r="L815" s="771"/>
      <c r="M815" s="771"/>
      <c r="N815" s="771"/>
      <c r="O815" s="771"/>
      <c r="P815" s="771"/>
      <c r="Q815" s="771"/>
      <c r="R815" s="771"/>
      <c r="S815" s="771"/>
      <c r="T815" s="772"/>
      <c r="U815" s="772"/>
      <c r="V815" s="772"/>
      <c r="W815" s="772"/>
      <c r="X815" s="772"/>
      <c r="Y815" s="772"/>
      <c r="Z815" s="772"/>
    </row>
    <row r="816" spans="1:26" ht="12" customHeight="1" x14ac:dyDescent="0.3">
      <c r="A816" s="771"/>
      <c r="B816" s="771"/>
      <c r="C816" s="771"/>
      <c r="D816" s="771"/>
      <c r="E816" s="771"/>
      <c r="F816" s="771"/>
      <c r="G816" s="771"/>
      <c r="H816" s="771"/>
      <c r="I816" s="771"/>
      <c r="J816" s="771"/>
      <c r="K816" s="771"/>
      <c r="L816" s="771"/>
      <c r="M816" s="771"/>
      <c r="N816" s="771"/>
      <c r="O816" s="771"/>
      <c r="P816" s="771"/>
      <c r="Q816" s="771"/>
      <c r="R816" s="771"/>
      <c r="S816" s="771"/>
      <c r="T816" s="772"/>
      <c r="U816" s="772"/>
      <c r="V816" s="772"/>
      <c r="W816" s="772"/>
      <c r="X816" s="772"/>
      <c r="Y816" s="772"/>
      <c r="Z816" s="772"/>
    </row>
    <row r="817" spans="1:26" ht="12" customHeight="1" x14ac:dyDescent="0.3">
      <c r="A817" s="771"/>
      <c r="B817" s="771"/>
      <c r="C817" s="771"/>
      <c r="D817" s="771"/>
      <c r="E817" s="771"/>
      <c r="F817" s="771"/>
      <c r="G817" s="771"/>
      <c r="H817" s="771"/>
      <c r="I817" s="771"/>
      <c r="J817" s="771"/>
      <c r="K817" s="771"/>
      <c r="L817" s="771"/>
      <c r="M817" s="771"/>
      <c r="N817" s="771"/>
      <c r="O817" s="771"/>
      <c r="P817" s="771"/>
      <c r="Q817" s="771"/>
      <c r="R817" s="771"/>
      <c r="S817" s="771"/>
      <c r="T817" s="772"/>
      <c r="U817" s="772"/>
      <c r="V817" s="772"/>
      <c r="W817" s="772"/>
      <c r="X817" s="772"/>
      <c r="Y817" s="772"/>
      <c r="Z817" s="772"/>
    </row>
    <row r="818" spans="1:26" ht="12" customHeight="1" x14ac:dyDescent="0.3">
      <c r="A818" s="771"/>
      <c r="B818" s="771"/>
      <c r="C818" s="771"/>
      <c r="D818" s="771"/>
      <c r="E818" s="771"/>
      <c r="F818" s="771"/>
      <c r="G818" s="771"/>
      <c r="H818" s="771"/>
      <c r="I818" s="771"/>
      <c r="J818" s="771"/>
      <c r="K818" s="771"/>
      <c r="L818" s="771"/>
      <c r="M818" s="771"/>
      <c r="N818" s="771"/>
      <c r="O818" s="771"/>
      <c r="P818" s="771"/>
      <c r="Q818" s="771"/>
      <c r="R818" s="771"/>
      <c r="S818" s="771"/>
      <c r="T818" s="772"/>
      <c r="U818" s="772"/>
      <c r="V818" s="772"/>
      <c r="W818" s="772"/>
      <c r="X818" s="772"/>
      <c r="Y818" s="772"/>
      <c r="Z818" s="772"/>
    </row>
    <row r="819" spans="1:26" ht="12" customHeight="1" x14ac:dyDescent="0.3">
      <c r="A819" s="771"/>
      <c r="B819" s="771"/>
      <c r="C819" s="771"/>
      <c r="D819" s="771"/>
      <c r="E819" s="771"/>
      <c r="F819" s="771"/>
      <c r="G819" s="771"/>
      <c r="H819" s="771"/>
      <c r="I819" s="771"/>
      <c r="J819" s="771"/>
      <c r="K819" s="771"/>
      <c r="L819" s="771"/>
      <c r="M819" s="771"/>
      <c r="N819" s="771"/>
      <c r="O819" s="771"/>
      <c r="P819" s="771"/>
      <c r="Q819" s="771"/>
      <c r="R819" s="771"/>
      <c r="S819" s="771"/>
      <c r="T819" s="772"/>
      <c r="U819" s="772"/>
      <c r="V819" s="772"/>
      <c r="W819" s="772"/>
      <c r="X819" s="772"/>
      <c r="Y819" s="772"/>
      <c r="Z819" s="772"/>
    </row>
    <row r="820" spans="1:26" ht="12" customHeight="1" x14ac:dyDescent="0.3">
      <c r="A820" s="771"/>
      <c r="B820" s="771"/>
      <c r="C820" s="771"/>
      <c r="D820" s="771"/>
      <c r="E820" s="771"/>
      <c r="F820" s="771"/>
      <c r="G820" s="771"/>
      <c r="H820" s="771"/>
      <c r="I820" s="771"/>
      <c r="J820" s="771"/>
      <c r="K820" s="771"/>
      <c r="L820" s="771"/>
      <c r="M820" s="771"/>
      <c r="N820" s="771"/>
      <c r="O820" s="771"/>
      <c r="P820" s="771"/>
      <c r="Q820" s="771"/>
      <c r="R820" s="771"/>
      <c r="S820" s="771"/>
      <c r="T820" s="772"/>
      <c r="U820" s="772"/>
      <c r="V820" s="772"/>
      <c r="W820" s="772"/>
      <c r="X820" s="772"/>
      <c r="Y820" s="772"/>
      <c r="Z820" s="772"/>
    </row>
    <row r="821" spans="1:26" ht="12" customHeight="1" x14ac:dyDescent="0.3">
      <c r="A821" s="771"/>
      <c r="B821" s="771"/>
      <c r="C821" s="771"/>
      <c r="D821" s="771"/>
      <c r="E821" s="771"/>
      <c r="F821" s="771"/>
      <c r="G821" s="771"/>
      <c r="H821" s="771"/>
      <c r="I821" s="771"/>
      <c r="J821" s="771"/>
      <c r="K821" s="771"/>
      <c r="L821" s="771"/>
      <c r="M821" s="771"/>
      <c r="N821" s="771"/>
      <c r="O821" s="771"/>
      <c r="P821" s="771"/>
      <c r="Q821" s="771"/>
      <c r="R821" s="771"/>
      <c r="S821" s="771"/>
      <c r="T821" s="772"/>
      <c r="U821" s="772"/>
      <c r="V821" s="772"/>
      <c r="W821" s="772"/>
      <c r="X821" s="772"/>
      <c r="Y821" s="772"/>
      <c r="Z821" s="772"/>
    </row>
    <row r="822" spans="1:26" ht="12" customHeight="1" x14ac:dyDescent="0.3">
      <c r="A822" s="771"/>
      <c r="B822" s="771"/>
      <c r="C822" s="771"/>
      <c r="D822" s="771"/>
      <c r="E822" s="771"/>
      <c r="F822" s="771"/>
      <c r="G822" s="771"/>
      <c r="H822" s="771"/>
      <c r="I822" s="771"/>
      <c r="J822" s="771"/>
      <c r="K822" s="771"/>
      <c r="L822" s="771"/>
      <c r="M822" s="771"/>
      <c r="N822" s="771"/>
      <c r="O822" s="771"/>
      <c r="P822" s="771"/>
      <c r="Q822" s="771"/>
      <c r="R822" s="771"/>
      <c r="S822" s="771"/>
      <c r="T822" s="772"/>
      <c r="U822" s="772"/>
      <c r="V822" s="772"/>
      <c r="W822" s="772"/>
      <c r="X822" s="772"/>
      <c r="Y822" s="772"/>
      <c r="Z822" s="772"/>
    </row>
    <row r="823" spans="1:26" ht="12" customHeight="1" x14ac:dyDescent="0.3">
      <c r="A823" s="771"/>
      <c r="B823" s="771"/>
      <c r="C823" s="771"/>
      <c r="D823" s="771"/>
      <c r="E823" s="771"/>
      <c r="F823" s="771"/>
      <c r="G823" s="771"/>
      <c r="H823" s="771"/>
      <c r="I823" s="771"/>
      <c r="J823" s="771"/>
      <c r="K823" s="771"/>
      <c r="L823" s="771"/>
      <c r="M823" s="771"/>
      <c r="N823" s="771"/>
      <c r="O823" s="771"/>
      <c r="P823" s="771"/>
      <c r="Q823" s="771"/>
      <c r="R823" s="771"/>
      <c r="S823" s="771"/>
      <c r="T823" s="772"/>
      <c r="U823" s="772"/>
      <c r="V823" s="772"/>
      <c r="W823" s="772"/>
      <c r="X823" s="772"/>
      <c r="Y823" s="772"/>
      <c r="Z823" s="772"/>
    </row>
    <row r="824" spans="1:26" ht="12" customHeight="1" x14ac:dyDescent="0.3">
      <c r="A824" s="771"/>
      <c r="B824" s="771"/>
      <c r="C824" s="771"/>
      <c r="D824" s="771"/>
      <c r="E824" s="771"/>
      <c r="F824" s="771"/>
      <c r="G824" s="771"/>
      <c r="H824" s="771"/>
      <c r="I824" s="771"/>
      <c r="J824" s="771"/>
      <c r="K824" s="771"/>
      <c r="L824" s="771"/>
      <c r="M824" s="771"/>
      <c r="N824" s="771"/>
      <c r="O824" s="771"/>
      <c r="P824" s="771"/>
      <c r="Q824" s="771"/>
      <c r="R824" s="771"/>
      <c r="S824" s="771"/>
      <c r="T824" s="772"/>
      <c r="U824" s="772"/>
      <c r="V824" s="772"/>
      <c r="W824" s="772"/>
      <c r="X824" s="772"/>
      <c r="Y824" s="772"/>
      <c r="Z824" s="772"/>
    </row>
    <row r="825" spans="1:26" ht="12" customHeight="1" x14ac:dyDescent="0.3">
      <c r="A825" s="771"/>
      <c r="B825" s="771"/>
      <c r="C825" s="771"/>
      <c r="D825" s="771"/>
      <c r="E825" s="771"/>
      <c r="F825" s="771"/>
      <c r="G825" s="771"/>
      <c r="H825" s="771"/>
      <c r="I825" s="771"/>
      <c r="J825" s="771"/>
      <c r="K825" s="771"/>
      <c r="L825" s="771"/>
      <c r="M825" s="771"/>
      <c r="N825" s="771"/>
      <c r="O825" s="771"/>
      <c r="P825" s="771"/>
      <c r="Q825" s="771"/>
      <c r="R825" s="771"/>
      <c r="S825" s="771"/>
      <c r="T825" s="772"/>
      <c r="U825" s="772"/>
      <c r="V825" s="772"/>
      <c r="W825" s="772"/>
      <c r="X825" s="772"/>
      <c r="Y825" s="772"/>
      <c r="Z825" s="772"/>
    </row>
    <row r="826" spans="1:26" ht="12" customHeight="1" x14ac:dyDescent="0.3">
      <c r="A826" s="771"/>
      <c r="B826" s="771"/>
      <c r="C826" s="771"/>
      <c r="D826" s="771"/>
      <c r="E826" s="771"/>
      <c r="F826" s="771"/>
      <c r="G826" s="771"/>
      <c r="H826" s="771"/>
      <c r="I826" s="771"/>
      <c r="J826" s="771"/>
      <c r="K826" s="771"/>
      <c r="L826" s="771"/>
      <c r="M826" s="771"/>
      <c r="N826" s="771"/>
      <c r="O826" s="771"/>
      <c r="P826" s="771"/>
      <c r="Q826" s="771"/>
      <c r="R826" s="771"/>
      <c r="S826" s="771"/>
      <c r="T826" s="772"/>
      <c r="U826" s="772"/>
      <c r="V826" s="772"/>
      <c r="W826" s="772"/>
      <c r="X826" s="772"/>
      <c r="Y826" s="772"/>
      <c r="Z826" s="772"/>
    </row>
    <row r="827" spans="1:26" ht="12" customHeight="1" x14ac:dyDescent="0.3">
      <c r="A827" s="771"/>
      <c r="B827" s="771"/>
      <c r="C827" s="771"/>
      <c r="D827" s="771"/>
      <c r="E827" s="771"/>
      <c r="F827" s="771"/>
      <c r="G827" s="771"/>
      <c r="H827" s="771"/>
      <c r="I827" s="771"/>
      <c r="J827" s="771"/>
      <c r="K827" s="771"/>
      <c r="L827" s="771"/>
      <c r="M827" s="771"/>
      <c r="N827" s="771"/>
      <c r="O827" s="771"/>
      <c r="P827" s="771"/>
      <c r="Q827" s="771"/>
      <c r="R827" s="771"/>
      <c r="S827" s="771"/>
      <c r="T827" s="772"/>
      <c r="U827" s="772"/>
      <c r="V827" s="772"/>
      <c r="W827" s="772"/>
      <c r="X827" s="772"/>
      <c r="Y827" s="772"/>
      <c r="Z827" s="772"/>
    </row>
    <row r="828" spans="1:26" ht="12" customHeight="1" x14ac:dyDescent="0.3">
      <c r="A828" s="771"/>
      <c r="B828" s="771"/>
      <c r="C828" s="771"/>
      <c r="D828" s="771"/>
      <c r="E828" s="771"/>
      <c r="F828" s="771"/>
      <c r="G828" s="771"/>
      <c r="H828" s="771"/>
      <c r="I828" s="771"/>
      <c r="J828" s="771"/>
      <c r="K828" s="771"/>
      <c r="L828" s="771"/>
      <c r="M828" s="771"/>
      <c r="N828" s="771"/>
      <c r="O828" s="771"/>
      <c r="P828" s="771"/>
      <c r="Q828" s="771"/>
      <c r="R828" s="771"/>
      <c r="S828" s="771"/>
      <c r="T828" s="772"/>
      <c r="U828" s="772"/>
      <c r="V828" s="772"/>
      <c r="W828" s="772"/>
      <c r="X828" s="772"/>
      <c r="Y828" s="772"/>
      <c r="Z828" s="772"/>
    </row>
    <row r="829" spans="1:26" ht="12" customHeight="1" x14ac:dyDescent="0.3">
      <c r="A829" s="771"/>
      <c r="B829" s="771"/>
      <c r="C829" s="771"/>
      <c r="D829" s="771"/>
      <c r="E829" s="771"/>
      <c r="F829" s="771"/>
      <c r="G829" s="771"/>
      <c r="H829" s="771"/>
      <c r="I829" s="771"/>
      <c r="J829" s="771"/>
      <c r="K829" s="771"/>
      <c r="L829" s="771"/>
      <c r="M829" s="771"/>
      <c r="N829" s="771"/>
      <c r="O829" s="771"/>
      <c r="P829" s="771"/>
      <c r="Q829" s="771"/>
      <c r="R829" s="771"/>
      <c r="S829" s="771"/>
      <c r="T829" s="772"/>
      <c r="U829" s="772"/>
      <c r="V829" s="772"/>
      <c r="W829" s="772"/>
      <c r="X829" s="772"/>
      <c r="Y829" s="772"/>
      <c r="Z829" s="772"/>
    </row>
    <row r="830" spans="1:26" ht="12" customHeight="1" x14ac:dyDescent="0.3">
      <c r="A830" s="771"/>
      <c r="B830" s="771"/>
      <c r="C830" s="771"/>
      <c r="D830" s="771"/>
      <c r="E830" s="771"/>
      <c r="F830" s="771"/>
      <c r="G830" s="771"/>
      <c r="H830" s="771"/>
      <c r="I830" s="771"/>
      <c r="J830" s="771"/>
      <c r="K830" s="771"/>
      <c r="L830" s="771"/>
      <c r="M830" s="771"/>
      <c r="N830" s="771"/>
      <c r="O830" s="771"/>
      <c r="P830" s="771"/>
      <c r="Q830" s="771"/>
      <c r="R830" s="771"/>
      <c r="S830" s="771"/>
      <c r="T830" s="772"/>
      <c r="U830" s="772"/>
      <c r="V830" s="772"/>
      <c r="W830" s="772"/>
      <c r="X830" s="772"/>
      <c r="Y830" s="772"/>
      <c r="Z830" s="772"/>
    </row>
    <row r="831" spans="1:26" ht="12" customHeight="1" x14ac:dyDescent="0.3">
      <c r="A831" s="771"/>
      <c r="B831" s="771"/>
      <c r="C831" s="771"/>
      <c r="D831" s="771"/>
      <c r="E831" s="771"/>
      <c r="F831" s="771"/>
      <c r="G831" s="771"/>
      <c r="H831" s="771"/>
      <c r="I831" s="771"/>
      <c r="J831" s="771"/>
      <c r="K831" s="771"/>
      <c r="L831" s="771"/>
      <c r="M831" s="771"/>
      <c r="N831" s="771"/>
      <c r="O831" s="771"/>
      <c r="P831" s="771"/>
      <c r="Q831" s="771"/>
      <c r="R831" s="771"/>
      <c r="S831" s="771"/>
      <c r="T831" s="772"/>
      <c r="U831" s="772"/>
      <c r="V831" s="772"/>
      <c r="W831" s="772"/>
      <c r="X831" s="772"/>
      <c r="Y831" s="772"/>
      <c r="Z831" s="772"/>
    </row>
    <row r="832" spans="1:26" ht="12" customHeight="1" x14ac:dyDescent="0.3">
      <c r="A832" s="771"/>
      <c r="B832" s="771"/>
      <c r="C832" s="771"/>
      <c r="D832" s="771"/>
      <c r="E832" s="771"/>
      <c r="F832" s="771"/>
      <c r="G832" s="771"/>
      <c r="H832" s="771"/>
      <c r="I832" s="771"/>
      <c r="J832" s="771"/>
      <c r="K832" s="771"/>
      <c r="L832" s="771"/>
      <c r="M832" s="771"/>
      <c r="N832" s="771"/>
      <c r="O832" s="771"/>
      <c r="P832" s="771"/>
      <c r="Q832" s="771"/>
      <c r="R832" s="771"/>
      <c r="S832" s="771"/>
      <c r="T832" s="772"/>
      <c r="U832" s="772"/>
      <c r="V832" s="772"/>
      <c r="W832" s="772"/>
      <c r="X832" s="772"/>
      <c r="Y832" s="772"/>
      <c r="Z832" s="772"/>
    </row>
    <row r="833" spans="1:26" ht="12" customHeight="1" x14ac:dyDescent="0.3">
      <c r="A833" s="771"/>
      <c r="B833" s="771"/>
      <c r="C833" s="771"/>
      <c r="D833" s="771"/>
      <c r="E833" s="771"/>
      <c r="F833" s="771"/>
      <c r="G833" s="771"/>
      <c r="H833" s="771"/>
      <c r="I833" s="771"/>
      <c r="J833" s="771"/>
      <c r="K833" s="771"/>
      <c r="L833" s="771"/>
      <c r="M833" s="771"/>
      <c r="N833" s="771"/>
      <c r="O833" s="771"/>
      <c r="P833" s="771"/>
      <c r="Q833" s="771"/>
      <c r="R833" s="771"/>
      <c r="S833" s="771"/>
      <c r="T833" s="772"/>
      <c r="U833" s="772"/>
      <c r="V833" s="772"/>
      <c r="W833" s="772"/>
      <c r="X833" s="772"/>
      <c r="Y833" s="772"/>
      <c r="Z833" s="772"/>
    </row>
    <row r="834" spans="1:26" ht="12" customHeight="1" x14ac:dyDescent="0.3">
      <c r="A834" s="771"/>
      <c r="B834" s="771"/>
      <c r="C834" s="771"/>
      <c r="D834" s="771"/>
      <c r="E834" s="771"/>
      <c r="F834" s="771"/>
      <c r="G834" s="771"/>
      <c r="H834" s="771"/>
      <c r="I834" s="771"/>
      <c r="J834" s="771"/>
      <c r="K834" s="771"/>
      <c r="L834" s="771"/>
      <c r="M834" s="771"/>
      <c r="N834" s="771"/>
      <c r="O834" s="771"/>
      <c r="P834" s="771"/>
      <c r="Q834" s="771"/>
      <c r="R834" s="771"/>
      <c r="S834" s="771"/>
      <c r="T834" s="772"/>
      <c r="U834" s="772"/>
      <c r="V834" s="772"/>
      <c r="W834" s="772"/>
      <c r="X834" s="772"/>
      <c r="Y834" s="772"/>
      <c r="Z834" s="772"/>
    </row>
    <row r="835" spans="1:26" ht="12" customHeight="1" x14ac:dyDescent="0.3">
      <c r="A835" s="771"/>
      <c r="B835" s="771"/>
      <c r="C835" s="771"/>
      <c r="D835" s="771"/>
      <c r="E835" s="771"/>
      <c r="F835" s="771"/>
      <c r="G835" s="771"/>
      <c r="H835" s="771"/>
      <c r="I835" s="771"/>
      <c r="J835" s="771"/>
      <c r="K835" s="771"/>
      <c r="L835" s="771"/>
      <c r="M835" s="771"/>
      <c r="N835" s="771"/>
      <c r="O835" s="771"/>
      <c r="P835" s="771"/>
      <c r="Q835" s="771"/>
      <c r="R835" s="771"/>
      <c r="S835" s="771"/>
      <c r="T835" s="772"/>
      <c r="U835" s="772"/>
      <c r="V835" s="772"/>
      <c r="W835" s="772"/>
      <c r="X835" s="772"/>
      <c r="Y835" s="772"/>
      <c r="Z835" s="772"/>
    </row>
    <row r="836" spans="1:26" ht="12" customHeight="1" x14ac:dyDescent="0.3">
      <c r="A836" s="771"/>
      <c r="B836" s="771"/>
      <c r="C836" s="771"/>
      <c r="D836" s="771"/>
      <c r="E836" s="771"/>
      <c r="F836" s="771"/>
      <c r="G836" s="771"/>
      <c r="H836" s="771"/>
      <c r="I836" s="771"/>
      <c r="J836" s="771"/>
      <c r="K836" s="771"/>
      <c r="L836" s="771"/>
      <c r="M836" s="771"/>
      <c r="N836" s="771"/>
      <c r="O836" s="771"/>
      <c r="P836" s="771"/>
      <c r="Q836" s="771"/>
      <c r="R836" s="771"/>
      <c r="S836" s="771"/>
      <c r="T836" s="772"/>
      <c r="U836" s="772"/>
      <c r="V836" s="772"/>
      <c r="W836" s="772"/>
      <c r="X836" s="772"/>
      <c r="Y836" s="772"/>
      <c r="Z836" s="772"/>
    </row>
    <row r="837" spans="1:26" ht="12" customHeight="1" x14ac:dyDescent="0.3">
      <c r="A837" s="771"/>
      <c r="B837" s="771"/>
      <c r="C837" s="771"/>
      <c r="D837" s="771"/>
      <c r="E837" s="771"/>
      <c r="F837" s="771"/>
      <c r="G837" s="771"/>
      <c r="H837" s="771"/>
      <c r="I837" s="771"/>
      <c r="J837" s="771"/>
      <c r="K837" s="771"/>
      <c r="L837" s="771"/>
      <c r="M837" s="771"/>
      <c r="N837" s="771"/>
      <c r="O837" s="771"/>
      <c r="P837" s="771"/>
      <c r="Q837" s="771"/>
      <c r="R837" s="771"/>
      <c r="S837" s="771"/>
      <c r="T837" s="772"/>
      <c r="U837" s="772"/>
      <c r="V837" s="772"/>
      <c r="W837" s="772"/>
      <c r="X837" s="772"/>
      <c r="Y837" s="772"/>
      <c r="Z837" s="772"/>
    </row>
    <row r="838" spans="1:26" ht="12" customHeight="1" x14ac:dyDescent="0.3">
      <c r="A838" s="771"/>
      <c r="B838" s="771"/>
      <c r="C838" s="771"/>
      <c r="D838" s="771"/>
      <c r="E838" s="771"/>
      <c r="F838" s="771"/>
      <c r="G838" s="771"/>
      <c r="H838" s="771"/>
      <c r="I838" s="771"/>
      <c r="J838" s="771"/>
      <c r="K838" s="771"/>
      <c r="L838" s="771"/>
      <c r="M838" s="771"/>
      <c r="N838" s="771"/>
      <c r="O838" s="771"/>
      <c r="P838" s="771"/>
      <c r="Q838" s="771"/>
      <c r="R838" s="771"/>
      <c r="S838" s="771"/>
      <c r="T838" s="772"/>
      <c r="U838" s="772"/>
      <c r="V838" s="772"/>
      <c r="W838" s="772"/>
      <c r="X838" s="772"/>
      <c r="Y838" s="772"/>
      <c r="Z838" s="772"/>
    </row>
    <row r="839" spans="1:26" ht="12" customHeight="1" x14ac:dyDescent="0.3">
      <c r="A839" s="771"/>
      <c r="B839" s="771"/>
      <c r="C839" s="771"/>
      <c r="D839" s="771"/>
      <c r="E839" s="771"/>
      <c r="F839" s="771"/>
      <c r="G839" s="771"/>
      <c r="H839" s="771"/>
      <c r="I839" s="771"/>
      <c r="J839" s="771"/>
      <c r="K839" s="771"/>
      <c r="L839" s="771"/>
      <c r="M839" s="771"/>
      <c r="N839" s="771"/>
      <c r="O839" s="771"/>
      <c r="P839" s="771"/>
      <c r="Q839" s="771"/>
      <c r="R839" s="771"/>
      <c r="S839" s="771"/>
      <c r="T839" s="772"/>
      <c r="U839" s="772"/>
      <c r="V839" s="772"/>
      <c r="W839" s="772"/>
      <c r="X839" s="772"/>
      <c r="Y839" s="772"/>
      <c r="Z839" s="772"/>
    </row>
    <row r="840" spans="1:26" ht="12" customHeight="1" x14ac:dyDescent="0.3">
      <c r="A840" s="771"/>
      <c r="B840" s="771"/>
      <c r="C840" s="771"/>
      <c r="D840" s="771"/>
      <c r="E840" s="771"/>
      <c r="F840" s="771"/>
      <c r="G840" s="771"/>
      <c r="H840" s="771"/>
      <c r="I840" s="771"/>
      <c r="J840" s="771"/>
      <c r="K840" s="771"/>
      <c r="L840" s="771"/>
      <c r="M840" s="771"/>
      <c r="N840" s="771"/>
      <c r="O840" s="771"/>
      <c r="P840" s="771"/>
      <c r="Q840" s="771"/>
      <c r="R840" s="771"/>
      <c r="S840" s="771"/>
      <c r="T840" s="772"/>
      <c r="U840" s="772"/>
      <c r="V840" s="772"/>
      <c r="W840" s="772"/>
      <c r="X840" s="772"/>
      <c r="Y840" s="772"/>
      <c r="Z840" s="772"/>
    </row>
    <row r="841" spans="1:26" ht="12" customHeight="1" x14ac:dyDescent="0.3">
      <c r="A841" s="771"/>
      <c r="B841" s="771"/>
      <c r="C841" s="771"/>
      <c r="D841" s="771"/>
      <c r="E841" s="771"/>
      <c r="F841" s="771"/>
      <c r="G841" s="771"/>
      <c r="H841" s="771"/>
      <c r="I841" s="771"/>
      <c r="J841" s="771"/>
      <c r="K841" s="771"/>
      <c r="L841" s="771"/>
      <c r="M841" s="771"/>
      <c r="N841" s="771"/>
      <c r="O841" s="771"/>
      <c r="P841" s="771"/>
      <c r="Q841" s="771"/>
      <c r="R841" s="771"/>
      <c r="S841" s="771"/>
      <c r="T841" s="772"/>
      <c r="U841" s="772"/>
      <c r="V841" s="772"/>
      <c r="W841" s="772"/>
      <c r="X841" s="772"/>
      <c r="Y841" s="772"/>
      <c r="Z841" s="772"/>
    </row>
    <row r="842" spans="1:26" ht="12" customHeight="1" x14ac:dyDescent="0.3">
      <c r="A842" s="771"/>
      <c r="B842" s="771"/>
      <c r="C842" s="771"/>
      <c r="D842" s="771"/>
      <c r="E842" s="771"/>
      <c r="F842" s="771"/>
      <c r="G842" s="771"/>
      <c r="H842" s="771"/>
      <c r="I842" s="771"/>
      <c r="J842" s="771"/>
      <c r="K842" s="771"/>
      <c r="L842" s="771"/>
      <c r="M842" s="771"/>
      <c r="N842" s="771"/>
      <c r="O842" s="771"/>
      <c r="P842" s="771"/>
      <c r="Q842" s="771"/>
      <c r="R842" s="771"/>
      <c r="S842" s="771"/>
      <c r="T842" s="772"/>
      <c r="U842" s="772"/>
      <c r="V842" s="772"/>
      <c r="W842" s="772"/>
      <c r="X842" s="772"/>
      <c r="Y842" s="772"/>
      <c r="Z842" s="772"/>
    </row>
    <row r="843" spans="1:26" ht="12" customHeight="1" x14ac:dyDescent="0.3">
      <c r="A843" s="771"/>
      <c r="B843" s="771"/>
      <c r="C843" s="771"/>
      <c r="D843" s="771"/>
      <c r="E843" s="771"/>
      <c r="F843" s="771"/>
      <c r="G843" s="771"/>
      <c r="H843" s="771"/>
      <c r="I843" s="771"/>
      <c r="J843" s="771"/>
      <c r="K843" s="771"/>
      <c r="L843" s="771"/>
      <c r="M843" s="771"/>
      <c r="N843" s="771"/>
      <c r="O843" s="771"/>
      <c r="P843" s="771"/>
      <c r="Q843" s="771"/>
      <c r="R843" s="771"/>
      <c r="S843" s="771"/>
      <c r="T843" s="772"/>
      <c r="U843" s="772"/>
      <c r="V843" s="772"/>
      <c r="W843" s="772"/>
      <c r="X843" s="772"/>
      <c r="Y843" s="772"/>
      <c r="Z843" s="772"/>
    </row>
    <row r="844" spans="1:26" ht="12" customHeight="1" x14ac:dyDescent="0.3">
      <c r="A844" s="771"/>
      <c r="B844" s="771"/>
      <c r="C844" s="771"/>
      <c r="D844" s="771"/>
      <c r="E844" s="771"/>
      <c r="F844" s="771"/>
      <c r="G844" s="771"/>
      <c r="H844" s="771"/>
      <c r="I844" s="771"/>
      <c r="J844" s="771"/>
      <c r="K844" s="771"/>
      <c r="L844" s="771"/>
      <c r="M844" s="771"/>
      <c r="N844" s="771"/>
      <c r="O844" s="771"/>
      <c r="P844" s="771"/>
      <c r="Q844" s="771"/>
      <c r="R844" s="771"/>
      <c r="S844" s="771"/>
      <c r="T844" s="772"/>
      <c r="U844" s="772"/>
      <c r="V844" s="772"/>
      <c r="W844" s="772"/>
      <c r="X844" s="772"/>
      <c r="Y844" s="772"/>
      <c r="Z844" s="772"/>
    </row>
    <row r="845" spans="1:26" ht="12" customHeight="1" x14ac:dyDescent="0.3">
      <c r="A845" s="771"/>
      <c r="B845" s="771"/>
      <c r="C845" s="771"/>
      <c r="D845" s="771"/>
      <c r="E845" s="771"/>
      <c r="F845" s="771"/>
      <c r="G845" s="771"/>
      <c r="H845" s="771"/>
      <c r="I845" s="771"/>
      <c r="J845" s="771"/>
      <c r="K845" s="771"/>
      <c r="L845" s="771"/>
      <c r="M845" s="771"/>
      <c r="N845" s="771"/>
      <c r="O845" s="771"/>
      <c r="P845" s="771"/>
      <c r="Q845" s="771"/>
      <c r="R845" s="771"/>
      <c r="S845" s="771"/>
      <c r="T845" s="772"/>
      <c r="U845" s="772"/>
      <c r="V845" s="772"/>
      <c r="W845" s="772"/>
      <c r="X845" s="772"/>
      <c r="Y845" s="772"/>
      <c r="Z845" s="772"/>
    </row>
    <row r="846" spans="1:26" ht="12" customHeight="1" x14ac:dyDescent="0.3">
      <c r="A846" s="771"/>
      <c r="B846" s="771"/>
      <c r="C846" s="771"/>
      <c r="D846" s="771"/>
      <c r="E846" s="771"/>
      <c r="F846" s="771"/>
      <c r="G846" s="771"/>
      <c r="H846" s="771"/>
      <c r="I846" s="771"/>
      <c r="J846" s="771"/>
      <c r="K846" s="771"/>
      <c r="L846" s="771"/>
      <c r="M846" s="771"/>
      <c r="N846" s="771"/>
      <c r="O846" s="771"/>
      <c r="P846" s="771"/>
      <c r="Q846" s="771"/>
      <c r="R846" s="771"/>
      <c r="S846" s="771"/>
      <c r="T846" s="772"/>
      <c r="U846" s="772"/>
      <c r="V846" s="772"/>
      <c r="W846" s="772"/>
      <c r="X846" s="772"/>
      <c r="Y846" s="772"/>
      <c r="Z846" s="772"/>
    </row>
    <row r="847" spans="1:26" ht="12" customHeight="1" x14ac:dyDescent="0.3">
      <c r="A847" s="771"/>
      <c r="B847" s="771"/>
      <c r="C847" s="771"/>
      <c r="D847" s="771"/>
      <c r="E847" s="771"/>
      <c r="F847" s="771"/>
      <c r="G847" s="771"/>
      <c r="H847" s="771"/>
      <c r="I847" s="771"/>
      <c r="J847" s="771"/>
      <c r="K847" s="771"/>
      <c r="L847" s="771"/>
      <c r="M847" s="771"/>
      <c r="N847" s="771"/>
      <c r="O847" s="771"/>
      <c r="P847" s="771"/>
      <c r="Q847" s="771"/>
      <c r="R847" s="771"/>
      <c r="S847" s="771"/>
      <c r="T847" s="772"/>
      <c r="U847" s="772"/>
      <c r="V847" s="772"/>
      <c r="W847" s="772"/>
      <c r="X847" s="772"/>
      <c r="Y847" s="772"/>
      <c r="Z847" s="772"/>
    </row>
    <row r="848" spans="1:26" ht="12" customHeight="1" x14ac:dyDescent="0.3">
      <c r="A848" s="771"/>
      <c r="B848" s="771"/>
      <c r="C848" s="771"/>
      <c r="D848" s="771"/>
      <c r="E848" s="771"/>
      <c r="F848" s="771"/>
      <c r="G848" s="771"/>
      <c r="H848" s="771"/>
      <c r="I848" s="771"/>
      <c r="J848" s="771"/>
      <c r="K848" s="771"/>
      <c r="L848" s="771"/>
      <c r="M848" s="771"/>
      <c r="N848" s="771"/>
      <c r="O848" s="771"/>
      <c r="P848" s="771"/>
      <c r="Q848" s="771"/>
      <c r="R848" s="771"/>
      <c r="S848" s="771"/>
      <c r="T848" s="772"/>
      <c r="U848" s="772"/>
      <c r="V848" s="772"/>
      <c r="W848" s="772"/>
      <c r="X848" s="772"/>
      <c r="Y848" s="772"/>
      <c r="Z848" s="772"/>
    </row>
    <row r="849" spans="1:26" ht="12" customHeight="1" x14ac:dyDescent="0.3">
      <c r="A849" s="771"/>
      <c r="B849" s="771"/>
      <c r="C849" s="771"/>
      <c r="D849" s="771"/>
      <c r="E849" s="771"/>
      <c r="F849" s="771"/>
      <c r="G849" s="771"/>
      <c r="H849" s="771"/>
      <c r="I849" s="771"/>
      <c r="J849" s="771"/>
      <c r="K849" s="771"/>
      <c r="L849" s="771"/>
      <c r="M849" s="771"/>
      <c r="N849" s="771"/>
      <c r="O849" s="771"/>
      <c r="P849" s="771"/>
      <c r="Q849" s="771"/>
      <c r="R849" s="771"/>
      <c r="S849" s="771"/>
      <c r="T849" s="772"/>
      <c r="U849" s="772"/>
      <c r="V849" s="772"/>
      <c r="W849" s="772"/>
      <c r="X849" s="772"/>
      <c r="Y849" s="772"/>
      <c r="Z849" s="772"/>
    </row>
    <row r="850" spans="1:26" ht="12" customHeight="1" x14ac:dyDescent="0.3">
      <c r="A850" s="771"/>
      <c r="B850" s="771"/>
      <c r="C850" s="771"/>
      <c r="D850" s="771"/>
      <c r="E850" s="771"/>
      <c r="F850" s="771"/>
      <c r="G850" s="771"/>
      <c r="H850" s="771"/>
      <c r="I850" s="771"/>
      <c r="J850" s="771"/>
      <c r="K850" s="771"/>
      <c r="L850" s="771"/>
      <c r="M850" s="771"/>
      <c r="N850" s="771"/>
      <c r="O850" s="771"/>
      <c r="P850" s="771"/>
      <c r="Q850" s="771"/>
      <c r="R850" s="771"/>
      <c r="S850" s="771"/>
      <c r="T850" s="772"/>
      <c r="U850" s="772"/>
      <c r="V850" s="772"/>
      <c r="W850" s="772"/>
      <c r="X850" s="772"/>
      <c r="Y850" s="772"/>
      <c r="Z850" s="772"/>
    </row>
    <row r="851" spans="1:26" ht="12" customHeight="1" x14ac:dyDescent="0.3">
      <c r="A851" s="771"/>
      <c r="B851" s="771"/>
      <c r="C851" s="771"/>
      <c r="D851" s="771"/>
      <c r="E851" s="771"/>
      <c r="F851" s="771"/>
      <c r="G851" s="771"/>
      <c r="H851" s="771"/>
      <c r="I851" s="771"/>
      <c r="J851" s="771"/>
      <c r="K851" s="771"/>
      <c r="L851" s="771"/>
      <c r="M851" s="771"/>
      <c r="N851" s="771"/>
      <c r="O851" s="771"/>
      <c r="P851" s="771"/>
      <c r="Q851" s="771"/>
      <c r="R851" s="771"/>
      <c r="S851" s="771"/>
      <c r="T851" s="772"/>
      <c r="U851" s="772"/>
      <c r="V851" s="772"/>
      <c r="W851" s="772"/>
      <c r="X851" s="772"/>
      <c r="Y851" s="772"/>
      <c r="Z851" s="772"/>
    </row>
    <row r="852" spans="1:26" ht="12" customHeight="1" x14ac:dyDescent="0.3">
      <c r="A852" s="771"/>
      <c r="B852" s="771"/>
      <c r="C852" s="771"/>
      <c r="D852" s="771"/>
      <c r="E852" s="771"/>
      <c r="F852" s="771"/>
      <c r="G852" s="771"/>
      <c r="H852" s="771"/>
      <c r="I852" s="771"/>
      <c r="J852" s="771"/>
      <c r="K852" s="771"/>
      <c r="L852" s="771"/>
      <c r="M852" s="771"/>
      <c r="N852" s="771"/>
      <c r="O852" s="771"/>
      <c r="P852" s="771"/>
      <c r="Q852" s="771"/>
      <c r="R852" s="771"/>
      <c r="S852" s="771"/>
      <c r="T852" s="772"/>
      <c r="U852" s="772"/>
      <c r="V852" s="772"/>
      <c r="W852" s="772"/>
      <c r="X852" s="772"/>
      <c r="Y852" s="772"/>
      <c r="Z852" s="772"/>
    </row>
    <row r="853" spans="1:26" ht="12" customHeight="1" x14ac:dyDescent="0.3">
      <c r="A853" s="771"/>
      <c r="B853" s="771"/>
      <c r="C853" s="771"/>
      <c r="D853" s="771"/>
      <c r="E853" s="771"/>
      <c r="F853" s="771"/>
      <c r="G853" s="771"/>
      <c r="H853" s="771"/>
      <c r="I853" s="771"/>
      <c r="J853" s="771"/>
      <c r="K853" s="771"/>
      <c r="L853" s="771"/>
      <c r="M853" s="771"/>
      <c r="N853" s="771"/>
      <c r="O853" s="771"/>
      <c r="P853" s="771"/>
      <c r="Q853" s="771"/>
      <c r="R853" s="771"/>
      <c r="S853" s="771"/>
      <c r="T853" s="772"/>
      <c r="U853" s="772"/>
      <c r="V853" s="772"/>
      <c r="W853" s="772"/>
      <c r="X853" s="772"/>
      <c r="Y853" s="772"/>
      <c r="Z853" s="772"/>
    </row>
    <row r="854" spans="1:26" ht="12" customHeight="1" x14ac:dyDescent="0.3">
      <c r="A854" s="771"/>
      <c r="B854" s="771"/>
      <c r="C854" s="771"/>
      <c r="D854" s="771"/>
      <c r="E854" s="771"/>
      <c r="F854" s="771"/>
      <c r="G854" s="771"/>
      <c r="H854" s="771"/>
      <c r="I854" s="771"/>
      <c r="J854" s="771"/>
      <c r="K854" s="771"/>
      <c r="L854" s="771"/>
      <c r="M854" s="771"/>
      <c r="N854" s="771"/>
      <c r="O854" s="771"/>
      <c r="P854" s="771"/>
      <c r="Q854" s="771"/>
      <c r="R854" s="771"/>
      <c r="S854" s="771"/>
      <c r="T854" s="772"/>
      <c r="U854" s="772"/>
      <c r="V854" s="772"/>
      <c r="W854" s="772"/>
      <c r="X854" s="772"/>
      <c r="Y854" s="772"/>
      <c r="Z854" s="772"/>
    </row>
    <row r="855" spans="1:26" ht="12" customHeight="1" x14ac:dyDescent="0.3">
      <c r="A855" s="771"/>
      <c r="B855" s="771"/>
      <c r="C855" s="771"/>
      <c r="D855" s="771"/>
      <c r="E855" s="771"/>
      <c r="F855" s="771"/>
      <c r="G855" s="771"/>
      <c r="H855" s="771"/>
      <c r="I855" s="771"/>
      <c r="J855" s="771"/>
      <c r="K855" s="771"/>
      <c r="L855" s="771"/>
      <c r="M855" s="771"/>
      <c r="N855" s="771"/>
      <c r="O855" s="771"/>
      <c r="P855" s="771"/>
      <c r="Q855" s="771"/>
      <c r="R855" s="771"/>
      <c r="S855" s="771"/>
      <c r="T855" s="772"/>
      <c r="U855" s="772"/>
      <c r="V855" s="772"/>
      <c r="W855" s="772"/>
      <c r="X855" s="772"/>
      <c r="Y855" s="772"/>
      <c r="Z855" s="772"/>
    </row>
    <row r="856" spans="1:26" ht="12" customHeight="1" x14ac:dyDescent="0.3">
      <c r="A856" s="771"/>
      <c r="B856" s="771"/>
      <c r="C856" s="771"/>
      <c r="D856" s="771"/>
      <c r="E856" s="771"/>
      <c r="F856" s="771"/>
      <c r="G856" s="771"/>
      <c r="H856" s="771"/>
      <c r="I856" s="771"/>
      <c r="J856" s="771"/>
      <c r="K856" s="771"/>
      <c r="L856" s="771"/>
      <c r="M856" s="771"/>
      <c r="N856" s="771"/>
      <c r="O856" s="771"/>
      <c r="P856" s="771"/>
      <c r="Q856" s="771"/>
      <c r="R856" s="771"/>
      <c r="S856" s="771"/>
      <c r="T856" s="772"/>
      <c r="U856" s="772"/>
      <c r="V856" s="772"/>
      <c r="W856" s="772"/>
      <c r="X856" s="772"/>
      <c r="Y856" s="772"/>
      <c r="Z856" s="772"/>
    </row>
    <row r="857" spans="1:26" ht="12" customHeight="1" x14ac:dyDescent="0.3">
      <c r="A857" s="771"/>
      <c r="B857" s="771"/>
      <c r="C857" s="771"/>
      <c r="D857" s="771"/>
      <c r="E857" s="771"/>
      <c r="F857" s="771"/>
      <c r="G857" s="771"/>
      <c r="H857" s="771"/>
      <c r="I857" s="771"/>
      <c r="J857" s="771"/>
      <c r="K857" s="771"/>
      <c r="L857" s="771"/>
      <c r="M857" s="771"/>
      <c r="N857" s="771"/>
      <c r="O857" s="771"/>
      <c r="P857" s="771"/>
      <c r="Q857" s="771"/>
      <c r="R857" s="771"/>
      <c r="S857" s="771"/>
      <c r="T857" s="772"/>
      <c r="U857" s="772"/>
      <c r="V857" s="772"/>
      <c r="W857" s="772"/>
      <c r="X857" s="772"/>
      <c r="Y857" s="772"/>
      <c r="Z857" s="772"/>
    </row>
    <row r="858" spans="1:26" ht="12" customHeight="1" x14ac:dyDescent="0.3">
      <c r="A858" s="771"/>
      <c r="B858" s="771"/>
      <c r="C858" s="771"/>
      <c r="D858" s="771"/>
      <c r="E858" s="771"/>
      <c r="F858" s="771"/>
      <c r="G858" s="771"/>
      <c r="H858" s="771"/>
      <c r="I858" s="771"/>
      <c r="J858" s="771"/>
      <c r="K858" s="771"/>
      <c r="L858" s="771"/>
      <c r="M858" s="771"/>
      <c r="N858" s="771"/>
      <c r="O858" s="771"/>
      <c r="P858" s="771"/>
      <c r="Q858" s="771"/>
      <c r="R858" s="771"/>
      <c r="S858" s="771"/>
      <c r="T858" s="772"/>
      <c r="U858" s="772"/>
      <c r="V858" s="772"/>
      <c r="W858" s="772"/>
      <c r="X858" s="772"/>
      <c r="Y858" s="772"/>
      <c r="Z858" s="772"/>
    </row>
    <row r="859" spans="1:26" ht="12" customHeight="1" x14ac:dyDescent="0.3">
      <c r="A859" s="771"/>
      <c r="B859" s="771"/>
      <c r="C859" s="771"/>
      <c r="D859" s="771"/>
      <c r="E859" s="771"/>
      <c r="F859" s="771"/>
      <c r="G859" s="771"/>
      <c r="H859" s="771"/>
      <c r="I859" s="771"/>
      <c r="J859" s="771"/>
      <c r="K859" s="771"/>
      <c r="L859" s="771"/>
      <c r="M859" s="771"/>
      <c r="N859" s="771"/>
      <c r="O859" s="771"/>
      <c r="P859" s="771"/>
      <c r="Q859" s="771"/>
      <c r="R859" s="771"/>
      <c r="S859" s="771"/>
      <c r="T859" s="772"/>
      <c r="U859" s="772"/>
      <c r="V859" s="772"/>
      <c r="W859" s="772"/>
      <c r="X859" s="772"/>
      <c r="Y859" s="772"/>
      <c r="Z859" s="772"/>
    </row>
    <row r="860" spans="1:26" ht="12" customHeight="1" x14ac:dyDescent="0.3">
      <c r="A860" s="771"/>
      <c r="B860" s="771"/>
      <c r="C860" s="771"/>
      <c r="D860" s="771"/>
      <c r="E860" s="771"/>
      <c r="F860" s="771"/>
      <c r="G860" s="771"/>
      <c r="H860" s="771"/>
      <c r="I860" s="771"/>
      <c r="J860" s="771"/>
      <c r="K860" s="771"/>
      <c r="L860" s="771"/>
      <c r="M860" s="771"/>
      <c r="N860" s="771"/>
      <c r="O860" s="771"/>
      <c r="P860" s="771"/>
      <c r="Q860" s="771"/>
      <c r="R860" s="771"/>
      <c r="S860" s="771"/>
      <c r="T860" s="772"/>
      <c r="U860" s="772"/>
      <c r="V860" s="772"/>
      <c r="W860" s="772"/>
      <c r="X860" s="772"/>
      <c r="Y860" s="772"/>
      <c r="Z860" s="772"/>
    </row>
    <row r="861" spans="1:26" ht="12" customHeight="1" x14ac:dyDescent="0.3">
      <c r="A861" s="771"/>
      <c r="B861" s="771"/>
      <c r="C861" s="771"/>
      <c r="D861" s="771"/>
      <c r="E861" s="771"/>
      <c r="F861" s="771"/>
      <c r="G861" s="771"/>
      <c r="H861" s="771"/>
      <c r="I861" s="771"/>
      <c r="J861" s="771"/>
      <c r="K861" s="771"/>
      <c r="L861" s="771"/>
      <c r="M861" s="771"/>
      <c r="N861" s="771"/>
      <c r="O861" s="771"/>
      <c r="P861" s="771"/>
      <c r="Q861" s="771"/>
      <c r="R861" s="771"/>
      <c r="S861" s="771"/>
      <c r="T861" s="772"/>
      <c r="U861" s="772"/>
      <c r="V861" s="772"/>
      <c r="W861" s="772"/>
      <c r="X861" s="772"/>
      <c r="Y861" s="772"/>
      <c r="Z861" s="772"/>
    </row>
    <row r="862" spans="1:26" ht="12" customHeight="1" x14ac:dyDescent="0.3">
      <c r="A862" s="771"/>
      <c r="B862" s="771"/>
      <c r="C862" s="771"/>
      <c r="D862" s="771"/>
      <c r="E862" s="771"/>
      <c r="F862" s="771"/>
      <c r="G862" s="771"/>
      <c r="H862" s="771"/>
      <c r="I862" s="771"/>
      <c r="J862" s="771"/>
      <c r="K862" s="771"/>
      <c r="L862" s="771"/>
      <c r="M862" s="771"/>
      <c r="N862" s="771"/>
      <c r="O862" s="771"/>
      <c r="P862" s="771"/>
      <c r="Q862" s="771"/>
      <c r="R862" s="771"/>
      <c r="S862" s="771"/>
      <c r="T862" s="772"/>
      <c r="U862" s="772"/>
      <c r="V862" s="772"/>
      <c r="W862" s="772"/>
      <c r="X862" s="772"/>
      <c r="Y862" s="772"/>
      <c r="Z862" s="772"/>
    </row>
    <row r="863" spans="1:26" ht="12" customHeight="1" x14ac:dyDescent="0.3">
      <c r="A863" s="771"/>
      <c r="B863" s="771"/>
      <c r="C863" s="771"/>
      <c r="D863" s="771"/>
      <c r="E863" s="771"/>
      <c r="F863" s="771"/>
      <c r="G863" s="771"/>
      <c r="H863" s="771"/>
      <c r="I863" s="771"/>
      <c r="J863" s="771"/>
      <c r="K863" s="771"/>
      <c r="L863" s="771"/>
      <c r="M863" s="771"/>
      <c r="N863" s="771"/>
      <c r="O863" s="771"/>
      <c r="P863" s="771"/>
      <c r="Q863" s="771"/>
      <c r="R863" s="771"/>
      <c r="S863" s="771"/>
      <c r="T863" s="772"/>
      <c r="U863" s="772"/>
      <c r="V863" s="772"/>
      <c r="W863" s="772"/>
      <c r="X863" s="772"/>
      <c r="Y863" s="772"/>
      <c r="Z863" s="772"/>
    </row>
    <row r="864" spans="1:26" ht="12" customHeight="1" x14ac:dyDescent="0.3">
      <c r="A864" s="771"/>
      <c r="B864" s="771"/>
      <c r="C864" s="771"/>
      <c r="D864" s="771"/>
      <c r="E864" s="771"/>
      <c r="F864" s="771"/>
      <c r="G864" s="771"/>
      <c r="H864" s="771"/>
      <c r="I864" s="771"/>
      <c r="J864" s="771"/>
      <c r="K864" s="771"/>
      <c r="L864" s="771"/>
      <c r="M864" s="771"/>
      <c r="N864" s="771"/>
      <c r="O864" s="771"/>
      <c r="P864" s="771"/>
      <c r="Q864" s="771"/>
      <c r="R864" s="771"/>
      <c r="S864" s="771"/>
      <c r="T864" s="772"/>
      <c r="U864" s="772"/>
      <c r="V864" s="772"/>
      <c r="W864" s="772"/>
      <c r="X864" s="772"/>
      <c r="Y864" s="772"/>
      <c r="Z864" s="772"/>
    </row>
    <row r="865" spans="1:26" ht="12" customHeight="1" x14ac:dyDescent="0.3">
      <c r="A865" s="771"/>
      <c r="B865" s="771"/>
      <c r="C865" s="771"/>
      <c r="D865" s="771"/>
      <c r="E865" s="771"/>
      <c r="F865" s="771"/>
      <c r="G865" s="771"/>
      <c r="H865" s="771"/>
      <c r="I865" s="771"/>
      <c r="J865" s="771"/>
      <c r="K865" s="771"/>
      <c r="L865" s="771"/>
      <c r="M865" s="771"/>
      <c r="N865" s="771"/>
      <c r="O865" s="771"/>
      <c r="P865" s="771"/>
      <c r="Q865" s="771"/>
      <c r="R865" s="771"/>
      <c r="S865" s="771"/>
      <c r="T865" s="772"/>
      <c r="U865" s="772"/>
      <c r="V865" s="772"/>
      <c r="W865" s="772"/>
      <c r="X865" s="772"/>
      <c r="Y865" s="772"/>
      <c r="Z865" s="772"/>
    </row>
    <row r="866" spans="1:26" ht="12" customHeight="1" x14ac:dyDescent="0.3">
      <c r="A866" s="771"/>
      <c r="B866" s="771"/>
      <c r="C866" s="771"/>
      <c r="D866" s="771"/>
      <c r="E866" s="771"/>
      <c r="F866" s="771"/>
      <c r="G866" s="771"/>
      <c r="H866" s="771"/>
      <c r="I866" s="771"/>
      <c r="J866" s="771"/>
      <c r="K866" s="771"/>
      <c r="L866" s="771"/>
      <c r="M866" s="771"/>
      <c r="N866" s="771"/>
      <c r="O866" s="771"/>
      <c r="P866" s="771"/>
      <c r="Q866" s="771"/>
      <c r="R866" s="771"/>
      <c r="S866" s="771"/>
      <c r="T866" s="772"/>
      <c r="U866" s="772"/>
      <c r="V866" s="772"/>
      <c r="W866" s="772"/>
      <c r="X866" s="772"/>
      <c r="Y866" s="772"/>
      <c r="Z866" s="772"/>
    </row>
    <row r="867" spans="1:26" ht="12" customHeight="1" x14ac:dyDescent="0.3">
      <c r="A867" s="771"/>
      <c r="B867" s="771"/>
      <c r="C867" s="771"/>
      <c r="D867" s="771"/>
      <c r="E867" s="771"/>
      <c r="F867" s="771"/>
      <c r="G867" s="771"/>
      <c r="H867" s="771"/>
      <c r="I867" s="771"/>
      <c r="J867" s="771"/>
      <c r="K867" s="771"/>
      <c r="L867" s="771"/>
      <c r="M867" s="771"/>
      <c r="N867" s="771"/>
      <c r="O867" s="771"/>
      <c r="P867" s="771"/>
      <c r="Q867" s="771"/>
      <c r="R867" s="771"/>
      <c r="S867" s="771"/>
      <c r="T867" s="772"/>
      <c r="U867" s="772"/>
      <c r="V867" s="772"/>
      <c r="W867" s="772"/>
      <c r="X867" s="772"/>
      <c r="Y867" s="772"/>
      <c r="Z867" s="772"/>
    </row>
    <row r="868" spans="1:26" ht="12" customHeight="1" x14ac:dyDescent="0.3">
      <c r="A868" s="771"/>
      <c r="B868" s="771"/>
      <c r="C868" s="771"/>
      <c r="D868" s="771"/>
      <c r="E868" s="771"/>
      <c r="F868" s="771"/>
      <c r="G868" s="771"/>
      <c r="H868" s="771"/>
      <c r="I868" s="771"/>
      <c r="J868" s="771"/>
      <c r="K868" s="771"/>
      <c r="L868" s="771"/>
      <c r="M868" s="771"/>
      <c r="N868" s="771"/>
      <c r="O868" s="771"/>
      <c r="P868" s="771"/>
      <c r="Q868" s="771"/>
      <c r="R868" s="771"/>
      <c r="S868" s="771"/>
      <c r="T868" s="772"/>
      <c r="U868" s="772"/>
      <c r="V868" s="772"/>
      <c r="W868" s="772"/>
      <c r="X868" s="772"/>
      <c r="Y868" s="772"/>
      <c r="Z868" s="772"/>
    </row>
    <row r="869" spans="1:26" ht="12" customHeight="1" x14ac:dyDescent="0.3">
      <c r="A869" s="771"/>
      <c r="B869" s="771"/>
      <c r="C869" s="771"/>
      <c r="D869" s="771"/>
      <c r="E869" s="771"/>
      <c r="F869" s="771"/>
      <c r="G869" s="771"/>
      <c r="H869" s="771"/>
      <c r="I869" s="771"/>
      <c r="J869" s="771"/>
      <c r="K869" s="771"/>
      <c r="L869" s="771"/>
      <c r="M869" s="771"/>
      <c r="N869" s="771"/>
      <c r="O869" s="771"/>
      <c r="P869" s="771"/>
      <c r="Q869" s="771"/>
      <c r="R869" s="771"/>
      <c r="S869" s="771"/>
      <c r="T869" s="772"/>
      <c r="U869" s="772"/>
      <c r="V869" s="772"/>
      <c r="W869" s="772"/>
      <c r="X869" s="772"/>
      <c r="Y869" s="772"/>
      <c r="Z869" s="772"/>
    </row>
    <row r="870" spans="1:26" ht="12" customHeight="1" x14ac:dyDescent="0.3">
      <c r="A870" s="771"/>
      <c r="B870" s="771"/>
      <c r="C870" s="771"/>
      <c r="D870" s="771"/>
      <c r="E870" s="771"/>
      <c r="F870" s="771"/>
      <c r="G870" s="771"/>
      <c r="H870" s="771"/>
      <c r="I870" s="771"/>
      <c r="J870" s="771"/>
      <c r="K870" s="771"/>
      <c r="L870" s="771"/>
      <c r="M870" s="771"/>
      <c r="N870" s="771"/>
      <c r="O870" s="771"/>
      <c r="P870" s="771"/>
      <c r="Q870" s="771"/>
      <c r="R870" s="771"/>
      <c r="S870" s="771"/>
      <c r="T870" s="772"/>
      <c r="U870" s="772"/>
      <c r="V870" s="772"/>
      <c r="W870" s="772"/>
      <c r="X870" s="772"/>
      <c r="Y870" s="772"/>
      <c r="Z870" s="772"/>
    </row>
    <row r="871" spans="1:26" ht="12" customHeight="1" x14ac:dyDescent="0.3">
      <c r="A871" s="771"/>
      <c r="B871" s="771"/>
      <c r="C871" s="771"/>
      <c r="D871" s="771"/>
      <c r="E871" s="771"/>
      <c r="F871" s="771"/>
      <c r="G871" s="771"/>
      <c r="H871" s="771"/>
      <c r="I871" s="771"/>
      <c r="J871" s="771"/>
      <c r="K871" s="771"/>
      <c r="L871" s="771"/>
      <c r="M871" s="771"/>
      <c r="N871" s="771"/>
      <c r="O871" s="771"/>
      <c r="P871" s="771"/>
      <c r="Q871" s="771"/>
      <c r="R871" s="771"/>
      <c r="S871" s="771"/>
      <c r="T871" s="772"/>
      <c r="U871" s="772"/>
      <c r="V871" s="772"/>
      <c r="W871" s="772"/>
      <c r="X871" s="772"/>
      <c r="Y871" s="772"/>
      <c r="Z871" s="772"/>
    </row>
    <row r="872" spans="1:26" ht="12" customHeight="1" x14ac:dyDescent="0.3">
      <c r="A872" s="771"/>
      <c r="B872" s="771"/>
      <c r="C872" s="771"/>
      <c r="D872" s="771"/>
      <c r="E872" s="771"/>
      <c r="F872" s="771"/>
      <c r="G872" s="771"/>
      <c r="H872" s="771"/>
      <c r="I872" s="771"/>
      <c r="J872" s="771"/>
      <c r="K872" s="771"/>
      <c r="L872" s="771"/>
      <c r="M872" s="771"/>
      <c r="N872" s="771"/>
      <c r="O872" s="771"/>
      <c r="P872" s="771"/>
      <c r="Q872" s="771"/>
      <c r="R872" s="771"/>
      <c r="S872" s="771"/>
      <c r="T872" s="772"/>
      <c r="U872" s="772"/>
      <c r="V872" s="772"/>
      <c r="W872" s="772"/>
      <c r="X872" s="772"/>
      <c r="Y872" s="772"/>
      <c r="Z872" s="772"/>
    </row>
    <row r="873" spans="1:26" ht="12" customHeight="1" x14ac:dyDescent="0.3">
      <c r="A873" s="771"/>
      <c r="B873" s="771"/>
      <c r="C873" s="771"/>
      <c r="D873" s="771"/>
      <c r="E873" s="771"/>
      <c r="F873" s="771"/>
      <c r="G873" s="771"/>
      <c r="H873" s="771"/>
      <c r="I873" s="771"/>
      <c r="J873" s="771"/>
      <c r="K873" s="771"/>
      <c r="L873" s="771"/>
      <c r="M873" s="771"/>
      <c r="N873" s="771"/>
      <c r="O873" s="771"/>
      <c r="P873" s="771"/>
      <c r="Q873" s="771"/>
      <c r="R873" s="771"/>
      <c r="S873" s="771"/>
      <c r="T873" s="772"/>
      <c r="U873" s="772"/>
      <c r="V873" s="772"/>
      <c r="W873" s="772"/>
      <c r="X873" s="772"/>
      <c r="Y873" s="772"/>
      <c r="Z873" s="772"/>
    </row>
    <row r="874" spans="1:26" ht="12" customHeight="1" x14ac:dyDescent="0.3">
      <c r="A874" s="771"/>
      <c r="B874" s="771"/>
      <c r="C874" s="771"/>
      <c r="D874" s="771"/>
      <c r="E874" s="771"/>
      <c r="F874" s="771"/>
      <c r="G874" s="771"/>
      <c r="H874" s="771"/>
      <c r="I874" s="771"/>
      <c r="J874" s="771"/>
      <c r="K874" s="771"/>
      <c r="L874" s="771"/>
      <c r="M874" s="771"/>
      <c r="N874" s="771"/>
      <c r="O874" s="771"/>
      <c r="P874" s="771"/>
      <c r="Q874" s="771"/>
      <c r="R874" s="771"/>
      <c r="S874" s="771"/>
      <c r="T874" s="772"/>
      <c r="U874" s="772"/>
      <c r="V874" s="772"/>
      <c r="W874" s="772"/>
      <c r="X874" s="772"/>
      <c r="Y874" s="772"/>
      <c r="Z874" s="772"/>
    </row>
    <row r="875" spans="1:26" ht="12" customHeight="1" x14ac:dyDescent="0.3">
      <c r="A875" s="771"/>
      <c r="B875" s="771"/>
      <c r="C875" s="771"/>
      <c r="D875" s="771"/>
      <c r="E875" s="771"/>
      <c r="F875" s="771"/>
      <c r="G875" s="771"/>
      <c r="H875" s="771"/>
      <c r="I875" s="771"/>
      <c r="J875" s="771"/>
      <c r="K875" s="771"/>
      <c r="L875" s="771"/>
      <c r="M875" s="771"/>
      <c r="N875" s="771"/>
      <c r="O875" s="771"/>
      <c r="P875" s="771"/>
      <c r="Q875" s="771"/>
      <c r="R875" s="771"/>
      <c r="S875" s="771"/>
      <c r="T875" s="772"/>
      <c r="U875" s="772"/>
      <c r="V875" s="772"/>
      <c r="W875" s="772"/>
      <c r="X875" s="772"/>
      <c r="Y875" s="772"/>
      <c r="Z875" s="772"/>
    </row>
    <row r="876" spans="1:26" ht="12" customHeight="1" x14ac:dyDescent="0.3">
      <c r="A876" s="771"/>
      <c r="B876" s="771"/>
      <c r="C876" s="771"/>
      <c r="D876" s="771"/>
      <c r="E876" s="771"/>
      <c r="F876" s="771"/>
      <c r="G876" s="771"/>
      <c r="H876" s="771"/>
      <c r="I876" s="771"/>
      <c r="J876" s="771"/>
      <c r="K876" s="771"/>
      <c r="L876" s="771"/>
      <c r="M876" s="771"/>
      <c r="N876" s="771"/>
      <c r="O876" s="771"/>
      <c r="P876" s="771"/>
      <c r="Q876" s="771"/>
      <c r="R876" s="771"/>
      <c r="S876" s="771"/>
      <c r="T876" s="772"/>
      <c r="U876" s="772"/>
      <c r="V876" s="772"/>
      <c r="W876" s="772"/>
      <c r="X876" s="772"/>
      <c r="Y876" s="772"/>
      <c r="Z876" s="772"/>
    </row>
    <row r="877" spans="1:26" ht="12" customHeight="1" x14ac:dyDescent="0.3">
      <c r="A877" s="771"/>
      <c r="B877" s="771"/>
      <c r="C877" s="771"/>
      <c r="D877" s="771"/>
      <c r="E877" s="771"/>
      <c r="F877" s="771"/>
      <c r="G877" s="771"/>
      <c r="H877" s="771"/>
      <c r="I877" s="771"/>
      <c r="J877" s="771"/>
      <c r="K877" s="771"/>
      <c r="L877" s="771"/>
      <c r="M877" s="771"/>
      <c r="N877" s="771"/>
      <c r="O877" s="771"/>
      <c r="P877" s="771"/>
      <c r="Q877" s="771"/>
      <c r="R877" s="771"/>
      <c r="S877" s="771"/>
      <c r="T877" s="772"/>
      <c r="U877" s="772"/>
      <c r="V877" s="772"/>
      <c r="W877" s="772"/>
      <c r="X877" s="772"/>
      <c r="Y877" s="772"/>
      <c r="Z877" s="772"/>
    </row>
    <row r="878" spans="1:26" ht="12" customHeight="1" x14ac:dyDescent="0.3">
      <c r="A878" s="771"/>
      <c r="B878" s="771"/>
      <c r="C878" s="771"/>
      <c r="D878" s="771"/>
      <c r="E878" s="771"/>
      <c r="F878" s="771"/>
      <c r="G878" s="771"/>
      <c r="H878" s="771"/>
      <c r="I878" s="771"/>
      <c r="J878" s="771"/>
      <c r="K878" s="771"/>
      <c r="L878" s="771"/>
      <c r="M878" s="771"/>
      <c r="N878" s="771"/>
      <c r="O878" s="771"/>
      <c r="P878" s="771"/>
      <c r="Q878" s="771"/>
      <c r="R878" s="771"/>
      <c r="S878" s="771"/>
      <c r="T878" s="772"/>
      <c r="U878" s="772"/>
      <c r="V878" s="772"/>
      <c r="W878" s="772"/>
      <c r="X878" s="772"/>
      <c r="Y878" s="772"/>
      <c r="Z878" s="772"/>
    </row>
    <row r="879" spans="1:26" ht="12" customHeight="1" x14ac:dyDescent="0.3">
      <c r="A879" s="771"/>
      <c r="B879" s="771"/>
      <c r="C879" s="771"/>
      <c r="D879" s="771"/>
      <c r="E879" s="771"/>
      <c r="F879" s="771"/>
      <c r="G879" s="771"/>
      <c r="H879" s="771"/>
      <c r="I879" s="771"/>
      <c r="J879" s="771"/>
      <c r="K879" s="771"/>
      <c r="L879" s="771"/>
      <c r="M879" s="771"/>
      <c r="N879" s="771"/>
      <c r="O879" s="771"/>
      <c r="P879" s="771"/>
      <c r="Q879" s="771"/>
      <c r="R879" s="771"/>
      <c r="S879" s="771"/>
      <c r="T879" s="772"/>
      <c r="U879" s="772"/>
      <c r="V879" s="772"/>
      <c r="W879" s="772"/>
      <c r="X879" s="772"/>
      <c r="Y879" s="772"/>
      <c r="Z879" s="772"/>
    </row>
    <row r="880" spans="1:26" ht="12" customHeight="1" x14ac:dyDescent="0.3">
      <c r="A880" s="771"/>
      <c r="B880" s="771"/>
      <c r="C880" s="771"/>
      <c r="D880" s="771"/>
      <c r="E880" s="771"/>
      <c r="F880" s="771"/>
      <c r="G880" s="771"/>
      <c r="H880" s="771"/>
      <c r="I880" s="771"/>
      <c r="J880" s="771"/>
      <c r="K880" s="771"/>
      <c r="L880" s="771"/>
      <c r="M880" s="771"/>
      <c r="N880" s="771"/>
      <c r="O880" s="771"/>
      <c r="P880" s="771"/>
      <c r="Q880" s="771"/>
      <c r="R880" s="771"/>
      <c r="S880" s="771"/>
      <c r="T880" s="772"/>
      <c r="U880" s="772"/>
      <c r="V880" s="772"/>
      <c r="W880" s="772"/>
      <c r="X880" s="772"/>
      <c r="Y880" s="772"/>
      <c r="Z880" s="772"/>
    </row>
    <row r="881" spans="1:26" ht="12" customHeight="1" x14ac:dyDescent="0.3">
      <c r="A881" s="771"/>
      <c r="B881" s="771"/>
      <c r="C881" s="771"/>
      <c r="D881" s="771"/>
      <c r="E881" s="771"/>
      <c r="F881" s="771"/>
      <c r="G881" s="771"/>
      <c r="H881" s="771"/>
      <c r="I881" s="771"/>
      <c r="J881" s="771"/>
      <c r="K881" s="771"/>
      <c r="L881" s="771"/>
      <c r="M881" s="771"/>
      <c r="N881" s="771"/>
      <c r="O881" s="771"/>
      <c r="P881" s="771"/>
      <c r="Q881" s="771"/>
      <c r="R881" s="771"/>
      <c r="S881" s="771"/>
      <c r="T881" s="772"/>
      <c r="U881" s="772"/>
      <c r="V881" s="772"/>
      <c r="W881" s="772"/>
      <c r="X881" s="772"/>
      <c r="Y881" s="772"/>
      <c r="Z881" s="772"/>
    </row>
    <row r="882" spans="1:26" ht="12" customHeight="1" x14ac:dyDescent="0.3">
      <c r="A882" s="771"/>
      <c r="B882" s="771"/>
      <c r="C882" s="771"/>
      <c r="D882" s="771"/>
      <c r="E882" s="771"/>
      <c r="F882" s="771"/>
      <c r="G882" s="771"/>
      <c r="H882" s="771"/>
      <c r="I882" s="771"/>
      <c r="J882" s="771"/>
      <c r="K882" s="771"/>
      <c r="L882" s="771"/>
      <c r="M882" s="771"/>
      <c r="N882" s="771"/>
      <c r="O882" s="771"/>
      <c r="P882" s="771"/>
      <c r="Q882" s="771"/>
      <c r="R882" s="771"/>
      <c r="S882" s="771"/>
      <c r="T882" s="772"/>
      <c r="U882" s="772"/>
      <c r="V882" s="772"/>
      <c r="W882" s="772"/>
      <c r="X882" s="772"/>
      <c r="Y882" s="772"/>
      <c r="Z882" s="772"/>
    </row>
    <row r="883" spans="1:26" ht="12" customHeight="1" x14ac:dyDescent="0.3">
      <c r="A883" s="771"/>
      <c r="B883" s="771"/>
      <c r="C883" s="771"/>
      <c r="D883" s="771"/>
      <c r="E883" s="771"/>
      <c r="F883" s="771"/>
      <c r="G883" s="771"/>
      <c r="H883" s="771"/>
      <c r="I883" s="771"/>
      <c r="J883" s="771"/>
      <c r="K883" s="771"/>
      <c r="L883" s="771"/>
      <c r="M883" s="771"/>
      <c r="N883" s="771"/>
      <c r="O883" s="771"/>
      <c r="P883" s="771"/>
      <c r="Q883" s="771"/>
      <c r="R883" s="771"/>
      <c r="S883" s="771"/>
      <c r="T883" s="772"/>
      <c r="U883" s="772"/>
      <c r="V883" s="772"/>
      <c r="W883" s="772"/>
      <c r="X883" s="772"/>
      <c r="Y883" s="772"/>
      <c r="Z883" s="772"/>
    </row>
    <row r="884" spans="1:26" ht="12" customHeight="1" x14ac:dyDescent="0.3">
      <c r="A884" s="771"/>
      <c r="B884" s="771"/>
      <c r="C884" s="771"/>
      <c r="D884" s="771"/>
      <c r="E884" s="771"/>
      <c r="F884" s="771"/>
      <c r="G884" s="771"/>
      <c r="H884" s="771"/>
      <c r="I884" s="771"/>
      <c r="J884" s="771"/>
      <c r="K884" s="771"/>
      <c r="L884" s="771"/>
      <c r="M884" s="771"/>
      <c r="N884" s="771"/>
      <c r="O884" s="771"/>
      <c r="P884" s="771"/>
      <c r="Q884" s="771"/>
      <c r="R884" s="771"/>
      <c r="S884" s="771"/>
      <c r="T884" s="772"/>
      <c r="U884" s="772"/>
      <c r="V884" s="772"/>
      <c r="W884" s="772"/>
      <c r="X884" s="772"/>
      <c r="Y884" s="772"/>
      <c r="Z884" s="772"/>
    </row>
    <row r="885" spans="1:26" ht="12" customHeight="1" x14ac:dyDescent="0.3">
      <c r="A885" s="771"/>
      <c r="B885" s="771"/>
      <c r="C885" s="771"/>
      <c r="D885" s="771"/>
      <c r="E885" s="771"/>
      <c r="F885" s="771"/>
      <c r="G885" s="771"/>
      <c r="H885" s="771"/>
      <c r="I885" s="771"/>
      <c r="J885" s="771"/>
      <c r="K885" s="771"/>
      <c r="L885" s="771"/>
      <c r="M885" s="771"/>
      <c r="N885" s="771"/>
      <c r="O885" s="771"/>
      <c r="P885" s="771"/>
      <c r="Q885" s="771"/>
      <c r="R885" s="771"/>
      <c r="S885" s="771"/>
      <c r="T885" s="772"/>
      <c r="U885" s="772"/>
      <c r="V885" s="772"/>
      <c r="W885" s="772"/>
      <c r="X885" s="772"/>
      <c r="Y885" s="772"/>
      <c r="Z885" s="772"/>
    </row>
    <row r="886" spans="1:26" ht="12" customHeight="1" x14ac:dyDescent="0.3">
      <c r="A886" s="771"/>
      <c r="B886" s="771"/>
      <c r="C886" s="771"/>
      <c r="D886" s="771"/>
      <c r="E886" s="771"/>
      <c r="F886" s="771"/>
      <c r="G886" s="771"/>
      <c r="H886" s="771"/>
      <c r="I886" s="771"/>
      <c r="J886" s="771"/>
      <c r="K886" s="771"/>
      <c r="L886" s="771"/>
      <c r="M886" s="771"/>
      <c r="N886" s="771"/>
      <c r="O886" s="771"/>
      <c r="P886" s="771"/>
      <c r="Q886" s="771"/>
      <c r="R886" s="771"/>
      <c r="S886" s="771"/>
      <c r="T886" s="772"/>
      <c r="U886" s="772"/>
      <c r="V886" s="772"/>
      <c r="W886" s="772"/>
      <c r="X886" s="772"/>
      <c r="Y886" s="772"/>
      <c r="Z886" s="772"/>
    </row>
    <row r="887" spans="1:26" ht="12" customHeight="1" x14ac:dyDescent="0.3">
      <c r="A887" s="771"/>
      <c r="B887" s="771"/>
      <c r="C887" s="771"/>
      <c r="D887" s="771"/>
      <c r="E887" s="771"/>
      <c r="F887" s="771"/>
      <c r="G887" s="771"/>
      <c r="H887" s="771"/>
      <c r="I887" s="771"/>
      <c r="J887" s="771"/>
      <c r="K887" s="771"/>
      <c r="L887" s="771"/>
      <c r="M887" s="771"/>
      <c r="N887" s="771"/>
      <c r="O887" s="771"/>
      <c r="P887" s="771"/>
      <c r="Q887" s="771"/>
      <c r="R887" s="771"/>
      <c r="S887" s="771"/>
      <c r="T887" s="772"/>
      <c r="U887" s="772"/>
      <c r="V887" s="772"/>
      <c r="W887" s="772"/>
      <c r="X887" s="772"/>
      <c r="Y887" s="772"/>
      <c r="Z887" s="772"/>
    </row>
    <row r="888" spans="1:26" ht="12" customHeight="1" x14ac:dyDescent="0.3">
      <c r="A888" s="771"/>
      <c r="B888" s="771"/>
      <c r="C888" s="771"/>
      <c r="D888" s="771"/>
      <c r="E888" s="771"/>
      <c r="F888" s="771"/>
      <c r="G888" s="771"/>
      <c r="H888" s="771"/>
      <c r="I888" s="771"/>
      <c r="J888" s="771"/>
      <c r="K888" s="771"/>
      <c r="L888" s="771"/>
      <c r="M888" s="771"/>
      <c r="N888" s="771"/>
      <c r="O888" s="771"/>
      <c r="P888" s="771"/>
      <c r="Q888" s="771"/>
      <c r="R888" s="771"/>
      <c r="S888" s="771"/>
      <c r="T888" s="772"/>
      <c r="U888" s="772"/>
      <c r="V888" s="772"/>
      <c r="W888" s="772"/>
      <c r="X888" s="772"/>
      <c r="Y888" s="772"/>
      <c r="Z888" s="772"/>
    </row>
    <row r="889" spans="1:26" ht="12" customHeight="1" x14ac:dyDescent="0.3">
      <c r="A889" s="771"/>
      <c r="B889" s="771"/>
      <c r="C889" s="771"/>
      <c r="D889" s="771"/>
      <c r="E889" s="771"/>
      <c r="F889" s="771"/>
      <c r="G889" s="771"/>
      <c r="H889" s="771"/>
      <c r="I889" s="771"/>
      <c r="J889" s="771"/>
      <c r="K889" s="771"/>
      <c r="L889" s="771"/>
      <c r="M889" s="771"/>
      <c r="N889" s="771"/>
      <c r="O889" s="771"/>
      <c r="P889" s="771"/>
      <c r="Q889" s="771"/>
      <c r="R889" s="771"/>
      <c r="S889" s="771"/>
      <c r="T889" s="772"/>
      <c r="U889" s="772"/>
      <c r="V889" s="772"/>
      <c r="W889" s="772"/>
      <c r="X889" s="772"/>
      <c r="Y889" s="772"/>
      <c r="Z889" s="772"/>
    </row>
    <row r="890" spans="1:26" ht="12" customHeight="1" x14ac:dyDescent="0.3">
      <c r="A890" s="771"/>
      <c r="B890" s="771"/>
      <c r="C890" s="771"/>
      <c r="D890" s="771"/>
      <c r="E890" s="771"/>
      <c r="F890" s="771"/>
      <c r="G890" s="771"/>
      <c r="H890" s="771"/>
      <c r="I890" s="771"/>
      <c r="J890" s="771"/>
      <c r="K890" s="771"/>
      <c r="L890" s="771"/>
      <c r="M890" s="771"/>
      <c r="N890" s="771"/>
      <c r="O890" s="771"/>
      <c r="P890" s="771"/>
      <c r="Q890" s="771"/>
      <c r="R890" s="771"/>
      <c r="S890" s="771"/>
      <c r="T890" s="772"/>
      <c r="U890" s="772"/>
      <c r="V890" s="772"/>
      <c r="W890" s="772"/>
      <c r="X890" s="772"/>
      <c r="Y890" s="772"/>
      <c r="Z890" s="772"/>
    </row>
    <row r="891" spans="1:26" ht="12" customHeight="1" x14ac:dyDescent="0.3">
      <c r="A891" s="771"/>
      <c r="B891" s="771"/>
      <c r="C891" s="771"/>
      <c r="D891" s="771"/>
      <c r="E891" s="771"/>
      <c r="F891" s="771"/>
      <c r="G891" s="771"/>
      <c r="H891" s="771"/>
      <c r="I891" s="771"/>
      <c r="J891" s="771"/>
      <c r="K891" s="771"/>
      <c r="L891" s="771"/>
      <c r="M891" s="771"/>
      <c r="N891" s="771"/>
      <c r="O891" s="771"/>
      <c r="P891" s="771"/>
      <c r="Q891" s="771"/>
      <c r="R891" s="771"/>
      <c r="S891" s="771"/>
      <c r="T891" s="772"/>
      <c r="U891" s="772"/>
      <c r="V891" s="772"/>
      <c r="W891" s="772"/>
      <c r="X891" s="772"/>
      <c r="Y891" s="772"/>
      <c r="Z891" s="772"/>
    </row>
    <row r="892" spans="1:26" ht="12" customHeight="1" x14ac:dyDescent="0.3">
      <c r="A892" s="771"/>
      <c r="B892" s="771"/>
      <c r="C892" s="771"/>
      <c r="D892" s="771"/>
      <c r="E892" s="771"/>
      <c r="F892" s="771"/>
      <c r="G892" s="771"/>
      <c r="H892" s="771"/>
      <c r="I892" s="771"/>
      <c r="J892" s="771"/>
      <c r="K892" s="771"/>
      <c r="L892" s="771"/>
      <c r="M892" s="771"/>
      <c r="N892" s="771"/>
      <c r="O892" s="771"/>
      <c r="P892" s="771"/>
      <c r="Q892" s="771"/>
      <c r="R892" s="771"/>
      <c r="S892" s="771"/>
      <c r="T892" s="772"/>
      <c r="U892" s="772"/>
      <c r="V892" s="772"/>
      <c r="W892" s="772"/>
      <c r="X892" s="772"/>
      <c r="Y892" s="772"/>
      <c r="Z892" s="772"/>
    </row>
    <row r="893" spans="1:26" ht="12" customHeight="1" x14ac:dyDescent="0.3">
      <c r="A893" s="771"/>
      <c r="B893" s="771"/>
      <c r="C893" s="771"/>
      <c r="D893" s="771"/>
      <c r="E893" s="771"/>
      <c r="F893" s="771"/>
      <c r="G893" s="771"/>
      <c r="H893" s="771"/>
      <c r="I893" s="771"/>
      <c r="J893" s="771"/>
      <c r="K893" s="771"/>
      <c r="L893" s="771"/>
      <c r="M893" s="771"/>
      <c r="N893" s="771"/>
      <c r="O893" s="771"/>
      <c r="P893" s="771"/>
      <c r="Q893" s="771"/>
      <c r="R893" s="771"/>
      <c r="S893" s="771"/>
      <c r="T893" s="772"/>
      <c r="U893" s="772"/>
      <c r="V893" s="772"/>
      <c r="W893" s="772"/>
      <c r="X893" s="772"/>
      <c r="Y893" s="772"/>
      <c r="Z893" s="772"/>
    </row>
    <row r="894" spans="1:26" ht="12" customHeight="1" x14ac:dyDescent="0.3">
      <c r="A894" s="771"/>
      <c r="B894" s="771"/>
      <c r="C894" s="771"/>
      <c r="D894" s="771"/>
      <c r="E894" s="771"/>
      <c r="F894" s="771"/>
      <c r="G894" s="771"/>
      <c r="H894" s="771"/>
      <c r="I894" s="771"/>
      <c r="J894" s="771"/>
      <c r="K894" s="771"/>
      <c r="L894" s="771"/>
      <c r="M894" s="771"/>
      <c r="N894" s="771"/>
      <c r="O894" s="771"/>
      <c r="P894" s="771"/>
      <c r="Q894" s="771"/>
      <c r="R894" s="771"/>
      <c r="S894" s="771"/>
      <c r="T894" s="772"/>
      <c r="U894" s="772"/>
      <c r="V894" s="772"/>
      <c r="W894" s="772"/>
      <c r="X894" s="772"/>
      <c r="Y894" s="772"/>
      <c r="Z894" s="772"/>
    </row>
    <row r="895" spans="1:26" ht="12" customHeight="1" x14ac:dyDescent="0.3">
      <c r="A895" s="771"/>
      <c r="B895" s="771"/>
      <c r="C895" s="771"/>
      <c r="D895" s="771"/>
      <c r="E895" s="771"/>
      <c r="F895" s="771"/>
      <c r="G895" s="771"/>
      <c r="H895" s="771"/>
      <c r="I895" s="771"/>
      <c r="J895" s="771"/>
      <c r="K895" s="771"/>
      <c r="L895" s="771"/>
      <c r="M895" s="771"/>
      <c r="N895" s="771"/>
      <c r="O895" s="771"/>
      <c r="P895" s="771"/>
      <c r="Q895" s="771"/>
      <c r="R895" s="771"/>
      <c r="S895" s="771"/>
      <c r="T895" s="772"/>
      <c r="U895" s="772"/>
      <c r="V895" s="772"/>
      <c r="W895" s="772"/>
      <c r="X895" s="772"/>
      <c r="Y895" s="772"/>
      <c r="Z895" s="772"/>
    </row>
    <row r="896" spans="1:26" ht="12" customHeight="1" x14ac:dyDescent="0.3">
      <c r="A896" s="771"/>
      <c r="B896" s="771"/>
      <c r="C896" s="771"/>
      <c r="D896" s="771"/>
      <c r="E896" s="771"/>
      <c r="F896" s="771"/>
      <c r="G896" s="771"/>
      <c r="H896" s="771"/>
      <c r="I896" s="771"/>
      <c r="J896" s="771"/>
      <c r="K896" s="771"/>
      <c r="L896" s="771"/>
      <c r="M896" s="771"/>
      <c r="N896" s="771"/>
      <c r="O896" s="771"/>
      <c r="P896" s="771"/>
      <c r="Q896" s="771"/>
      <c r="R896" s="771"/>
      <c r="S896" s="771"/>
      <c r="T896" s="772"/>
      <c r="U896" s="772"/>
      <c r="V896" s="772"/>
      <c r="W896" s="772"/>
      <c r="X896" s="772"/>
      <c r="Y896" s="772"/>
      <c r="Z896" s="772"/>
    </row>
    <row r="897" spans="1:26" ht="12" customHeight="1" x14ac:dyDescent="0.3">
      <c r="A897" s="771"/>
      <c r="B897" s="771"/>
      <c r="C897" s="771"/>
      <c r="D897" s="771"/>
      <c r="E897" s="771"/>
      <c r="F897" s="771"/>
      <c r="G897" s="771"/>
      <c r="H897" s="771"/>
      <c r="I897" s="771"/>
      <c r="J897" s="771"/>
      <c r="K897" s="771"/>
      <c r="L897" s="771"/>
      <c r="M897" s="771"/>
      <c r="N897" s="771"/>
      <c r="O897" s="771"/>
      <c r="P897" s="771"/>
      <c r="Q897" s="771"/>
      <c r="R897" s="771"/>
      <c r="S897" s="771"/>
      <c r="T897" s="772"/>
      <c r="U897" s="772"/>
      <c r="V897" s="772"/>
      <c r="W897" s="772"/>
      <c r="X897" s="772"/>
      <c r="Y897" s="772"/>
      <c r="Z897" s="772"/>
    </row>
    <row r="898" spans="1:26" ht="12" customHeight="1" x14ac:dyDescent="0.3">
      <c r="A898" s="771"/>
      <c r="B898" s="771"/>
      <c r="C898" s="771"/>
      <c r="D898" s="771"/>
      <c r="E898" s="771"/>
      <c r="F898" s="771"/>
      <c r="G898" s="771"/>
      <c r="H898" s="771"/>
      <c r="I898" s="771"/>
      <c r="J898" s="771"/>
      <c r="K898" s="771"/>
      <c r="L898" s="771"/>
      <c r="M898" s="771"/>
      <c r="N898" s="771"/>
      <c r="O898" s="771"/>
      <c r="P898" s="771"/>
      <c r="Q898" s="771"/>
      <c r="R898" s="771"/>
      <c r="S898" s="771"/>
      <c r="T898" s="772"/>
      <c r="U898" s="772"/>
      <c r="V898" s="772"/>
      <c r="W898" s="772"/>
      <c r="X898" s="772"/>
      <c r="Y898" s="772"/>
      <c r="Z898" s="772"/>
    </row>
    <row r="899" spans="1:26" ht="12" customHeight="1" x14ac:dyDescent="0.3">
      <c r="A899" s="771"/>
      <c r="B899" s="771"/>
      <c r="C899" s="771"/>
      <c r="D899" s="771"/>
      <c r="E899" s="771"/>
      <c r="F899" s="771"/>
      <c r="G899" s="771"/>
      <c r="H899" s="771"/>
      <c r="I899" s="771"/>
      <c r="J899" s="771"/>
      <c r="K899" s="771"/>
      <c r="L899" s="771"/>
      <c r="M899" s="771"/>
      <c r="N899" s="771"/>
      <c r="O899" s="771"/>
      <c r="P899" s="771"/>
      <c r="Q899" s="771"/>
      <c r="R899" s="771"/>
      <c r="S899" s="771"/>
      <c r="T899" s="772"/>
      <c r="U899" s="772"/>
      <c r="V899" s="772"/>
      <c r="W899" s="772"/>
      <c r="X899" s="772"/>
      <c r="Y899" s="772"/>
      <c r="Z899" s="772"/>
    </row>
    <row r="900" spans="1:26" ht="12" customHeight="1" x14ac:dyDescent="0.3">
      <c r="A900" s="771"/>
      <c r="B900" s="771"/>
      <c r="C900" s="771"/>
      <c r="D900" s="771"/>
      <c r="E900" s="771"/>
      <c r="F900" s="771"/>
      <c r="G900" s="771"/>
      <c r="H900" s="771"/>
      <c r="I900" s="771"/>
      <c r="J900" s="771"/>
      <c r="K900" s="771"/>
      <c r="L900" s="771"/>
      <c r="M900" s="771"/>
      <c r="N900" s="771"/>
      <c r="O900" s="771"/>
      <c r="P900" s="771"/>
      <c r="Q900" s="771"/>
      <c r="R900" s="771"/>
      <c r="S900" s="771"/>
      <c r="T900" s="772"/>
      <c r="U900" s="772"/>
      <c r="V900" s="772"/>
      <c r="W900" s="772"/>
      <c r="X900" s="772"/>
      <c r="Y900" s="772"/>
      <c r="Z900" s="772"/>
    </row>
    <row r="901" spans="1:26" ht="12" customHeight="1" x14ac:dyDescent="0.3">
      <c r="A901" s="771"/>
      <c r="B901" s="771"/>
      <c r="C901" s="771"/>
      <c r="D901" s="771"/>
      <c r="E901" s="771"/>
      <c r="F901" s="771"/>
      <c r="G901" s="771"/>
      <c r="H901" s="771"/>
      <c r="I901" s="771"/>
      <c r="J901" s="771"/>
      <c r="K901" s="771"/>
      <c r="L901" s="771"/>
      <c r="M901" s="771"/>
      <c r="N901" s="771"/>
      <c r="O901" s="771"/>
      <c r="P901" s="771"/>
      <c r="Q901" s="771"/>
      <c r="R901" s="771"/>
      <c r="S901" s="771"/>
      <c r="T901" s="772"/>
      <c r="U901" s="772"/>
      <c r="V901" s="772"/>
      <c r="W901" s="772"/>
      <c r="X901" s="772"/>
      <c r="Y901" s="772"/>
      <c r="Z901" s="772"/>
    </row>
    <row r="902" spans="1:26" ht="12" customHeight="1" x14ac:dyDescent="0.3">
      <c r="A902" s="771"/>
      <c r="B902" s="771"/>
      <c r="C902" s="771"/>
      <c r="D902" s="771"/>
      <c r="E902" s="771"/>
      <c r="F902" s="771"/>
      <c r="G902" s="771"/>
      <c r="H902" s="771"/>
      <c r="I902" s="771"/>
      <c r="J902" s="771"/>
      <c r="K902" s="771"/>
      <c r="L902" s="771"/>
      <c r="M902" s="771"/>
      <c r="N902" s="771"/>
      <c r="O902" s="771"/>
      <c r="P902" s="771"/>
      <c r="Q902" s="771"/>
      <c r="R902" s="771"/>
      <c r="S902" s="771"/>
      <c r="T902" s="772"/>
      <c r="U902" s="772"/>
      <c r="V902" s="772"/>
      <c r="W902" s="772"/>
      <c r="X902" s="772"/>
      <c r="Y902" s="772"/>
      <c r="Z902" s="772"/>
    </row>
    <row r="903" spans="1:26" ht="12" customHeight="1" x14ac:dyDescent="0.3">
      <c r="A903" s="771"/>
      <c r="B903" s="771"/>
      <c r="C903" s="771"/>
      <c r="D903" s="771"/>
      <c r="E903" s="771"/>
      <c r="F903" s="771"/>
      <c r="G903" s="771"/>
      <c r="H903" s="771"/>
      <c r="I903" s="771"/>
      <c r="J903" s="771"/>
      <c r="K903" s="771"/>
      <c r="L903" s="771"/>
      <c r="M903" s="771"/>
      <c r="N903" s="771"/>
      <c r="O903" s="771"/>
      <c r="P903" s="771"/>
      <c r="Q903" s="771"/>
      <c r="R903" s="771"/>
      <c r="S903" s="771"/>
      <c r="T903" s="772"/>
      <c r="U903" s="772"/>
      <c r="V903" s="772"/>
      <c r="W903" s="772"/>
      <c r="X903" s="772"/>
      <c r="Y903" s="772"/>
      <c r="Z903" s="772"/>
    </row>
    <row r="904" spans="1:26" ht="12" customHeight="1" x14ac:dyDescent="0.3">
      <c r="A904" s="771"/>
      <c r="B904" s="771"/>
      <c r="C904" s="771"/>
      <c r="D904" s="771"/>
      <c r="E904" s="771"/>
      <c r="F904" s="771"/>
      <c r="G904" s="771"/>
      <c r="H904" s="771"/>
      <c r="I904" s="771"/>
      <c r="J904" s="771"/>
      <c r="K904" s="771"/>
      <c r="L904" s="771"/>
      <c r="M904" s="771"/>
      <c r="N904" s="771"/>
      <c r="O904" s="771"/>
      <c r="P904" s="771"/>
      <c r="Q904" s="771"/>
      <c r="R904" s="771"/>
      <c r="S904" s="771"/>
      <c r="T904" s="772"/>
      <c r="U904" s="772"/>
      <c r="V904" s="772"/>
      <c r="W904" s="772"/>
      <c r="X904" s="772"/>
      <c r="Y904" s="772"/>
      <c r="Z904" s="772"/>
    </row>
    <row r="905" spans="1:26" ht="12" customHeight="1" x14ac:dyDescent="0.3">
      <c r="A905" s="771"/>
      <c r="B905" s="771"/>
      <c r="C905" s="771"/>
      <c r="D905" s="771"/>
      <c r="E905" s="771"/>
      <c r="F905" s="771"/>
      <c r="G905" s="771"/>
      <c r="H905" s="771"/>
      <c r="I905" s="771"/>
      <c r="J905" s="771"/>
      <c r="K905" s="771"/>
      <c r="L905" s="771"/>
      <c r="M905" s="771"/>
      <c r="N905" s="771"/>
      <c r="O905" s="771"/>
      <c r="P905" s="771"/>
      <c r="Q905" s="771"/>
      <c r="R905" s="771"/>
      <c r="S905" s="771"/>
      <c r="T905" s="772"/>
      <c r="U905" s="772"/>
      <c r="V905" s="772"/>
      <c r="W905" s="772"/>
      <c r="X905" s="772"/>
      <c r="Y905" s="772"/>
      <c r="Z905" s="772"/>
    </row>
    <row r="906" spans="1:26" ht="12" customHeight="1" x14ac:dyDescent="0.3">
      <c r="A906" s="771"/>
      <c r="B906" s="771"/>
      <c r="C906" s="771"/>
      <c r="D906" s="771"/>
      <c r="E906" s="771"/>
      <c r="F906" s="771"/>
      <c r="G906" s="771"/>
      <c r="H906" s="771"/>
      <c r="I906" s="771"/>
      <c r="J906" s="771"/>
      <c r="K906" s="771"/>
      <c r="L906" s="771"/>
      <c r="M906" s="771"/>
      <c r="N906" s="771"/>
      <c r="O906" s="771"/>
      <c r="P906" s="771"/>
      <c r="Q906" s="771"/>
      <c r="R906" s="771"/>
      <c r="S906" s="771"/>
      <c r="T906" s="772"/>
      <c r="U906" s="772"/>
      <c r="V906" s="772"/>
      <c r="W906" s="772"/>
      <c r="X906" s="772"/>
      <c r="Y906" s="772"/>
      <c r="Z906" s="772"/>
    </row>
    <row r="907" spans="1:26" ht="12" customHeight="1" x14ac:dyDescent="0.3">
      <c r="A907" s="771"/>
      <c r="B907" s="771"/>
      <c r="C907" s="771"/>
      <c r="D907" s="771"/>
      <c r="E907" s="771"/>
      <c r="F907" s="771"/>
      <c r="G907" s="771"/>
      <c r="H907" s="771"/>
      <c r="I907" s="771"/>
      <c r="J907" s="771"/>
      <c r="K907" s="771"/>
      <c r="L907" s="771"/>
      <c r="M907" s="771"/>
      <c r="N907" s="771"/>
      <c r="O907" s="771"/>
      <c r="P907" s="771"/>
      <c r="Q907" s="771"/>
      <c r="R907" s="771"/>
      <c r="S907" s="771"/>
      <c r="T907" s="772"/>
      <c r="U907" s="772"/>
      <c r="V907" s="772"/>
      <c r="W907" s="772"/>
      <c r="X907" s="772"/>
      <c r="Y907" s="772"/>
      <c r="Z907" s="772"/>
    </row>
    <row r="908" spans="1:26" ht="12" customHeight="1" x14ac:dyDescent="0.3">
      <c r="A908" s="771"/>
      <c r="B908" s="771"/>
      <c r="C908" s="771"/>
      <c r="D908" s="771"/>
      <c r="E908" s="771"/>
      <c r="F908" s="771"/>
      <c r="G908" s="771"/>
      <c r="H908" s="771"/>
      <c r="I908" s="771"/>
      <c r="J908" s="771"/>
      <c r="K908" s="771"/>
      <c r="L908" s="771"/>
      <c r="M908" s="771"/>
      <c r="N908" s="771"/>
      <c r="O908" s="771"/>
      <c r="P908" s="771"/>
      <c r="Q908" s="771"/>
      <c r="R908" s="771"/>
      <c r="S908" s="771"/>
      <c r="T908" s="772"/>
      <c r="U908" s="772"/>
      <c r="V908" s="772"/>
      <c r="W908" s="772"/>
      <c r="X908" s="772"/>
      <c r="Y908" s="772"/>
      <c r="Z908" s="772"/>
    </row>
    <row r="909" spans="1:26" ht="12" customHeight="1" x14ac:dyDescent="0.3">
      <c r="A909" s="771"/>
      <c r="B909" s="771"/>
      <c r="C909" s="771"/>
      <c r="D909" s="771"/>
      <c r="E909" s="771"/>
      <c r="F909" s="771"/>
      <c r="G909" s="771"/>
      <c r="H909" s="771"/>
      <c r="I909" s="771"/>
      <c r="J909" s="771"/>
      <c r="K909" s="771"/>
      <c r="L909" s="771"/>
      <c r="M909" s="771"/>
      <c r="N909" s="771"/>
      <c r="O909" s="771"/>
      <c r="P909" s="771"/>
      <c r="Q909" s="771"/>
      <c r="R909" s="771"/>
      <c r="S909" s="771"/>
      <c r="T909" s="772"/>
      <c r="U909" s="772"/>
      <c r="V909" s="772"/>
      <c r="W909" s="772"/>
      <c r="X909" s="772"/>
      <c r="Y909" s="772"/>
      <c r="Z909" s="772"/>
    </row>
    <row r="910" spans="1:26" ht="12" customHeight="1" x14ac:dyDescent="0.3">
      <c r="A910" s="771"/>
      <c r="B910" s="771"/>
      <c r="C910" s="771"/>
      <c r="D910" s="771"/>
      <c r="E910" s="771"/>
      <c r="F910" s="771"/>
      <c r="G910" s="771"/>
      <c r="H910" s="771"/>
      <c r="I910" s="771"/>
      <c r="J910" s="771"/>
      <c r="K910" s="771"/>
      <c r="L910" s="771"/>
      <c r="M910" s="771"/>
      <c r="N910" s="771"/>
      <c r="O910" s="771"/>
      <c r="P910" s="771"/>
      <c r="Q910" s="771"/>
      <c r="R910" s="771"/>
      <c r="S910" s="771"/>
      <c r="T910" s="772"/>
      <c r="U910" s="772"/>
      <c r="V910" s="772"/>
      <c r="W910" s="772"/>
      <c r="X910" s="772"/>
      <c r="Y910" s="772"/>
      <c r="Z910" s="772"/>
    </row>
    <row r="911" spans="1:26" ht="12" customHeight="1" x14ac:dyDescent="0.3">
      <c r="A911" s="771"/>
      <c r="B911" s="771"/>
      <c r="C911" s="771"/>
      <c r="D911" s="771"/>
      <c r="E911" s="771"/>
      <c r="F911" s="771"/>
      <c r="G911" s="771"/>
      <c r="H911" s="771"/>
      <c r="I911" s="771"/>
      <c r="J911" s="771"/>
      <c r="K911" s="771"/>
      <c r="L911" s="771"/>
      <c r="M911" s="771"/>
      <c r="N911" s="771"/>
      <c r="O911" s="771"/>
      <c r="P911" s="771"/>
      <c r="Q911" s="771"/>
      <c r="R911" s="771"/>
      <c r="S911" s="771"/>
      <c r="T911" s="772"/>
      <c r="U911" s="772"/>
      <c r="V911" s="772"/>
      <c r="W911" s="772"/>
      <c r="X911" s="772"/>
      <c r="Y911" s="772"/>
      <c r="Z911" s="772"/>
    </row>
    <row r="912" spans="1:26" ht="12" customHeight="1" x14ac:dyDescent="0.3">
      <c r="A912" s="771"/>
      <c r="B912" s="771"/>
      <c r="C912" s="771"/>
      <c r="D912" s="771"/>
      <c r="E912" s="771"/>
      <c r="F912" s="771"/>
      <c r="G912" s="771"/>
      <c r="H912" s="771"/>
      <c r="I912" s="771"/>
      <c r="J912" s="771"/>
      <c r="K912" s="771"/>
      <c r="L912" s="771"/>
      <c r="M912" s="771"/>
      <c r="N912" s="771"/>
      <c r="O912" s="771"/>
      <c r="P912" s="771"/>
      <c r="Q912" s="771"/>
      <c r="R912" s="771"/>
      <c r="S912" s="771"/>
      <c r="T912" s="772"/>
      <c r="U912" s="772"/>
      <c r="V912" s="772"/>
      <c r="W912" s="772"/>
      <c r="X912" s="772"/>
      <c r="Y912" s="772"/>
      <c r="Z912" s="772"/>
    </row>
    <row r="913" spans="1:26" ht="12" customHeight="1" x14ac:dyDescent="0.3">
      <c r="A913" s="771"/>
      <c r="B913" s="771"/>
      <c r="C913" s="771"/>
      <c r="D913" s="771"/>
      <c r="E913" s="771"/>
      <c r="F913" s="771"/>
      <c r="G913" s="771"/>
      <c r="H913" s="771"/>
      <c r="I913" s="771"/>
      <c r="J913" s="771"/>
      <c r="K913" s="771"/>
      <c r="L913" s="771"/>
      <c r="M913" s="771"/>
      <c r="N913" s="771"/>
      <c r="O913" s="771"/>
      <c r="P913" s="771"/>
      <c r="Q913" s="771"/>
      <c r="R913" s="771"/>
      <c r="S913" s="771"/>
      <c r="T913" s="772"/>
      <c r="U913" s="772"/>
      <c r="V913" s="772"/>
      <c r="W913" s="772"/>
      <c r="X913" s="772"/>
      <c r="Y913" s="772"/>
      <c r="Z913" s="772"/>
    </row>
    <row r="914" spans="1:26" ht="12" customHeight="1" x14ac:dyDescent="0.3">
      <c r="A914" s="771"/>
      <c r="B914" s="771"/>
      <c r="C914" s="771"/>
      <c r="D914" s="771"/>
      <c r="E914" s="771"/>
      <c r="F914" s="771"/>
      <c r="G914" s="771"/>
      <c r="H914" s="771"/>
      <c r="I914" s="771"/>
      <c r="J914" s="771"/>
      <c r="K914" s="771"/>
      <c r="L914" s="771"/>
      <c r="M914" s="771"/>
      <c r="N914" s="771"/>
      <c r="O914" s="771"/>
      <c r="P914" s="771"/>
      <c r="Q914" s="771"/>
      <c r="R914" s="771"/>
      <c r="S914" s="771"/>
      <c r="T914" s="772"/>
      <c r="U914" s="772"/>
      <c r="V914" s="772"/>
      <c r="W914" s="772"/>
      <c r="X914" s="772"/>
      <c r="Y914" s="772"/>
      <c r="Z914" s="772"/>
    </row>
    <row r="915" spans="1:26" ht="12" customHeight="1" x14ac:dyDescent="0.3">
      <c r="A915" s="771"/>
      <c r="B915" s="771"/>
      <c r="C915" s="771"/>
      <c r="D915" s="771"/>
      <c r="E915" s="771"/>
      <c r="F915" s="771"/>
      <c r="G915" s="771"/>
      <c r="H915" s="771"/>
      <c r="I915" s="771"/>
      <c r="J915" s="771"/>
      <c r="K915" s="771"/>
      <c r="L915" s="771"/>
      <c r="M915" s="771"/>
      <c r="N915" s="771"/>
      <c r="O915" s="771"/>
      <c r="P915" s="771"/>
      <c r="Q915" s="771"/>
      <c r="R915" s="771"/>
      <c r="S915" s="771"/>
      <c r="T915" s="772"/>
      <c r="U915" s="772"/>
      <c r="V915" s="772"/>
      <c r="W915" s="772"/>
      <c r="X915" s="772"/>
      <c r="Y915" s="772"/>
      <c r="Z915" s="772"/>
    </row>
    <row r="916" spans="1:26" ht="12" customHeight="1" x14ac:dyDescent="0.3">
      <c r="A916" s="771"/>
      <c r="B916" s="771"/>
      <c r="C916" s="771"/>
      <c r="D916" s="771"/>
      <c r="E916" s="771"/>
      <c r="F916" s="771"/>
      <c r="G916" s="771"/>
      <c r="H916" s="771"/>
      <c r="I916" s="771"/>
      <c r="J916" s="771"/>
      <c r="K916" s="771"/>
      <c r="L916" s="771"/>
      <c r="M916" s="771"/>
      <c r="N916" s="771"/>
      <c r="O916" s="771"/>
      <c r="P916" s="771"/>
      <c r="Q916" s="771"/>
      <c r="R916" s="771"/>
      <c r="S916" s="771"/>
      <c r="T916" s="772"/>
      <c r="U916" s="772"/>
      <c r="V916" s="772"/>
      <c r="W916" s="772"/>
      <c r="X916" s="772"/>
      <c r="Y916" s="772"/>
      <c r="Z916" s="772"/>
    </row>
    <row r="917" spans="1:26" ht="12" customHeight="1" x14ac:dyDescent="0.3">
      <c r="A917" s="771"/>
      <c r="B917" s="771"/>
      <c r="C917" s="771"/>
      <c r="D917" s="771"/>
      <c r="E917" s="771"/>
      <c r="F917" s="771"/>
      <c r="G917" s="771"/>
      <c r="H917" s="771"/>
      <c r="I917" s="771"/>
      <c r="J917" s="771"/>
      <c r="K917" s="771"/>
      <c r="L917" s="771"/>
      <c r="M917" s="771"/>
      <c r="N917" s="771"/>
      <c r="O917" s="771"/>
      <c r="P917" s="771"/>
      <c r="Q917" s="771"/>
      <c r="R917" s="771"/>
      <c r="S917" s="771"/>
      <c r="T917" s="772"/>
      <c r="U917" s="772"/>
      <c r="V917" s="772"/>
      <c r="W917" s="772"/>
      <c r="X917" s="772"/>
      <c r="Y917" s="772"/>
      <c r="Z917" s="772"/>
    </row>
    <row r="918" spans="1:26" ht="12" customHeight="1" x14ac:dyDescent="0.3">
      <c r="A918" s="771"/>
      <c r="B918" s="771"/>
      <c r="C918" s="771"/>
      <c r="D918" s="771"/>
      <c r="E918" s="771"/>
      <c r="F918" s="771"/>
      <c r="G918" s="771"/>
      <c r="H918" s="771"/>
      <c r="I918" s="771"/>
      <c r="J918" s="771"/>
      <c r="K918" s="771"/>
      <c r="L918" s="771"/>
      <c r="M918" s="771"/>
      <c r="N918" s="771"/>
      <c r="O918" s="771"/>
      <c r="P918" s="771"/>
      <c r="Q918" s="771"/>
      <c r="R918" s="771"/>
      <c r="S918" s="771"/>
      <c r="T918" s="772"/>
      <c r="U918" s="772"/>
      <c r="V918" s="772"/>
      <c r="W918" s="772"/>
      <c r="X918" s="772"/>
      <c r="Y918" s="772"/>
      <c r="Z918" s="772"/>
    </row>
    <row r="919" spans="1:26" ht="12" customHeight="1" x14ac:dyDescent="0.3">
      <c r="A919" s="771"/>
      <c r="B919" s="771"/>
      <c r="C919" s="771"/>
      <c r="D919" s="771"/>
      <c r="E919" s="771"/>
      <c r="F919" s="771"/>
      <c r="G919" s="771"/>
      <c r="H919" s="771"/>
      <c r="I919" s="771"/>
      <c r="J919" s="771"/>
      <c r="K919" s="771"/>
      <c r="L919" s="771"/>
      <c r="M919" s="771"/>
      <c r="N919" s="771"/>
      <c r="O919" s="771"/>
      <c r="P919" s="771"/>
      <c r="Q919" s="771"/>
      <c r="R919" s="771"/>
      <c r="S919" s="771"/>
      <c r="T919" s="772"/>
      <c r="U919" s="772"/>
      <c r="V919" s="772"/>
      <c r="W919" s="772"/>
      <c r="X919" s="772"/>
      <c r="Y919" s="772"/>
      <c r="Z919" s="772"/>
    </row>
    <row r="920" spans="1:26" ht="12" customHeight="1" x14ac:dyDescent="0.3">
      <c r="A920" s="771"/>
      <c r="B920" s="771"/>
      <c r="C920" s="771"/>
      <c r="D920" s="771"/>
      <c r="E920" s="771"/>
      <c r="F920" s="771"/>
      <c r="G920" s="771"/>
      <c r="H920" s="771"/>
      <c r="I920" s="771"/>
      <c r="J920" s="771"/>
      <c r="K920" s="771"/>
      <c r="L920" s="771"/>
      <c r="M920" s="771"/>
      <c r="N920" s="771"/>
      <c r="O920" s="771"/>
      <c r="P920" s="771"/>
      <c r="Q920" s="771"/>
      <c r="R920" s="771"/>
      <c r="S920" s="771"/>
      <c r="T920" s="772"/>
      <c r="U920" s="772"/>
      <c r="V920" s="772"/>
      <c r="W920" s="772"/>
      <c r="X920" s="772"/>
      <c r="Y920" s="772"/>
      <c r="Z920" s="772"/>
    </row>
    <row r="921" spans="1:26" ht="12" customHeight="1" x14ac:dyDescent="0.3">
      <c r="A921" s="771"/>
      <c r="B921" s="771"/>
      <c r="C921" s="771"/>
      <c r="D921" s="771"/>
      <c r="E921" s="771"/>
      <c r="F921" s="771"/>
      <c r="G921" s="771"/>
      <c r="H921" s="771"/>
      <c r="I921" s="771"/>
      <c r="J921" s="771"/>
      <c r="K921" s="771"/>
      <c r="L921" s="771"/>
      <c r="M921" s="771"/>
      <c r="N921" s="771"/>
      <c r="O921" s="771"/>
      <c r="P921" s="771"/>
      <c r="Q921" s="771"/>
      <c r="R921" s="771"/>
      <c r="S921" s="771"/>
      <c r="T921" s="772"/>
      <c r="U921" s="772"/>
      <c r="V921" s="772"/>
      <c r="W921" s="772"/>
      <c r="X921" s="772"/>
      <c r="Y921" s="772"/>
      <c r="Z921" s="772"/>
    </row>
    <row r="922" spans="1:26" ht="12" customHeight="1" x14ac:dyDescent="0.3">
      <c r="A922" s="771"/>
      <c r="B922" s="771"/>
      <c r="C922" s="771"/>
      <c r="D922" s="771"/>
      <c r="E922" s="771"/>
      <c r="F922" s="771"/>
      <c r="G922" s="771"/>
      <c r="H922" s="771"/>
      <c r="I922" s="771"/>
      <c r="J922" s="771"/>
      <c r="K922" s="771"/>
      <c r="L922" s="771"/>
      <c r="M922" s="771"/>
      <c r="N922" s="771"/>
      <c r="O922" s="771"/>
      <c r="P922" s="771"/>
      <c r="Q922" s="771"/>
      <c r="R922" s="771"/>
      <c r="S922" s="771"/>
      <c r="T922" s="772"/>
      <c r="U922" s="772"/>
      <c r="V922" s="772"/>
      <c r="W922" s="772"/>
      <c r="X922" s="772"/>
      <c r="Y922" s="772"/>
      <c r="Z922" s="772"/>
    </row>
    <row r="923" spans="1:26" ht="12" customHeight="1" x14ac:dyDescent="0.3">
      <c r="A923" s="771"/>
      <c r="B923" s="771"/>
      <c r="C923" s="771"/>
      <c r="D923" s="771"/>
      <c r="E923" s="771"/>
      <c r="F923" s="771"/>
      <c r="G923" s="771"/>
      <c r="H923" s="771"/>
      <c r="I923" s="771"/>
      <c r="J923" s="771"/>
      <c r="K923" s="771"/>
      <c r="L923" s="771"/>
      <c r="M923" s="771"/>
      <c r="N923" s="771"/>
      <c r="O923" s="771"/>
      <c r="P923" s="771"/>
      <c r="Q923" s="771"/>
      <c r="R923" s="771"/>
      <c r="S923" s="771"/>
      <c r="T923" s="772"/>
      <c r="U923" s="772"/>
      <c r="V923" s="772"/>
      <c r="W923" s="772"/>
      <c r="X923" s="772"/>
      <c r="Y923" s="772"/>
      <c r="Z923" s="772"/>
    </row>
    <row r="924" spans="1:26" ht="12" customHeight="1" x14ac:dyDescent="0.3">
      <c r="A924" s="771"/>
      <c r="B924" s="771"/>
      <c r="C924" s="771"/>
      <c r="D924" s="771"/>
      <c r="E924" s="771"/>
      <c r="F924" s="771"/>
      <c r="G924" s="771"/>
      <c r="H924" s="771"/>
      <c r="I924" s="771"/>
      <c r="J924" s="771"/>
      <c r="K924" s="771"/>
      <c r="L924" s="771"/>
      <c r="M924" s="771"/>
      <c r="N924" s="771"/>
      <c r="O924" s="771"/>
      <c r="P924" s="771"/>
      <c r="Q924" s="771"/>
      <c r="R924" s="771"/>
      <c r="S924" s="771"/>
      <c r="T924" s="772"/>
      <c r="U924" s="772"/>
      <c r="V924" s="772"/>
      <c r="W924" s="772"/>
      <c r="X924" s="772"/>
      <c r="Y924" s="772"/>
      <c r="Z924" s="772"/>
    </row>
    <row r="925" spans="1:26" ht="12" customHeight="1" x14ac:dyDescent="0.3">
      <c r="A925" s="771"/>
      <c r="B925" s="771"/>
      <c r="C925" s="771"/>
      <c r="D925" s="771"/>
      <c r="E925" s="771"/>
      <c r="F925" s="771"/>
      <c r="G925" s="771"/>
      <c r="H925" s="771"/>
      <c r="I925" s="771"/>
      <c r="J925" s="771"/>
      <c r="K925" s="771"/>
      <c r="L925" s="771"/>
      <c r="M925" s="771"/>
      <c r="N925" s="771"/>
      <c r="O925" s="771"/>
      <c r="P925" s="771"/>
      <c r="Q925" s="771"/>
      <c r="R925" s="771"/>
      <c r="S925" s="771"/>
      <c r="T925" s="772"/>
      <c r="U925" s="772"/>
      <c r="V925" s="772"/>
      <c r="W925" s="772"/>
      <c r="X925" s="772"/>
      <c r="Y925" s="772"/>
      <c r="Z925" s="772"/>
    </row>
    <row r="926" spans="1:26" ht="12" customHeight="1" x14ac:dyDescent="0.3">
      <c r="A926" s="771"/>
      <c r="B926" s="771"/>
      <c r="C926" s="771"/>
      <c r="D926" s="771"/>
      <c r="E926" s="771"/>
      <c r="F926" s="771"/>
      <c r="G926" s="771"/>
      <c r="H926" s="771"/>
      <c r="I926" s="771"/>
      <c r="J926" s="771"/>
      <c r="K926" s="771"/>
      <c r="L926" s="771"/>
      <c r="M926" s="771"/>
      <c r="N926" s="771"/>
      <c r="O926" s="771"/>
      <c r="P926" s="771"/>
      <c r="Q926" s="771"/>
      <c r="R926" s="771"/>
      <c r="S926" s="771"/>
      <c r="T926" s="772"/>
      <c r="U926" s="772"/>
      <c r="V926" s="772"/>
      <c r="W926" s="772"/>
      <c r="X926" s="772"/>
      <c r="Y926" s="772"/>
      <c r="Z926" s="772"/>
    </row>
    <row r="927" spans="1:26" ht="12" customHeight="1" x14ac:dyDescent="0.3">
      <c r="A927" s="771"/>
      <c r="B927" s="771"/>
      <c r="C927" s="771"/>
      <c r="D927" s="771"/>
      <c r="E927" s="771"/>
      <c r="F927" s="771"/>
      <c r="G927" s="771"/>
      <c r="H927" s="771"/>
      <c r="I927" s="771"/>
      <c r="J927" s="771"/>
      <c r="K927" s="771"/>
      <c r="L927" s="771"/>
      <c r="M927" s="771"/>
      <c r="N927" s="771"/>
      <c r="O927" s="771"/>
      <c r="P927" s="771"/>
      <c r="Q927" s="771"/>
      <c r="R927" s="771"/>
      <c r="S927" s="771"/>
      <c r="T927" s="772"/>
      <c r="U927" s="772"/>
      <c r="V927" s="772"/>
      <c r="W927" s="772"/>
      <c r="X927" s="772"/>
      <c r="Y927" s="772"/>
      <c r="Z927" s="772"/>
    </row>
    <row r="928" spans="1:26" ht="12" customHeight="1" x14ac:dyDescent="0.3">
      <c r="A928" s="771"/>
      <c r="B928" s="771"/>
      <c r="C928" s="771"/>
      <c r="D928" s="771"/>
      <c r="E928" s="771"/>
      <c r="F928" s="771"/>
      <c r="G928" s="771"/>
      <c r="H928" s="771"/>
      <c r="I928" s="771"/>
      <c r="J928" s="771"/>
      <c r="K928" s="771"/>
      <c r="L928" s="771"/>
      <c r="M928" s="771"/>
      <c r="N928" s="771"/>
      <c r="O928" s="771"/>
      <c r="P928" s="771"/>
      <c r="Q928" s="771"/>
      <c r="R928" s="771"/>
      <c r="S928" s="771"/>
      <c r="T928" s="772"/>
      <c r="U928" s="772"/>
      <c r="V928" s="772"/>
      <c r="W928" s="772"/>
      <c r="X928" s="772"/>
      <c r="Y928" s="772"/>
      <c r="Z928" s="772"/>
    </row>
    <row r="929" spans="1:26" ht="12" customHeight="1" x14ac:dyDescent="0.3">
      <c r="A929" s="771"/>
      <c r="B929" s="771"/>
      <c r="C929" s="771"/>
      <c r="D929" s="771"/>
      <c r="E929" s="771"/>
      <c r="F929" s="771"/>
      <c r="G929" s="771"/>
      <c r="H929" s="771"/>
      <c r="I929" s="771"/>
      <c r="J929" s="771"/>
      <c r="K929" s="771"/>
      <c r="L929" s="771"/>
      <c r="M929" s="771"/>
      <c r="N929" s="771"/>
      <c r="O929" s="771"/>
      <c r="P929" s="771"/>
      <c r="Q929" s="771"/>
      <c r="R929" s="771"/>
      <c r="S929" s="771"/>
      <c r="T929" s="772"/>
      <c r="U929" s="772"/>
      <c r="V929" s="772"/>
      <c r="W929" s="772"/>
      <c r="X929" s="772"/>
      <c r="Y929" s="772"/>
      <c r="Z929" s="772"/>
    </row>
    <row r="930" spans="1:26" ht="12" customHeight="1" x14ac:dyDescent="0.3">
      <c r="A930" s="771"/>
      <c r="B930" s="771"/>
      <c r="C930" s="771"/>
      <c r="D930" s="771"/>
      <c r="E930" s="771"/>
      <c r="F930" s="771"/>
      <c r="G930" s="771"/>
      <c r="H930" s="771"/>
      <c r="I930" s="771"/>
      <c r="J930" s="771"/>
      <c r="K930" s="771"/>
      <c r="L930" s="771"/>
      <c r="M930" s="771"/>
      <c r="N930" s="771"/>
      <c r="O930" s="771"/>
      <c r="P930" s="771"/>
      <c r="Q930" s="771"/>
      <c r="R930" s="771"/>
      <c r="S930" s="771"/>
      <c r="T930" s="772"/>
      <c r="U930" s="772"/>
      <c r="V930" s="772"/>
      <c r="W930" s="772"/>
      <c r="X930" s="772"/>
      <c r="Y930" s="772"/>
      <c r="Z930" s="772"/>
    </row>
    <row r="931" spans="1:26" ht="12" customHeight="1" x14ac:dyDescent="0.3">
      <c r="A931" s="771"/>
      <c r="B931" s="771"/>
      <c r="C931" s="771"/>
      <c r="D931" s="771"/>
      <c r="E931" s="771"/>
      <c r="F931" s="771"/>
      <c r="G931" s="771"/>
      <c r="H931" s="771"/>
      <c r="I931" s="771"/>
      <c r="J931" s="771"/>
      <c r="K931" s="771"/>
      <c r="L931" s="771"/>
      <c r="M931" s="771"/>
      <c r="N931" s="771"/>
      <c r="O931" s="771"/>
      <c r="P931" s="771"/>
      <c r="Q931" s="771"/>
      <c r="R931" s="771"/>
      <c r="S931" s="771"/>
      <c r="T931" s="772"/>
      <c r="U931" s="772"/>
      <c r="V931" s="772"/>
      <c r="W931" s="772"/>
      <c r="X931" s="772"/>
      <c r="Y931" s="772"/>
      <c r="Z931" s="772"/>
    </row>
    <row r="932" spans="1:26" ht="12" customHeight="1" x14ac:dyDescent="0.3">
      <c r="A932" s="771"/>
      <c r="B932" s="771"/>
      <c r="C932" s="771"/>
      <c r="D932" s="771"/>
      <c r="E932" s="771"/>
      <c r="F932" s="771"/>
      <c r="G932" s="771"/>
      <c r="H932" s="771"/>
      <c r="I932" s="771"/>
      <c r="J932" s="771"/>
      <c r="K932" s="771"/>
      <c r="L932" s="771"/>
      <c r="M932" s="771"/>
      <c r="N932" s="771"/>
      <c r="O932" s="771"/>
      <c r="P932" s="771"/>
      <c r="Q932" s="771"/>
      <c r="R932" s="771"/>
      <c r="S932" s="771"/>
      <c r="T932" s="772"/>
      <c r="U932" s="772"/>
      <c r="V932" s="772"/>
      <c r="W932" s="772"/>
      <c r="X932" s="772"/>
      <c r="Y932" s="772"/>
      <c r="Z932" s="772"/>
    </row>
    <row r="933" spans="1:26" ht="12" customHeight="1" x14ac:dyDescent="0.3">
      <c r="A933" s="771"/>
      <c r="B933" s="771"/>
      <c r="C933" s="771"/>
      <c r="D933" s="771"/>
      <c r="E933" s="771"/>
      <c r="F933" s="771"/>
      <c r="G933" s="771"/>
      <c r="H933" s="771"/>
      <c r="I933" s="771"/>
      <c r="J933" s="771"/>
      <c r="K933" s="771"/>
      <c r="L933" s="771"/>
      <c r="M933" s="771"/>
      <c r="N933" s="771"/>
      <c r="O933" s="771"/>
      <c r="P933" s="771"/>
      <c r="Q933" s="771"/>
      <c r="R933" s="771"/>
      <c r="S933" s="771"/>
      <c r="T933" s="772"/>
      <c r="U933" s="772"/>
      <c r="V933" s="772"/>
      <c r="W933" s="772"/>
      <c r="X933" s="772"/>
      <c r="Y933" s="772"/>
      <c r="Z933" s="772"/>
    </row>
    <row r="934" spans="1:26" ht="12" customHeight="1" x14ac:dyDescent="0.3">
      <c r="A934" s="771"/>
      <c r="B934" s="771"/>
      <c r="C934" s="771"/>
      <c r="D934" s="771"/>
      <c r="E934" s="771"/>
      <c r="F934" s="771"/>
      <c r="G934" s="771"/>
      <c r="H934" s="771"/>
      <c r="I934" s="771"/>
      <c r="J934" s="771"/>
      <c r="K934" s="771"/>
      <c r="L934" s="771"/>
      <c r="M934" s="771"/>
      <c r="N934" s="771"/>
      <c r="O934" s="771"/>
      <c r="P934" s="771"/>
      <c r="Q934" s="771"/>
      <c r="R934" s="771"/>
      <c r="S934" s="771"/>
      <c r="T934" s="772"/>
      <c r="U934" s="772"/>
      <c r="V934" s="772"/>
      <c r="W934" s="772"/>
      <c r="X934" s="772"/>
      <c r="Y934" s="772"/>
      <c r="Z934" s="772"/>
    </row>
    <row r="935" spans="1:26" ht="12" customHeight="1" x14ac:dyDescent="0.3">
      <c r="A935" s="771"/>
      <c r="B935" s="771"/>
      <c r="C935" s="771"/>
      <c r="D935" s="771"/>
      <c r="E935" s="771"/>
      <c r="F935" s="771"/>
      <c r="G935" s="771"/>
      <c r="H935" s="771"/>
      <c r="I935" s="771"/>
      <c r="J935" s="771"/>
      <c r="K935" s="771"/>
      <c r="L935" s="771"/>
      <c r="M935" s="771"/>
      <c r="N935" s="771"/>
      <c r="O935" s="771"/>
      <c r="P935" s="771"/>
      <c r="Q935" s="771"/>
      <c r="R935" s="771"/>
      <c r="S935" s="771"/>
      <c r="T935" s="772"/>
      <c r="U935" s="772"/>
      <c r="V935" s="772"/>
      <c r="W935" s="772"/>
      <c r="X935" s="772"/>
      <c r="Y935" s="772"/>
      <c r="Z935" s="772"/>
    </row>
    <row r="936" spans="1:26" ht="12" customHeight="1" x14ac:dyDescent="0.3">
      <c r="A936" s="771"/>
      <c r="B936" s="771"/>
      <c r="C936" s="771"/>
      <c r="D936" s="771"/>
      <c r="E936" s="771"/>
      <c r="F936" s="771"/>
      <c r="G936" s="771"/>
      <c r="H936" s="771"/>
      <c r="I936" s="771"/>
      <c r="J936" s="771"/>
      <c r="K936" s="771"/>
      <c r="L936" s="771"/>
      <c r="M936" s="771"/>
      <c r="N936" s="771"/>
      <c r="O936" s="771"/>
      <c r="P936" s="771"/>
      <c r="Q936" s="771"/>
      <c r="R936" s="771"/>
      <c r="S936" s="771"/>
      <c r="T936" s="772"/>
      <c r="U936" s="772"/>
      <c r="V936" s="772"/>
      <c r="W936" s="772"/>
      <c r="X936" s="772"/>
      <c r="Y936" s="772"/>
      <c r="Z936" s="772"/>
    </row>
    <row r="937" spans="1:26" ht="12" customHeight="1" x14ac:dyDescent="0.3">
      <c r="A937" s="771"/>
      <c r="B937" s="771"/>
      <c r="C937" s="771"/>
      <c r="D937" s="771"/>
      <c r="E937" s="771"/>
      <c r="F937" s="771"/>
      <c r="G937" s="771"/>
      <c r="H937" s="771"/>
      <c r="I937" s="771"/>
      <c r="J937" s="771"/>
      <c r="K937" s="771"/>
      <c r="L937" s="771"/>
      <c r="M937" s="771"/>
      <c r="N937" s="771"/>
      <c r="O937" s="771"/>
      <c r="P937" s="771"/>
      <c r="Q937" s="771"/>
      <c r="R937" s="771"/>
      <c r="S937" s="771"/>
      <c r="T937" s="772"/>
      <c r="U937" s="772"/>
      <c r="V937" s="772"/>
      <c r="W937" s="772"/>
      <c r="X937" s="772"/>
      <c r="Y937" s="772"/>
      <c r="Z937" s="772"/>
    </row>
    <row r="938" spans="1:26" ht="12" customHeight="1" x14ac:dyDescent="0.3">
      <c r="A938" s="771"/>
      <c r="B938" s="771"/>
      <c r="C938" s="771"/>
      <c r="D938" s="771"/>
      <c r="E938" s="771"/>
      <c r="F938" s="771"/>
      <c r="G938" s="771"/>
      <c r="H938" s="771"/>
      <c r="I938" s="771"/>
      <c r="J938" s="771"/>
      <c r="K938" s="771"/>
      <c r="L938" s="771"/>
      <c r="M938" s="771"/>
      <c r="N938" s="771"/>
      <c r="O938" s="771"/>
      <c r="P938" s="771"/>
      <c r="Q938" s="771"/>
      <c r="R938" s="771"/>
      <c r="S938" s="771"/>
      <c r="T938" s="772"/>
      <c r="U938" s="772"/>
      <c r="V938" s="772"/>
      <c r="W938" s="772"/>
      <c r="X938" s="772"/>
      <c r="Y938" s="772"/>
      <c r="Z938" s="772"/>
    </row>
    <row r="939" spans="1:26" ht="12" customHeight="1" x14ac:dyDescent="0.3">
      <c r="A939" s="771"/>
      <c r="B939" s="771"/>
      <c r="C939" s="771"/>
      <c r="D939" s="771"/>
      <c r="E939" s="771"/>
      <c r="F939" s="771"/>
      <c r="G939" s="771"/>
      <c r="H939" s="771"/>
      <c r="I939" s="771"/>
      <c r="J939" s="771"/>
      <c r="K939" s="771"/>
      <c r="L939" s="771"/>
      <c r="M939" s="771"/>
      <c r="N939" s="771"/>
      <c r="O939" s="771"/>
      <c r="P939" s="771"/>
      <c r="Q939" s="771"/>
      <c r="R939" s="771"/>
      <c r="S939" s="771"/>
      <c r="T939" s="772"/>
      <c r="U939" s="772"/>
      <c r="V939" s="772"/>
      <c r="W939" s="772"/>
      <c r="X939" s="772"/>
      <c r="Y939" s="772"/>
      <c r="Z939" s="772"/>
    </row>
    <row r="940" spans="1:26" ht="12" customHeight="1" x14ac:dyDescent="0.3">
      <c r="A940" s="771"/>
      <c r="B940" s="771"/>
      <c r="C940" s="771"/>
      <c r="D940" s="771"/>
      <c r="E940" s="771"/>
      <c r="F940" s="771"/>
      <c r="G940" s="771"/>
      <c r="H940" s="771"/>
      <c r="I940" s="771"/>
      <c r="J940" s="771"/>
      <c r="K940" s="771"/>
      <c r="L940" s="771"/>
      <c r="M940" s="771"/>
      <c r="N940" s="771"/>
      <c r="O940" s="771"/>
      <c r="P940" s="771"/>
      <c r="Q940" s="771"/>
      <c r="R940" s="771"/>
      <c r="S940" s="771"/>
      <c r="T940" s="772"/>
      <c r="U940" s="772"/>
      <c r="V940" s="772"/>
      <c r="W940" s="772"/>
      <c r="X940" s="772"/>
      <c r="Y940" s="772"/>
      <c r="Z940" s="772"/>
    </row>
    <row r="941" spans="1:26" ht="12" customHeight="1" x14ac:dyDescent="0.3">
      <c r="A941" s="771"/>
      <c r="B941" s="771"/>
      <c r="C941" s="771"/>
      <c r="D941" s="771"/>
      <c r="E941" s="771"/>
      <c r="F941" s="771"/>
      <c r="G941" s="771"/>
      <c r="H941" s="771"/>
      <c r="I941" s="771"/>
      <c r="J941" s="771"/>
      <c r="K941" s="771"/>
      <c r="L941" s="771"/>
      <c r="M941" s="771"/>
      <c r="N941" s="771"/>
      <c r="O941" s="771"/>
      <c r="P941" s="771"/>
      <c r="Q941" s="771"/>
      <c r="R941" s="771"/>
      <c r="S941" s="771"/>
      <c r="T941" s="772"/>
      <c r="U941" s="772"/>
      <c r="V941" s="772"/>
      <c r="W941" s="772"/>
      <c r="X941" s="772"/>
      <c r="Y941" s="772"/>
      <c r="Z941" s="772"/>
    </row>
    <row r="942" spans="1:26" ht="12" customHeight="1" x14ac:dyDescent="0.3">
      <c r="A942" s="771"/>
      <c r="B942" s="771"/>
      <c r="C942" s="771"/>
      <c r="D942" s="771"/>
      <c r="E942" s="771"/>
      <c r="F942" s="771"/>
      <c r="G942" s="771"/>
      <c r="H942" s="771"/>
      <c r="I942" s="771"/>
      <c r="J942" s="771"/>
      <c r="K942" s="771"/>
      <c r="L942" s="771"/>
      <c r="M942" s="771"/>
      <c r="N942" s="771"/>
      <c r="O942" s="771"/>
      <c r="P942" s="771"/>
      <c r="Q942" s="771"/>
      <c r="R942" s="771"/>
      <c r="S942" s="771"/>
      <c r="T942" s="772"/>
      <c r="U942" s="772"/>
      <c r="V942" s="772"/>
      <c r="W942" s="772"/>
      <c r="X942" s="772"/>
      <c r="Y942" s="772"/>
      <c r="Z942" s="772"/>
    </row>
    <row r="943" spans="1:26" ht="12" customHeight="1" x14ac:dyDescent="0.3">
      <c r="A943" s="771"/>
      <c r="B943" s="771"/>
      <c r="C943" s="771"/>
      <c r="D943" s="771"/>
      <c r="E943" s="771"/>
      <c r="F943" s="771"/>
      <c r="G943" s="771"/>
      <c r="H943" s="771"/>
      <c r="I943" s="771"/>
      <c r="J943" s="771"/>
      <c r="K943" s="771"/>
      <c r="L943" s="771"/>
      <c r="M943" s="771"/>
      <c r="N943" s="771"/>
      <c r="O943" s="771"/>
      <c r="P943" s="771"/>
      <c r="Q943" s="771"/>
      <c r="R943" s="771"/>
      <c r="S943" s="771"/>
      <c r="T943" s="772"/>
      <c r="U943" s="772"/>
      <c r="V943" s="772"/>
      <c r="W943" s="772"/>
      <c r="X943" s="772"/>
      <c r="Y943" s="772"/>
      <c r="Z943" s="772"/>
    </row>
    <row r="944" spans="1:26" ht="12" customHeight="1" x14ac:dyDescent="0.3">
      <c r="A944" s="771"/>
      <c r="B944" s="771"/>
      <c r="C944" s="771"/>
      <c r="D944" s="771"/>
      <c r="E944" s="771"/>
      <c r="F944" s="771"/>
      <c r="G944" s="771"/>
      <c r="H944" s="771"/>
      <c r="I944" s="771"/>
      <c r="J944" s="771"/>
      <c r="K944" s="771"/>
      <c r="L944" s="771"/>
      <c r="M944" s="771"/>
      <c r="N944" s="771"/>
      <c r="O944" s="771"/>
      <c r="P944" s="771"/>
      <c r="Q944" s="771"/>
      <c r="R944" s="771"/>
      <c r="S944" s="771"/>
      <c r="T944" s="772"/>
      <c r="U944" s="772"/>
      <c r="V944" s="772"/>
      <c r="W944" s="772"/>
      <c r="X944" s="772"/>
      <c r="Y944" s="772"/>
      <c r="Z944" s="772"/>
    </row>
    <row r="945" spans="1:26" ht="12" customHeight="1" x14ac:dyDescent="0.3">
      <c r="A945" s="771"/>
      <c r="B945" s="771"/>
      <c r="C945" s="771"/>
      <c r="D945" s="771"/>
      <c r="E945" s="771"/>
      <c r="F945" s="771"/>
      <c r="G945" s="771"/>
      <c r="H945" s="771"/>
      <c r="I945" s="771"/>
      <c r="J945" s="771"/>
      <c r="K945" s="771"/>
      <c r="L945" s="771"/>
      <c r="M945" s="771"/>
      <c r="N945" s="771"/>
      <c r="O945" s="771"/>
      <c r="P945" s="771"/>
      <c r="Q945" s="771"/>
      <c r="R945" s="771"/>
      <c r="S945" s="771"/>
      <c r="T945" s="772"/>
      <c r="U945" s="772"/>
      <c r="V945" s="772"/>
      <c r="W945" s="772"/>
      <c r="X945" s="772"/>
      <c r="Y945" s="772"/>
      <c r="Z945" s="772"/>
    </row>
    <row r="946" spans="1:26" ht="12" customHeight="1" x14ac:dyDescent="0.3">
      <c r="A946" s="771"/>
      <c r="B946" s="771"/>
      <c r="C946" s="771"/>
      <c r="D946" s="771"/>
      <c r="E946" s="771"/>
      <c r="F946" s="771"/>
      <c r="G946" s="771"/>
      <c r="H946" s="771"/>
      <c r="I946" s="771"/>
      <c r="J946" s="771"/>
      <c r="K946" s="771"/>
      <c r="L946" s="771"/>
      <c r="M946" s="771"/>
      <c r="N946" s="771"/>
      <c r="O946" s="771"/>
      <c r="P946" s="771"/>
      <c r="Q946" s="771"/>
      <c r="R946" s="771"/>
      <c r="S946" s="771"/>
      <c r="T946" s="772"/>
      <c r="U946" s="772"/>
      <c r="V946" s="772"/>
      <c r="W946" s="772"/>
      <c r="X946" s="772"/>
      <c r="Y946" s="772"/>
      <c r="Z946" s="772"/>
    </row>
    <row r="947" spans="1:26" ht="12" customHeight="1" x14ac:dyDescent="0.3">
      <c r="A947" s="771"/>
      <c r="B947" s="771"/>
      <c r="C947" s="771"/>
      <c r="D947" s="771"/>
      <c r="E947" s="771"/>
      <c r="F947" s="771"/>
      <c r="G947" s="771"/>
      <c r="H947" s="771"/>
      <c r="I947" s="771"/>
      <c r="J947" s="771"/>
      <c r="K947" s="771"/>
      <c r="L947" s="771"/>
      <c r="M947" s="771"/>
      <c r="N947" s="771"/>
      <c r="O947" s="771"/>
      <c r="P947" s="771"/>
      <c r="Q947" s="771"/>
      <c r="R947" s="771"/>
      <c r="S947" s="771"/>
      <c r="T947" s="772"/>
      <c r="U947" s="772"/>
      <c r="V947" s="772"/>
      <c r="W947" s="772"/>
      <c r="X947" s="772"/>
      <c r="Y947" s="772"/>
      <c r="Z947" s="772"/>
    </row>
    <row r="948" spans="1:26" ht="12" customHeight="1" x14ac:dyDescent="0.3">
      <c r="A948" s="771"/>
      <c r="B948" s="771"/>
      <c r="C948" s="771"/>
      <c r="D948" s="771"/>
      <c r="E948" s="771"/>
      <c r="F948" s="771"/>
      <c r="G948" s="771"/>
      <c r="H948" s="771"/>
      <c r="I948" s="771"/>
      <c r="J948" s="771"/>
      <c r="K948" s="771"/>
      <c r="L948" s="771"/>
      <c r="M948" s="771"/>
      <c r="N948" s="771"/>
      <c r="O948" s="771"/>
      <c r="P948" s="771"/>
      <c r="Q948" s="771"/>
      <c r="R948" s="771"/>
      <c r="S948" s="771"/>
      <c r="T948" s="772"/>
      <c r="U948" s="772"/>
      <c r="V948" s="772"/>
      <c r="W948" s="772"/>
      <c r="X948" s="772"/>
      <c r="Y948" s="772"/>
      <c r="Z948" s="772"/>
    </row>
    <row r="949" spans="1:26" ht="12" customHeight="1" x14ac:dyDescent="0.3">
      <c r="A949" s="771"/>
      <c r="B949" s="771"/>
      <c r="C949" s="771"/>
      <c r="D949" s="771"/>
      <c r="E949" s="771"/>
      <c r="F949" s="771"/>
      <c r="G949" s="771"/>
      <c r="H949" s="771"/>
      <c r="I949" s="771"/>
      <c r="J949" s="771"/>
      <c r="K949" s="771"/>
      <c r="L949" s="771"/>
      <c r="M949" s="771"/>
      <c r="N949" s="771"/>
      <c r="O949" s="771"/>
      <c r="P949" s="771"/>
      <c r="Q949" s="771"/>
      <c r="R949" s="771"/>
      <c r="S949" s="771"/>
      <c r="T949" s="772"/>
      <c r="U949" s="772"/>
      <c r="V949" s="772"/>
      <c r="W949" s="772"/>
      <c r="X949" s="772"/>
      <c r="Y949" s="772"/>
      <c r="Z949" s="772"/>
    </row>
    <row r="950" spans="1:26" ht="12" customHeight="1" x14ac:dyDescent="0.3">
      <c r="A950" s="771"/>
      <c r="B950" s="771"/>
      <c r="C950" s="771"/>
      <c r="D950" s="771"/>
      <c r="E950" s="771"/>
      <c r="F950" s="771"/>
      <c r="G950" s="771"/>
      <c r="H950" s="771"/>
      <c r="I950" s="771"/>
      <c r="J950" s="771"/>
      <c r="K950" s="771"/>
      <c r="L950" s="771"/>
      <c r="M950" s="771"/>
      <c r="N950" s="771"/>
      <c r="O950" s="771"/>
      <c r="P950" s="771"/>
      <c r="Q950" s="771"/>
      <c r="R950" s="771"/>
      <c r="S950" s="771"/>
      <c r="T950" s="772"/>
      <c r="U950" s="772"/>
      <c r="V950" s="772"/>
      <c r="W950" s="772"/>
      <c r="X950" s="772"/>
      <c r="Y950" s="772"/>
      <c r="Z950" s="772"/>
    </row>
    <row r="951" spans="1:26" ht="12" customHeight="1" x14ac:dyDescent="0.3">
      <c r="A951" s="771"/>
      <c r="B951" s="771"/>
      <c r="C951" s="771"/>
      <c r="D951" s="771"/>
      <c r="E951" s="771"/>
      <c r="F951" s="771"/>
      <c r="G951" s="771"/>
      <c r="H951" s="771"/>
      <c r="I951" s="771"/>
      <c r="J951" s="771"/>
      <c r="K951" s="771"/>
      <c r="L951" s="771"/>
      <c r="M951" s="771"/>
      <c r="N951" s="771"/>
      <c r="O951" s="771"/>
      <c r="P951" s="771"/>
      <c r="Q951" s="771"/>
      <c r="R951" s="771"/>
      <c r="S951" s="771"/>
      <c r="T951" s="772"/>
      <c r="U951" s="772"/>
      <c r="V951" s="772"/>
      <c r="W951" s="772"/>
      <c r="X951" s="772"/>
      <c r="Y951" s="772"/>
      <c r="Z951" s="772"/>
    </row>
    <row r="952" spans="1:26" ht="12" customHeight="1" x14ac:dyDescent="0.3">
      <c r="A952" s="771"/>
      <c r="B952" s="771"/>
      <c r="C952" s="771"/>
      <c r="D952" s="771"/>
      <c r="E952" s="771"/>
      <c r="F952" s="771"/>
      <c r="G952" s="771"/>
      <c r="H952" s="771"/>
      <c r="I952" s="771"/>
      <c r="J952" s="771"/>
      <c r="K952" s="771"/>
      <c r="L952" s="771"/>
      <c r="M952" s="771"/>
      <c r="N952" s="771"/>
      <c r="O952" s="771"/>
      <c r="P952" s="771"/>
      <c r="Q952" s="771"/>
      <c r="R952" s="771"/>
      <c r="S952" s="771"/>
      <c r="T952" s="772"/>
      <c r="U952" s="772"/>
      <c r="V952" s="772"/>
      <c r="W952" s="772"/>
      <c r="X952" s="772"/>
      <c r="Y952" s="772"/>
      <c r="Z952" s="772"/>
    </row>
    <row r="953" spans="1:26" ht="12" customHeight="1" x14ac:dyDescent="0.3">
      <c r="A953" s="771"/>
      <c r="B953" s="771"/>
      <c r="C953" s="771"/>
      <c r="D953" s="771"/>
      <c r="E953" s="771"/>
      <c r="F953" s="771"/>
      <c r="G953" s="771"/>
      <c r="H953" s="771"/>
      <c r="I953" s="771"/>
      <c r="J953" s="771"/>
      <c r="K953" s="771"/>
      <c r="L953" s="771"/>
      <c r="M953" s="771"/>
      <c r="N953" s="771"/>
      <c r="O953" s="771"/>
      <c r="P953" s="771"/>
      <c r="Q953" s="771"/>
      <c r="R953" s="771"/>
      <c r="S953" s="771"/>
      <c r="T953" s="772"/>
      <c r="U953" s="772"/>
      <c r="V953" s="772"/>
      <c r="W953" s="772"/>
      <c r="X953" s="772"/>
      <c r="Y953" s="772"/>
      <c r="Z953" s="772"/>
    </row>
    <row r="954" spans="1:26" ht="12" customHeight="1" x14ac:dyDescent="0.3">
      <c r="A954" s="771"/>
      <c r="B954" s="771"/>
      <c r="C954" s="771"/>
      <c r="D954" s="771"/>
      <c r="E954" s="771"/>
      <c r="F954" s="771"/>
      <c r="G954" s="771"/>
      <c r="H954" s="771"/>
      <c r="I954" s="771"/>
      <c r="J954" s="771"/>
      <c r="K954" s="771"/>
      <c r="L954" s="771"/>
      <c r="M954" s="771"/>
      <c r="N954" s="771"/>
      <c r="O954" s="771"/>
      <c r="P954" s="771"/>
      <c r="Q954" s="771"/>
      <c r="R954" s="771"/>
      <c r="S954" s="771"/>
      <c r="T954" s="772"/>
      <c r="U954" s="772"/>
      <c r="V954" s="772"/>
      <c r="W954" s="772"/>
      <c r="X954" s="772"/>
      <c r="Y954" s="772"/>
      <c r="Z954" s="772"/>
    </row>
    <row r="955" spans="1:26" ht="12" customHeight="1" x14ac:dyDescent="0.3">
      <c r="A955" s="771"/>
      <c r="B955" s="771"/>
      <c r="C955" s="771"/>
      <c r="D955" s="771"/>
      <c r="E955" s="771"/>
      <c r="F955" s="771"/>
      <c r="G955" s="771"/>
      <c r="H955" s="771"/>
      <c r="I955" s="771"/>
      <c r="J955" s="771"/>
      <c r="K955" s="771"/>
      <c r="L955" s="771"/>
      <c r="M955" s="771"/>
      <c r="N955" s="771"/>
      <c r="O955" s="771"/>
      <c r="P955" s="771"/>
      <c r="Q955" s="771"/>
      <c r="R955" s="771"/>
      <c r="S955" s="771"/>
      <c r="T955" s="772"/>
      <c r="U955" s="772"/>
      <c r="V955" s="772"/>
      <c r="W955" s="772"/>
      <c r="X955" s="772"/>
      <c r="Y955" s="772"/>
      <c r="Z955" s="772"/>
    </row>
    <row r="956" spans="1:26" ht="12" customHeight="1" x14ac:dyDescent="0.3">
      <c r="A956" s="771"/>
      <c r="B956" s="771"/>
      <c r="C956" s="771"/>
      <c r="D956" s="771"/>
      <c r="E956" s="771"/>
      <c r="F956" s="771"/>
      <c r="G956" s="771"/>
      <c r="H956" s="771"/>
      <c r="I956" s="771"/>
      <c r="J956" s="771"/>
      <c r="K956" s="771"/>
      <c r="L956" s="771"/>
      <c r="M956" s="771"/>
      <c r="N956" s="771"/>
      <c r="O956" s="771"/>
      <c r="P956" s="771"/>
      <c r="Q956" s="771"/>
      <c r="R956" s="771"/>
      <c r="S956" s="771"/>
      <c r="T956" s="772"/>
      <c r="U956" s="772"/>
      <c r="V956" s="772"/>
      <c r="W956" s="772"/>
      <c r="X956" s="772"/>
      <c r="Y956" s="772"/>
      <c r="Z956" s="772"/>
    </row>
    <row r="957" spans="1:26" ht="12" customHeight="1" x14ac:dyDescent="0.3">
      <c r="A957" s="771"/>
      <c r="B957" s="771"/>
      <c r="C957" s="771"/>
      <c r="D957" s="771"/>
      <c r="E957" s="771"/>
      <c r="F957" s="771"/>
      <c r="G957" s="771"/>
      <c r="H957" s="771"/>
      <c r="I957" s="771"/>
      <c r="J957" s="771"/>
      <c r="K957" s="771"/>
      <c r="L957" s="771"/>
      <c r="M957" s="771"/>
      <c r="N957" s="771"/>
      <c r="O957" s="771"/>
      <c r="P957" s="771"/>
      <c r="Q957" s="771"/>
      <c r="R957" s="771"/>
      <c r="S957" s="771"/>
      <c r="T957" s="772"/>
      <c r="U957" s="772"/>
      <c r="V957" s="772"/>
      <c r="W957" s="772"/>
      <c r="X957" s="772"/>
      <c r="Y957" s="772"/>
      <c r="Z957" s="772"/>
    </row>
    <row r="958" spans="1:26" ht="12" customHeight="1" x14ac:dyDescent="0.3">
      <c r="A958" s="771"/>
      <c r="B958" s="771"/>
      <c r="C958" s="771"/>
      <c r="D958" s="771"/>
      <c r="E958" s="771"/>
      <c r="F958" s="771"/>
      <c r="G958" s="771"/>
      <c r="H958" s="771"/>
      <c r="I958" s="771"/>
      <c r="J958" s="771"/>
      <c r="K958" s="771"/>
      <c r="L958" s="771"/>
      <c r="M958" s="771"/>
      <c r="N958" s="771"/>
      <c r="O958" s="771"/>
      <c r="P958" s="771"/>
      <c r="Q958" s="771"/>
      <c r="R958" s="771"/>
      <c r="S958" s="771"/>
      <c r="T958" s="772"/>
      <c r="U958" s="772"/>
      <c r="V958" s="772"/>
      <c r="W958" s="772"/>
      <c r="X958" s="772"/>
      <c r="Y958" s="772"/>
      <c r="Z958" s="772"/>
    </row>
    <row r="959" spans="1:26" ht="12" customHeight="1" x14ac:dyDescent="0.3">
      <c r="A959" s="771"/>
      <c r="B959" s="771"/>
      <c r="C959" s="771"/>
      <c r="D959" s="771"/>
      <c r="E959" s="771"/>
      <c r="F959" s="771"/>
      <c r="G959" s="771"/>
      <c r="H959" s="771"/>
      <c r="I959" s="771"/>
      <c r="J959" s="771"/>
      <c r="K959" s="771"/>
      <c r="L959" s="771"/>
      <c r="M959" s="771"/>
      <c r="N959" s="771"/>
      <c r="O959" s="771"/>
      <c r="P959" s="771"/>
      <c r="Q959" s="771"/>
      <c r="R959" s="771"/>
      <c r="S959" s="771"/>
      <c r="T959" s="772"/>
      <c r="U959" s="772"/>
      <c r="V959" s="772"/>
      <c r="W959" s="772"/>
      <c r="X959" s="772"/>
      <c r="Y959" s="772"/>
      <c r="Z959" s="772"/>
    </row>
    <row r="960" spans="1:26" ht="12" customHeight="1" x14ac:dyDescent="0.3">
      <c r="A960" s="771"/>
      <c r="B960" s="771"/>
      <c r="C960" s="771"/>
      <c r="D960" s="771"/>
      <c r="E960" s="771"/>
      <c r="F960" s="771"/>
      <c r="G960" s="771"/>
      <c r="H960" s="771"/>
      <c r="I960" s="771"/>
      <c r="J960" s="771"/>
      <c r="K960" s="771"/>
      <c r="L960" s="771"/>
      <c r="M960" s="771"/>
      <c r="N960" s="771"/>
      <c r="O960" s="771"/>
      <c r="P960" s="771"/>
      <c r="Q960" s="771"/>
      <c r="R960" s="771"/>
      <c r="S960" s="771"/>
      <c r="T960" s="772"/>
      <c r="U960" s="772"/>
      <c r="V960" s="772"/>
      <c r="W960" s="772"/>
      <c r="X960" s="772"/>
      <c r="Y960" s="772"/>
      <c r="Z960" s="772"/>
    </row>
    <row r="961" spans="1:26" ht="12" customHeight="1" x14ac:dyDescent="0.3">
      <c r="A961" s="771"/>
      <c r="B961" s="771"/>
      <c r="C961" s="771"/>
      <c r="D961" s="771"/>
      <c r="E961" s="771"/>
      <c r="F961" s="771"/>
      <c r="G961" s="771"/>
      <c r="H961" s="771"/>
      <c r="I961" s="771"/>
      <c r="J961" s="771"/>
      <c r="K961" s="771"/>
      <c r="L961" s="771"/>
      <c r="M961" s="771"/>
      <c r="N961" s="771"/>
      <c r="O961" s="771"/>
      <c r="P961" s="771"/>
      <c r="Q961" s="771"/>
      <c r="R961" s="771"/>
      <c r="S961" s="771"/>
      <c r="T961" s="772"/>
      <c r="U961" s="772"/>
      <c r="V961" s="772"/>
      <c r="W961" s="772"/>
      <c r="X961" s="772"/>
      <c r="Y961" s="772"/>
      <c r="Z961" s="772"/>
    </row>
    <row r="962" spans="1:26" ht="12" customHeight="1" x14ac:dyDescent="0.3">
      <c r="A962" s="771"/>
      <c r="B962" s="771"/>
      <c r="C962" s="771"/>
      <c r="D962" s="771"/>
      <c r="E962" s="771"/>
      <c r="F962" s="771"/>
      <c r="G962" s="771"/>
      <c r="H962" s="771"/>
      <c r="I962" s="771"/>
      <c r="J962" s="771"/>
      <c r="K962" s="771"/>
      <c r="L962" s="771"/>
      <c r="M962" s="771"/>
      <c r="N962" s="771"/>
      <c r="O962" s="771"/>
      <c r="P962" s="771"/>
      <c r="Q962" s="771"/>
      <c r="R962" s="771"/>
      <c r="S962" s="771"/>
      <c r="T962" s="772"/>
      <c r="U962" s="772"/>
      <c r="V962" s="772"/>
      <c r="W962" s="772"/>
      <c r="X962" s="772"/>
      <c r="Y962" s="772"/>
      <c r="Z962" s="772"/>
    </row>
    <row r="963" spans="1:26" ht="12" customHeight="1" x14ac:dyDescent="0.3">
      <c r="A963" s="771"/>
      <c r="B963" s="771"/>
      <c r="C963" s="771"/>
      <c r="D963" s="771"/>
      <c r="E963" s="771"/>
      <c r="F963" s="771"/>
      <c r="G963" s="771"/>
      <c r="H963" s="771"/>
      <c r="I963" s="771"/>
      <c r="J963" s="771"/>
      <c r="K963" s="771"/>
      <c r="L963" s="771"/>
      <c r="M963" s="771"/>
      <c r="N963" s="771"/>
      <c r="O963" s="771"/>
      <c r="P963" s="771"/>
      <c r="Q963" s="771"/>
      <c r="R963" s="771"/>
      <c r="S963" s="771"/>
      <c r="T963" s="772"/>
      <c r="U963" s="772"/>
      <c r="V963" s="772"/>
      <c r="W963" s="772"/>
      <c r="X963" s="772"/>
      <c r="Y963" s="772"/>
      <c r="Z963" s="772"/>
    </row>
    <row r="964" spans="1:26" ht="12" customHeight="1" x14ac:dyDescent="0.3">
      <c r="A964" s="771"/>
      <c r="B964" s="771"/>
      <c r="C964" s="771"/>
      <c r="D964" s="771"/>
      <c r="E964" s="771"/>
      <c r="F964" s="771"/>
      <c r="G964" s="771"/>
      <c r="H964" s="771"/>
      <c r="I964" s="771"/>
      <c r="J964" s="771"/>
      <c r="K964" s="771"/>
      <c r="L964" s="771"/>
      <c r="M964" s="771"/>
      <c r="N964" s="771"/>
      <c r="O964" s="771"/>
      <c r="P964" s="771"/>
      <c r="Q964" s="771"/>
      <c r="R964" s="771"/>
      <c r="S964" s="771"/>
      <c r="T964" s="772"/>
      <c r="U964" s="772"/>
      <c r="V964" s="772"/>
      <c r="W964" s="772"/>
      <c r="X964" s="772"/>
      <c r="Y964" s="772"/>
      <c r="Z964" s="772"/>
    </row>
    <row r="965" spans="1:26" ht="12" customHeight="1" x14ac:dyDescent="0.3">
      <c r="A965" s="771"/>
      <c r="B965" s="771"/>
      <c r="C965" s="771"/>
      <c r="D965" s="771"/>
      <c r="E965" s="771"/>
      <c r="F965" s="771"/>
      <c r="G965" s="771"/>
      <c r="H965" s="771"/>
      <c r="I965" s="771"/>
      <c r="J965" s="771"/>
      <c r="K965" s="771"/>
      <c r="L965" s="771"/>
      <c r="M965" s="771"/>
      <c r="N965" s="771"/>
      <c r="O965" s="771"/>
      <c r="P965" s="771"/>
      <c r="Q965" s="771"/>
      <c r="R965" s="771"/>
      <c r="S965" s="771"/>
      <c r="T965" s="772"/>
      <c r="U965" s="772"/>
      <c r="V965" s="772"/>
      <c r="W965" s="772"/>
      <c r="X965" s="772"/>
      <c r="Y965" s="772"/>
      <c r="Z965" s="772"/>
    </row>
    <row r="966" spans="1:26" ht="12" customHeight="1" x14ac:dyDescent="0.3">
      <c r="A966" s="771"/>
      <c r="B966" s="771"/>
      <c r="C966" s="771"/>
      <c r="D966" s="771"/>
      <c r="E966" s="771"/>
      <c r="F966" s="771"/>
      <c r="G966" s="771"/>
      <c r="H966" s="771"/>
      <c r="I966" s="771"/>
      <c r="J966" s="771"/>
      <c r="K966" s="771"/>
      <c r="L966" s="771"/>
      <c r="M966" s="771"/>
      <c r="N966" s="771"/>
      <c r="O966" s="771"/>
      <c r="P966" s="771"/>
      <c r="Q966" s="771"/>
      <c r="R966" s="771"/>
      <c r="S966" s="771"/>
      <c r="T966" s="772"/>
      <c r="U966" s="772"/>
      <c r="V966" s="772"/>
      <c r="W966" s="772"/>
      <c r="X966" s="772"/>
      <c r="Y966" s="772"/>
      <c r="Z966" s="772"/>
    </row>
    <row r="967" spans="1:26" ht="12" customHeight="1" x14ac:dyDescent="0.3">
      <c r="A967" s="771"/>
      <c r="B967" s="771"/>
      <c r="C967" s="771"/>
      <c r="D967" s="771"/>
      <c r="E967" s="771"/>
      <c r="F967" s="771"/>
      <c r="G967" s="771"/>
      <c r="H967" s="771"/>
      <c r="I967" s="771"/>
      <c r="J967" s="771"/>
      <c r="K967" s="771"/>
      <c r="L967" s="771"/>
      <c r="M967" s="771"/>
      <c r="N967" s="771"/>
      <c r="O967" s="771"/>
      <c r="P967" s="771"/>
      <c r="Q967" s="771"/>
      <c r="R967" s="771"/>
      <c r="S967" s="771"/>
      <c r="T967" s="772"/>
      <c r="U967" s="772"/>
      <c r="V967" s="772"/>
      <c r="W967" s="772"/>
      <c r="X967" s="772"/>
      <c r="Y967" s="772"/>
      <c r="Z967" s="772"/>
    </row>
    <row r="968" spans="1:26" ht="12" customHeight="1" x14ac:dyDescent="0.3">
      <c r="A968" s="771"/>
      <c r="B968" s="771"/>
      <c r="C968" s="771"/>
      <c r="D968" s="771"/>
      <c r="E968" s="771"/>
      <c r="F968" s="771"/>
      <c r="G968" s="771"/>
      <c r="H968" s="771"/>
      <c r="I968" s="771"/>
      <c r="J968" s="771"/>
      <c r="K968" s="771"/>
      <c r="L968" s="771"/>
      <c r="M968" s="771"/>
      <c r="N968" s="771"/>
      <c r="O968" s="771"/>
      <c r="P968" s="771"/>
      <c r="Q968" s="771"/>
      <c r="R968" s="771"/>
      <c r="S968" s="771"/>
      <c r="T968" s="772"/>
      <c r="U968" s="772"/>
      <c r="V968" s="772"/>
      <c r="W968" s="772"/>
      <c r="X968" s="772"/>
      <c r="Y968" s="772"/>
      <c r="Z968" s="772"/>
    </row>
    <row r="969" spans="1:26" ht="12" customHeight="1" x14ac:dyDescent="0.3">
      <c r="A969" s="771"/>
      <c r="B969" s="771"/>
      <c r="C969" s="771"/>
      <c r="D969" s="771"/>
      <c r="E969" s="771"/>
      <c r="F969" s="771"/>
      <c r="G969" s="771"/>
      <c r="H969" s="771"/>
      <c r="I969" s="771"/>
      <c r="J969" s="771"/>
      <c r="K969" s="771"/>
      <c r="L969" s="771"/>
      <c r="M969" s="771"/>
      <c r="N969" s="771"/>
      <c r="O969" s="771"/>
      <c r="P969" s="771"/>
      <c r="Q969" s="771"/>
      <c r="R969" s="771"/>
      <c r="S969" s="771"/>
      <c r="T969" s="772"/>
      <c r="U969" s="772"/>
      <c r="V969" s="772"/>
      <c r="W969" s="772"/>
      <c r="X969" s="772"/>
      <c r="Y969" s="772"/>
      <c r="Z969" s="772"/>
    </row>
    <row r="970" spans="1:26" ht="12" customHeight="1" x14ac:dyDescent="0.3">
      <c r="A970" s="771"/>
      <c r="B970" s="771"/>
      <c r="C970" s="771"/>
      <c r="D970" s="771"/>
      <c r="E970" s="771"/>
      <c r="F970" s="771"/>
      <c r="G970" s="771"/>
      <c r="H970" s="771"/>
      <c r="I970" s="771"/>
      <c r="J970" s="771"/>
      <c r="K970" s="771"/>
      <c r="L970" s="771"/>
      <c r="M970" s="771"/>
      <c r="N970" s="771"/>
      <c r="O970" s="771"/>
      <c r="P970" s="771"/>
      <c r="Q970" s="771"/>
      <c r="R970" s="771"/>
      <c r="S970" s="771"/>
      <c r="T970" s="772"/>
      <c r="U970" s="772"/>
      <c r="V970" s="772"/>
      <c r="W970" s="772"/>
      <c r="X970" s="772"/>
      <c r="Y970" s="772"/>
      <c r="Z970" s="772"/>
    </row>
    <row r="971" spans="1:26" ht="12" customHeight="1" x14ac:dyDescent="0.3">
      <c r="A971" s="771"/>
      <c r="B971" s="771"/>
      <c r="C971" s="771"/>
      <c r="D971" s="771"/>
      <c r="E971" s="771"/>
      <c r="F971" s="771"/>
      <c r="G971" s="771"/>
      <c r="H971" s="771"/>
      <c r="I971" s="771"/>
      <c r="J971" s="771"/>
      <c r="K971" s="771"/>
      <c r="L971" s="771"/>
      <c r="M971" s="771"/>
      <c r="N971" s="771"/>
      <c r="O971" s="771"/>
      <c r="P971" s="771"/>
      <c r="Q971" s="771"/>
      <c r="R971" s="771"/>
      <c r="S971" s="771"/>
      <c r="T971" s="772"/>
      <c r="U971" s="772"/>
      <c r="V971" s="772"/>
      <c r="W971" s="772"/>
      <c r="X971" s="772"/>
      <c r="Y971" s="772"/>
      <c r="Z971" s="772"/>
    </row>
    <row r="972" spans="1:26" ht="12" customHeight="1" x14ac:dyDescent="0.3">
      <c r="A972" s="771"/>
      <c r="B972" s="771"/>
      <c r="C972" s="771"/>
      <c r="D972" s="771"/>
      <c r="E972" s="771"/>
      <c r="F972" s="771"/>
      <c r="G972" s="771"/>
      <c r="H972" s="771"/>
      <c r="I972" s="771"/>
      <c r="J972" s="771"/>
      <c r="K972" s="771"/>
      <c r="L972" s="771"/>
      <c r="M972" s="771"/>
      <c r="N972" s="771"/>
      <c r="O972" s="771"/>
      <c r="P972" s="771"/>
      <c r="Q972" s="771"/>
      <c r="R972" s="771"/>
      <c r="S972" s="771"/>
      <c r="T972" s="772"/>
      <c r="U972" s="772"/>
      <c r="V972" s="772"/>
      <c r="W972" s="772"/>
      <c r="X972" s="772"/>
      <c r="Y972" s="772"/>
      <c r="Z972" s="772"/>
    </row>
    <row r="973" spans="1:26" ht="12" customHeight="1" x14ac:dyDescent="0.3">
      <c r="A973" s="771"/>
      <c r="B973" s="771"/>
      <c r="C973" s="771"/>
      <c r="D973" s="771"/>
      <c r="E973" s="771"/>
      <c r="F973" s="771"/>
      <c r="G973" s="771"/>
      <c r="H973" s="771"/>
      <c r="I973" s="771"/>
      <c r="J973" s="771"/>
      <c r="K973" s="771"/>
      <c r="L973" s="771"/>
      <c r="M973" s="771"/>
      <c r="N973" s="771"/>
      <c r="O973" s="771"/>
      <c r="P973" s="771"/>
      <c r="Q973" s="771"/>
      <c r="R973" s="771"/>
      <c r="S973" s="771"/>
      <c r="T973" s="772"/>
      <c r="U973" s="772"/>
      <c r="V973" s="772"/>
      <c r="W973" s="772"/>
      <c r="X973" s="772"/>
      <c r="Y973" s="772"/>
      <c r="Z973" s="772"/>
    </row>
    <row r="974" spans="1:26" ht="12" customHeight="1" x14ac:dyDescent="0.3">
      <c r="A974" s="771"/>
      <c r="B974" s="771"/>
      <c r="C974" s="771"/>
      <c r="D974" s="771"/>
      <c r="E974" s="771"/>
      <c r="F974" s="771"/>
      <c r="G974" s="771"/>
      <c r="H974" s="771"/>
      <c r="I974" s="771"/>
      <c r="J974" s="771"/>
      <c r="K974" s="771"/>
      <c r="L974" s="771"/>
      <c r="M974" s="771"/>
      <c r="N974" s="771"/>
      <c r="O974" s="771"/>
      <c r="P974" s="771"/>
      <c r="Q974" s="771"/>
      <c r="R974" s="771"/>
      <c r="S974" s="771"/>
      <c r="T974" s="772"/>
      <c r="U974" s="772"/>
      <c r="V974" s="772"/>
      <c r="W974" s="772"/>
      <c r="X974" s="772"/>
      <c r="Y974" s="772"/>
      <c r="Z974" s="772"/>
    </row>
    <row r="975" spans="1:26" ht="12" customHeight="1" x14ac:dyDescent="0.3">
      <c r="A975" s="771"/>
      <c r="B975" s="771"/>
      <c r="C975" s="771"/>
      <c r="D975" s="771"/>
      <c r="E975" s="771"/>
      <c r="F975" s="771"/>
      <c r="G975" s="771"/>
      <c r="H975" s="771"/>
      <c r="I975" s="771"/>
      <c r="J975" s="771"/>
      <c r="K975" s="771"/>
      <c r="L975" s="771"/>
      <c r="M975" s="771"/>
      <c r="N975" s="771"/>
      <c r="O975" s="771"/>
      <c r="P975" s="771"/>
      <c r="Q975" s="771"/>
      <c r="R975" s="771"/>
      <c r="S975" s="771"/>
      <c r="T975" s="772"/>
      <c r="U975" s="772"/>
      <c r="V975" s="772"/>
      <c r="W975" s="772"/>
      <c r="X975" s="772"/>
      <c r="Y975" s="772"/>
      <c r="Z975" s="772"/>
    </row>
    <row r="976" spans="1:26" ht="12" customHeight="1" x14ac:dyDescent="0.3">
      <c r="A976" s="771"/>
      <c r="B976" s="771"/>
      <c r="C976" s="771"/>
      <c r="D976" s="771"/>
      <c r="E976" s="771"/>
      <c r="F976" s="771"/>
      <c r="G976" s="771"/>
      <c r="H976" s="771"/>
      <c r="I976" s="771"/>
      <c r="J976" s="771"/>
      <c r="K976" s="771"/>
      <c r="L976" s="771"/>
      <c r="M976" s="771"/>
      <c r="N976" s="771"/>
      <c r="O976" s="771"/>
      <c r="P976" s="771"/>
      <c r="Q976" s="771"/>
      <c r="R976" s="771"/>
      <c r="S976" s="771"/>
      <c r="T976" s="772"/>
      <c r="U976" s="772"/>
      <c r="V976" s="772"/>
      <c r="W976" s="772"/>
      <c r="X976" s="772"/>
      <c r="Y976" s="772"/>
      <c r="Z976" s="772"/>
    </row>
    <row r="977" spans="1:26" ht="12" customHeight="1" x14ac:dyDescent="0.3">
      <c r="A977" s="771"/>
      <c r="B977" s="771"/>
      <c r="C977" s="771"/>
      <c r="D977" s="771"/>
      <c r="E977" s="771"/>
      <c r="F977" s="771"/>
      <c r="G977" s="771"/>
      <c r="H977" s="771"/>
      <c r="I977" s="771"/>
      <c r="J977" s="771"/>
      <c r="K977" s="771"/>
      <c r="L977" s="771"/>
      <c r="M977" s="771"/>
      <c r="N977" s="771"/>
      <c r="O977" s="771"/>
      <c r="P977" s="771"/>
      <c r="Q977" s="771"/>
      <c r="R977" s="771"/>
      <c r="S977" s="771"/>
      <c r="T977" s="772"/>
      <c r="U977" s="772"/>
      <c r="V977" s="772"/>
      <c r="W977" s="772"/>
      <c r="X977" s="772"/>
      <c r="Y977" s="772"/>
      <c r="Z977" s="772"/>
    </row>
    <row r="978" spans="1:26" ht="12" customHeight="1" x14ac:dyDescent="0.3">
      <c r="A978" s="771"/>
      <c r="B978" s="771"/>
      <c r="C978" s="771"/>
      <c r="D978" s="771"/>
      <c r="E978" s="771"/>
      <c r="F978" s="771"/>
      <c r="G978" s="771"/>
      <c r="H978" s="771"/>
      <c r="I978" s="771"/>
      <c r="J978" s="771"/>
      <c r="K978" s="771"/>
      <c r="L978" s="771"/>
      <c r="M978" s="771"/>
      <c r="N978" s="771"/>
      <c r="O978" s="771"/>
      <c r="P978" s="771"/>
      <c r="Q978" s="771"/>
      <c r="R978" s="771"/>
      <c r="S978" s="771"/>
      <c r="T978" s="772"/>
      <c r="U978" s="772"/>
      <c r="V978" s="772"/>
      <c r="W978" s="772"/>
      <c r="X978" s="772"/>
      <c r="Y978" s="772"/>
      <c r="Z978" s="772"/>
    </row>
    <row r="979" spans="1:26" ht="12" customHeight="1" x14ac:dyDescent="0.3">
      <c r="A979" s="771"/>
      <c r="B979" s="771"/>
      <c r="C979" s="771"/>
      <c r="D979" s="771"/>
      <c r="E979" s="771"/>
      <c r="F979" s="771"/>
      <c r="G979" s="771"/>
      <c r="H979" s="771"/>
      <c r="I979" s="771"/>
      <c r="J979" s="771"/>
      <c r="K979" s="771"/>
      <c r="L979" s="771"/>
      <c r="M979" s="771"/>
      <c r="N979" s="771"/>
      <c r="O979" s="771"/>
      <c r="P979" s="771"/>
      <c r="Q979" s="771"/>
      <c r="R979" s="771"/>
      <c r="S979" s="771"/>
      <c r="T979" s="772"/>
      <c r="U979" s="772"/>
      <c r="V979" s="772"/>
      <c r="W979" s="772"/>
      <c r="X979" s="772"/>
      <c r="Y979" s="772"/>
      <c r="Z979" s="772"/>
    </row>
    <row r="980" spans="1:26" ht="12" customHeight="1" x14ac:dyDescent="0.3">
      <c r="A980" s="771"/>
      <c r="B980" s="771"/>
      <c r="C980" s="771"/>
      <c r="D980" s="771"/>
      <c r="E980" s="771"/>
      <c r="F980" s="771"/>
      <c r="G980" s="771"/>
      <c r="H980" s="771"/>
      <c r="I980" s="771"/>
      <c r="J980" s="771"/>
      <c r="K980" s="771"/>
      <c r="L980" s="771"/>
      <c r="M980" s="771"/>
      <c r="N980" s="771"/>
      <c r="O980" s="771"/>
      <c r="P980" s="771"/>
      <c r="Q980" s="771"/>
      <c r="R980" s="771"/>
      <c r="S980" s="771"/>
      <c r="T980" s="772"/>
      <c r="U980" s="772"/>
      <c r="V980" s="772"/>
      <c r="W980" s="772"/>
      <c r="X980" s="772"/>
      <c r="Y980" s="772"/>
      <c r="Z980" s="772"/>
    </row>
    <row r="981" spans="1:26" ht="12" customHeight="1" x14ac:dyDescent="0.3">
      <c r="A981" s="771"/>
      <c r="B981" s="771"/>
      <c r="C981" s="771"/>
      <c r="D981" s="771"/>
      <c r="E981" s="771"/>
      <c r="F981" s="771"/>
      <c r="G981" s="771"/>
      <c r="H981" s="771"/>
      <c r="I981" s="771"/>
      <c r="J981" s="771"/>
      <c r="K981" s="771"/>
      <c r="L981" s="771"/>
      <c r="M981" s="771"/>
      <c r="N981" s="771"/>
      <c r="O981" s="771"/>
      <c r="P981" s="771"/>
      <c r="Q981" s="771"/>
      <c r="R981" s="771"/>
      <c r="S981" s="771"/>
      <c r="T981" s="772"/>
      <c r="U981" s="772"/>
      <c r="V981" s="772"/>
      <c r="W981" s="772"/>
      <c r="X981" s="772"/>
      <c r="Y981" s="772"/>
      <c r="Z981" s="772"/>
    </row>
    <row r="982" spans="1:26" ht="12" customHeight="1" x14ac:dyDescent="0.3">
      <c r="A982" s="771"/>
      <c r="B982" s="771"/>
      <c r="C982" s="771"/>
      <c r="D982" s="771"/>
      <c r="E982" s="771"/>
      <c r="F982" s="771"/>
      <c r="G982" s="771"/>
      <c r="H982" s="771"/>
      <c r="I982" s="771"/>
      <c r="J982" s="771"/>
      <c r="K982" s="771"/>
      <c r="L982" s="771"/>
      <c r="M982" s="771"/>
      <c r="N982" s="771"/>
      <c r="O982" s="771"/>
      <c r="P982" s="771"/>
      <c r="Q982" s="771"/>
      <c r="R982" s="771"/>
      <c r="S982" s="771"/>
      <c r="T982" s="772"/>
      <c r="U982" s="772"/>
      <c r="V982" s="772"/>
      <c r="W982" s="772"/>
      <c r="X982" s="772"/>
      <c r="Y982" s="772"/>
      <c r="Z982" s="772"/>
    </row>
    <row r="983" spans="1:26" ht="12" customHeight="1" x14ac:dyDescent="0.3">
      <c r="A983" s="771"/>
      <c r="B983" s="771"/>
      <c r="C983" s="771"/>
      <c r="D983" s="771"/>
      <c r="E983" s="771"/>
      <c r="F983" s="771"/>
      <c r="G983" s="771"/>
      <c r="H983" s="771"/>
      <c r="I983" s="771"/>
      <c r="J983" s="771"/>
      <c r="K983" s="771"/>
      <c r="L983" s="771"/>
      <c r="M983" s="771"/>
      <c r="N983" s="771"/>
      <c r="O983" s="771"/>
      <c r="P983" s="771"/>
      <c r="Q983" s="771"/>
      <c r="R983" s="771"/>
      <c r="S983" s="771"/>
      <c r="T983" s="772"/>
      <c r="U983" s="772"/>
      <c r="V983" s="772"/>
      <c r="W983" s="772"/>
      <c r="X983" s="772"/>
      <c r="Y983" s="772"/>
      <c r="Z983" s="772"/>
    </row>
    <row r="984" spans="1:26" ht="12" customHeight="1" x14ac:dyDescent="0.3">
      <c r="A984" s="771"/>
      <c r="B984" s="771"/>
      <c r="C984" s="771"/>
      <c r="D984" s="771"/>
      <c r="E984" s="771"/>
      <c r="F984" s="771"/>
      <c r="G984" s="771"/>
      <c r="H984" s="771"/>
      <c r="I984" s="771"/>
      <c r="J984" s="771"/>
      <c r="K984" s="771"/>
      <c r="L984" s="771"/>
      <c r="M984" s="771"/>
      <c r="N984" s="771"/>
      <c r="O984" s="771"/>
      <c r="P984" s="771"/>
      <c r="Q984" s="771"/>
      <c r="R984" s="771"/>
      <c r="S984" s="771"/>
      <c r="T984" s="772"/>
      <c r="U984" s="772"/>
      <c r="V984" s="772"/>
      <c r="W984" s="772"/>
      <c r="X984" s="772"/>
      <c r="Y984" s="772"/>
      <c r="Z984" s="772"/>
    </row>
    <row r="985" spans="1:26" ht="12" customHeight="1" x14ac:dyDescent="0.3">
      <c r="A985" s="771"/>
      <c r="B985" s="771"/>
      <c r="C985" s="771"/>
      <c r="D985" s="771"/>
      <c r="E985" s="771"/>
      <c r="F985" s="771"/>
      <c r="G985" s="771"/>
      <c r="H985" s="771"/>
      <c r="I985" s="771"/>
      <c r="J985" s="771"/>
      <c r="K985" s="771"/>
      <c r="L985" s="771"/>
      <c r="M985" s="771"/>
      <c r="N985" s="771"/>
      <c r="O985" s="771"/>
      <c r="P985" s="771"/>
      <c r="Q985" s="771"/>
      <c r="R985" s="771"/>
      <c r="S985" s="771"/>
      <c r="T985" s="772"/>
      <c r="U985" s="772"/>
      <c r="V985" s="772"/>
      <c r="W985" s="772"/>
      <c r="X985" s="772"/>
      <c r="Y985" s="772"/>
      <c r="Z985" s="772"/>
    </row>
    <row r="986" spans="1:26" ht="12" customHeight="1" x14ac:dyDescent="0.3">
      <c r="A986" s="771"/>
      <c r="B986" s="771"/>
      <c r="C986" s="771"/>
      <c r="D986" s="771"/>
      <c r="E986" s="771"/>
      <c r="F986" s="771"/>
      <c r="G986" s="771"/>
      <c r="H986" s="771"/>
      <c r="I986" s="771"/>
      <c r="J986" s="771"/>
      <c r="K986" s="771"/>
      <c r="L986" s="771"/>
      <c r="M986" s="771"/>
      <c r="N986" s="771"/>
      <c r="O986" s="771"/>
      <c r="P986" s="771"/>
      <c r="Q986" s="771"/>
      <c r="R986" s="771"/>
      <c r="S986" s="771"/>
      <c r="T986" s="772"/>
      <c r="U986" s="772"/>
      <c r="V986" s="772"/>
      <c r="W986" s="772"/>
      <c r="X986" s="772"/>
      <c r="Y986" s="772"/>
      <c r="Z986" s="772"/>
    </row>
    <row r="987" spans="1:26" ht="12" customHeight="1" x14ac:dyDescent="0.3">
      <c r="A987" s="771"/>
      <c r="B987" s="771"/>
      <c r="C987" s="771"/>
      <c r="D987" s="771"/>
      <c r="E987" s="771"/>
      <c r="F987" s="771"/>
      <c r="G987" s="771"/>
      <c r="H987" s="771"/>
      <c r="I987" s="771"/>
      <c r="J987" s="771"/>
      <c r="K987" s="771"/>
      <c r="L987" s="771"/>
      <c r="M987" s="771"/>
      <c r="N987" s="771"/>
      <c r="O987" s="771"/>
      <c r="P987" s="771"/>
      <c r="Q987" s="771"/>
      <c r="R987" s="771"/>
      <c r="S987" s="771"/>
      <c r="T987" s="772"/>
      <c r="U987" s="772"/>
      <c r="V987" s="772"/>
      <c r="W987" s="772"/>
      <c r="X987" s="772"/>
      <c r="Y987" s="772"/>
      <c r="Z987" s="772"/>
    </row>
    <row r="988" spans="1:26" ht="12" customHeight="1" x14ac:dyDescent="0.3">
      <c r="A988" s="771"/>
      <c r="B988" s="771"/>
      <c r="C988" s="771"/>
      <c r="D988" s="771"/>
      <c r="E988" s="771"/>
      <c r="F988" s="771"/>
      <c r="G988" s="771"/>
      <c r="H988" s="771"/>
      <c r="I988" s="771"/>
      <c r="J988" s="771"/>
      <c r="K988" s="771"/>
      <c r="L988" s="771"/>
      <c r="M988" s="771"/>
      <c r="N988" s="771"/>
      <c r="O988" s="771"/>
      <c r="P988" s="771"/>
      <c r="Q988" s="771"/>
      <c r="R988" s="771"/>
      <c r="S988" s="771"/>
      <c r="T988" s="772"/>
      <c r="U988" s="772"/>
      <c r="V988" s="772"/>
      <c r="W988" s="772"/>
      <c r="X988" s="772"/>
      <c r="Y988" s="772"/>
      <c r="Z988" s="772"/>
    </row>
    <row r="989" spans="1:26" ht="12" customHeight="1" x14ac:dyDescent="0.3">
      <c r="A989" s="771"/>
      <c r="B989" s="771"/>
      <c r="C989" s="771"/>
      <c r="D989" s="771"/>
      <c r="E989" s="771"/>
      <c r="F989" s="771"/>
      <c r="G989" s="771"/>
      <c r="H989" s="771"/>
      <c r="I989" s="771"/>
      <c r="J989" s="771"/>
      <c r="K989" s="771"/>
      <c r="L989" s="771"/>
      <c r="M989" s="771"/>
      <c r="N989" s="771"/>
      <c r="O989" s="771"/>
      <c r="P989" s="771"/>
      <c r="Q989" s="771"/>
      <c r="R989" s="771"/>
      <c r="S989" s="771"/>
      <c r="T989" s="772"/>
      <c r="U989" s="772"/>
      <c r="V989" s="772"/>
      <c r="W989" s="772"/>
      <c r="X989" s="772"/>
      <c r="Y989" s="772"/>
      <c r="Z989" s="772"/>
    </row>
    <row r="990" spans="1:26" ht="12" customHeight="1" x14ac:dyDescent="0.3">
      <c r="A990" s="771"/>
      <c r="B990" s="771"/>
      <c r="C990" s="771"/>
      <c r="D990" s="771"/>
      <c r="E990" s="771"/>
      <c r="F990" s="771"/>
      <c r="G990" s="771"/>
      <c r="H990" s="771"/>
      <c r="I990" s="771"/>
      <c r="J990" s="771"/>
      <c r="K990" s="771"/>
      <c r="L990" s="771"/>
      <c r="M990" s="771"/>
      <c r="N990" s="771"/>
      <c r="O990" s="771"/>
      <c r="P990" s="771"/>
      <c r="Q990" s="771"/>
      <c r="R990" s="771"/>
      <c r="S990" s="771"/>
      <c r="T990" s="772"/>
      <c r="U990" s="772"/>
      <c r="V990" s="772"/>
      <c r="W990" s="772"/>
      <c r="X990" s="772"/>
      <c r="Y990" s="772"/>
      <c r="Z990" s="772"/>
    </row>
    <row r="991" spans="1:26" ht="12" customHeight="1" x14ac:dyDescent="0.3">
      <c r="A991" s="771"/>
      <c r="B991" s="771"/>
      <c r="C991" s="771"/>
      <c r="D991" s="771"/>
      <c r="E991" s="771"/>
      <c r="F991" s="771"/>
      <c r="G991" s="771"/>
      <c r="H991" s="771"/>
      <c r="I991" s="771"/>
      <c r="J991" s="771"/>
      <c r="K991" s="771"/>
      <c r="L991" s="771"/>
      <c r="M991" s="771"/>
      <c r="N991" s="771"/>
      <c r="O991" s="771"/>
      <c r="P991" s="771"/>
      <c r="Q991" s="771"/>
      <c r="R991" s="771"/>
      <c r="S991" s="771"/>
      <c r="T991" s="772"/>
      <c r="U991" s="772"/>
      <c r="V991" s="772"/>
      <c r="W991" s="772"/>
      <c r="X991" s="772"/>
      <c r="Y991" s="772"/>
      <c r="Z991" s="772"/>
    </row>
    <row r="992" spans="1:26" ht="12" customHeight="1" x14ac:dyDescent="0.3">
      <c r="A992" s="771"/>
      <c r="B992" s="771"/>
      <c r="C992" s="771"/>
      <c r="D992" s="771"/>
      <c r="E992" s="771"/>
      <c r="F992" s="771"/>
      <c r="G992" s="771"/>
      <c r="H992" s="771"/>
      <c r="I992" s="771"/>
      <c r="J992" s="771"/>
      <c r="K992" s="771"/>
      <c r="L992" s="771"/>
      <c r="M992" s="771"/>
      <c r="N992" s="771"/>
      <c r="O992" s="771"/>
      <c r="P992" s="771"/>
      <c r="Q992" s="771"/>
      <c r="R992" s="771"/>
      <c r="S992" s="771"/>
      <c r="T992" s="772"/>
      <c r="U992" s="772"/>
      <c r="V992" s="772"/>
      <c r="W992" s="772"/>
      <c r="X992" s="772"/>
      <c r="Y992" s="772"/>
      <c r="Z992" s="772"/>
    </row>
    <row r="993" spans="1:26" ht="12" customHeight="1" x14ac:dyDescent="0.3">
      <c r="A993" s="771"/>
      <c r="B993" s="771"/>
      <c r="C993" s="771"/>
      <c r="D993" s="771"/>
      <c r="E993" s="771"/>
      <c r="F993" s="771"/>
      <c r="G993" s="771"/>
      <c r="H993" s="771"/>
      <c r="I993" s="771"/>
      <c r="J993" s="771"/>
      <c r="K993" s="771"/>
      <c r="L993" s="771"/>
      <c r="M993" s="771"/>
      <c r="N993" s="771"/>
      <c r="O993" s="771"/>
      <c r="P993" s="771"/>
      <c r="Q993" s="771"/>
      <c r="R993" s="771"/>
      <c r="S993" s="771"/>
      <c r="T993" s="772"/>
      <c r="U993" s="772"/>
      <c r="V993" s="772"/>
      <c r="W993" s="772"/>
      <c r="X993" s="772"/>
      <c r="Y993" s="772"/>
      <c r="Z993" s="772"/>
    </row>
    <row r="994" spans="1:26" ht="12" customHeight="1" x14ac:dyDescent="0.3">
      <c r="A994" s="771"/>
      <c r="B994" s="771"/>
      <c r="C994" s="771"/>
      <c r="D994" s="771"/>
      <c r="E994" s="771"/>
      <c r="F994" s="771"/>
      <c r="G994" s="771"/>
      <c r="H994" s="771"/>
      <c r="I994" s="771"/>
      <c r="J994" s="771"/>
      <c r="K994" s="771"/>
      <c r="L994" s="771"/>
      <c r="M994" s="771"/>
      <c r="N994" s="771"/>
      <c r="O994" s="771"/>
      <c r="P994" s="771"/>
      <c r="Q994" s="771"/>
      <c r="R994" s="771"/>
      <c r="S994" s="771"/>
      <c r="T994" s="772"/>
      <c r="U994" s="772"/>
      <c r="V994" s="772"/>
      <c r="W994" s="772"/>
      <c r="X994" s="772"/>
      <c r="Y994" s="772"/>
      <c r="Z994" s="772"/>
    </row>
    <row r="995" spans="1:26" ht="12" customHeight="1" x14ac:dyDescent="0.3">
      <c r="A995" s="771"/>
      <c r="B995" s="771"/>
      <c r="C995" s="771"/>
      <c r="D995" s="771"/>
      <c r="E995" s="771"/>
      <c r="F995" s="771"/>
      <c r="G995" s="771"/>
      <c r="H995" s="771"/>
      <c r="I995" s="771"/>
      <c r="J995" s="771"/>
      <c r="K995" s="771"/>
      <c r="L995" s="771"/>
      <c r="M995" s="771"/>
      <c r="N995" s="771"/>
      <c r="O995" s="771"/>
      <c r="P995" s="771"/>
      <c r="Q995" s="771"/>
      <c r="R995" s="771"/>
      <c r="S995" s="771"/>
      <c r="T995" s="772"/>
      <c r="U995" s="772"/>
      <c r="V995" s="772"/>
      <c r="W995" s="772"/>
      <c r="X995" s="772"/>
      <c r="Y995" s="772"/>
      <c r="Z995" s="772"/>
    </row>
    <row r="996" spans="1:26" ht="12" customHeight="1" x14ac:dyDescent="0.3">
      <c r="A996" s="771"/>
      <c r="B996" s="771"/>
      <c r="C996" s="771"/>
      <c r="D996" s="771"/>
      <c r="E996" s="771"/>
      <c r="F996" s="771"/>
      <c r="G996" s="771"/>
      <c r="H996" s="771"/>
      <c r="I996" s="771"/>
      <c r="J996" s="771"/>
      <c r="K996" s="771"/>
      <c r="L996" s="771"/>
      <c r="M996" s="771"/>
      <c r="N996" s="771"/>
      <c r="O996" s="771"/>
      <c r="P996" s="771"/>
      <c r="Q996" s="771"/>
      <c r="R996" s="771"/>
      <c r="S996" s="771"/>
      <c r="T996" s="772"/>
      <c r="U996" s="772"/>
      <c r="V996" s="772"/>
      <c r="W996" s="772"/>
      <c r="X996" s="772"/>
      <c r="Y996" s="772"/>
      <c r="Z996" s="772"/>
    </row>
    <row r="997" spans="1:26" ht="12" customHeight="1" x14ac:dyDescent="0.3">
      <c r="A997" s="771"/>
      <c r="B997" s="771"/>
      <c r="C997" s="771"/>
      <c r="D997" s="771"/>
      <c r="E997" s="771"/>
      <c r="F997" s="771"/>
      <c r="G997" s="771"/>
      <c r="H997" s="771"/>
      <c r="I997" s="771"/>
      <c r="J997" s="771"/>
      <c r="K997" s="771"/>
      <c r="L997" s="771"/>
      <c r="M997" s="771"/>
      <c r="N997" s="771"/>
      <c r="O997" s="771"/>
      <c r="P997" s="771"/>
      <c r="Q997" s="771"/>
      <c r="R997" s="771"/>
      <c r="S997" s="771"/>
      <c r="T997" s="772"/>
      <c r="U997" s="772"/>
      <c r="V997" s="772"/>
      <c r="W997" s="772"/>
      <c r="X997" s="772"/>
      <c r="Y997" s="772"/>
      <c r="Z997" s="772"/>
    </row>
    <row r="998" spans="1:26" ht="12" customHeight="1" x14ac:dyDescent="0.3">
      <c r="A998" s="771"/>
      <c r="B998" s="771"/>
      <c r="C998" s="771"/>
      <c r="D998" s="771"/>
      <c r="E998" s="771"/>
      <c r="F998" s="771"/>
      <c r="G998" s="771"/>
      <c r="H998" s="771"/>
      <c r="I998" s="771"/>
      <c r="J998" s="771"/>
      <c r="K998" s="771"/>
      <c r="L998" s="771"/>
      <c r="M998" s="771"/>
      <c r="N998" s="771"/>
      <c r="O998" s="771"/>
      <c r="P998" s="771"/>
      <c r="Q998" s="771"/>
      <c r="R998" s="771"/>
      <c r="S998" s="771"/>
      <c r="T998" s="772"/>
      <c r="U998" s="772"/>
      <c r="V998" s="772"/>
      <c r="W998" s="772"/>
      <c r="X998" s="772"/>
      <c r="Y998" s="772"/>
      <c r="Z998" s="772"/>
    </row>
    <row r="999" spans="1:26" ht="12" customHeight="1" x14ac:dyDescent="0.3">
      <c r="A999" s="771"/>
      <c r="B999" s="771"/>
      <c r="C999" s="771"/>
      <c r="D999" s="771"/>
      <c r="E999" s="771"/>
      <c r="F999" s="771"/>
      <c r="G999" s="771"/>
      <c r="H999" s="771"/>
      <c r="I999" s="771"/>
      <c r="J999" s="771"/>
      <c r="K999" s="771"/>
      <c r="L999" s="771"/>
      <c r="M999" s="771"/>
      <c r="N999" s="771"/>
      <c r="O999" s="771"/>
      <c r="P999" s="771"/>
      <c r="Q999" s="771"/>
      <c r="R999" s="771"/>
      <c r="S999" s="771"/>
      <c r="T999" s="772"/>
      <c r="U999" s="772"/>
      <c r="V999" s="772"/>
      <c r="W999" s="772"/>
      <c r="X999" s="772"/>
      <c r="Y999" s="772"/>
      <c r="Z999" s="772"/>
    </row>
    <row r="1000" spans="1:26" ht="12" customHeight="1" x14ac:dyDescent="0.3">
      <c r="A1000" s="771"/>
      <c r="B1000" s="771"/>
      <c r="C1000" s="771"/>
      <c r="D1000" s="771"/>
      <c r="E1000" s="771"/>
      <c r="F1000" s="771"/>
      <c r="G1000" s="771"/>
      <c r="H1000" s="771"/>
      <c r="I1000" s="771"/>
      <c r="J1000" s="771"/>
      <c r="K1000" s="771"/>
      <c r="L1000" s="771"/>
      <c r="M1000" s="771"/>
      <c r="N1000" s="771"/>
      <c r="O1000" s="771"/>
      <c r="P1000" s="771"/>
      <c r="Q1000" s="771"/>
      <c r="R1000" s="771"/>
      <c r="S1000" s="771"/>
      <c r="T1000" s="772"/>
      <c r="U1000" s="772"/>
      <c r="V1000" s="772"/>
      <c r="W1000" s="772"/>
      <c r="X1000" s="772"/>
      <c r="Y1000" s="772"/>
      <c r="Z1000" s="772"/>
    </row>
  </sheetData>
  <mergeCells count="3">
    <mergeCell ref="K4:Q4"/>
    <mergeCell ref="R4:R5"/>
    <mergeCell ref="A25:S25"/>
  </mergeCells>
  <printOptions horizontalCentered="1" verticalCentered="1"/>
  <pageMargins left="0" right="0" top="0" bottom="0" header="0" footer="0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F17A5-4708-45D1-B7E1-F1B88833B82B}">
  <sheetPr>
    <tabColor rgb="FF92D050"/>
  </sheetPr>
  <dimension ref="A1:Z1000"/>
  <sheetViews>
    <sheetView showGridLines="0" zoomScaleNormal="100" workbookViewId="0"/>
  </sheetViews>
  <sheetFormatPr baseColWidth="10" defaultColWidth="14.44140625" defaultRowHeight="15" customHeight="1" x14ac:dyDescent="0.3"/>
  <cols>
    <col min="1" max="1" width="47" customWidth="1"/>
    <col min="2" max="2" width="18.6640625" customWidth="1"/>
    <col min="3" max="3" width="41.44140625" customWidth="1"/>
    <col min="4" max="4" width="10.44140625" customWidth="1"/>
    <col min="5" max="5" width="19.6640625" customWidth="1"/>
    <col min="6" max="6" width="6.6640625" customWidth="1"/>
    <col min="7" max="9" width="11.5546875" customWidth="1"/>
    <col min="10" max="10" width="15.5546875" customWidth="1"/>
    <col min="11" max="26" width="11.5546875" customWidth="1"/>
  </cols>
  <sheetData>
    <row r="1" spans="1:26" ht="14.4" x14ac:dyDescent="0.3">
      <c r="A1" s="770" t="s">
        <v>495</v>
      </c>
      <c r="B1" s="771"/>
      <c r="C1" s="772"/>
      <c r="N1" s="772"/>
      <c r="O1" s="772"/>
      <c r="P1" s="772"/>
      <c r="Q1" s="772"/>
      <c r="R1" s="772"/>
      <c r="S1" s="772"/>
      <c r="T1" s="772"/>
      <c r="U1" s="772"/>
      <c r="V1" s="772"/>
      <c r="W1" s="772"/>
      <c r="X1" s="772"/>
      <c r="Y1" s="772"/>
      <c r="Z1" s="772"/>
    </row>
    <row r="2" spans="1:26" ht="20.25" customHeight="1" x14ac:dyDescent="0.3">
      <c r="A2" s="869" t="s">
        <v>496</v>
      </c>
      <c r="B2" s="870"/>
      <c r="C2" s="870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</row>
    <row r="3" spans="1:26" ht="14.4" x14ac:dyDescent="0.3">
      <c r="A3" s="771"/>
      <c r="B3" s="771"/>
      <c r="C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</row>
    <row r="4" spans="1:26" ht="14.4" x14ac:dyDescent="0.3">
      <c r="A4" s="773" t="s">
        <v>472</v>
      </c>
      <c r="B4" s="803" t="s">
        <v>829</v>
      </c>
      <c r="C4" s="774" t="s">
        <v>473</v>
      </c>
      <c r="N4" s="772"/>
      <c r="O4" s="772"/>
      <c r="P4" s="772"/>
      <c r="Q4" s="772"/>
      <c r="R4" s="772"/>
      <c r="S4" s="772"/>
      <c r="T4" s="772"/>
      <c r="U4" s="772"/>
      <c r="V4" s="772"/>
      <c r="W4" s="772"/>
      <c r="X4" s="772"/>
      <c r="Y4" s="772"/>
      <c r="Z4" s="772"/>
    </row>
    <row r="5" spans="1:26" thickBot="1" x14ac:dyDescent="0.35">
      <c r="A5" s="804"/>
      <c r="B5" s="805"/>
      <c r="C5" s="805"/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772"/>
      <c r="Y5" s="772"/>
      <c r="Z5" s="772"/>
    </row>
    <row r="6" spans="1:26" thickBot="1" x14ac:dyDescent="0.35">
      <c r="A6" s="806" t="s">
        <v>497</v>
      </c>
      <c r="B6" s="807">
        <v>22207.019254120431</v>
      </c>
      <c r="C6" s="808">
        <f>B6/$B$21</f>
        <v>0.97622233150005255</v>
      </c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  <c r="Z6" s="772"/>
    </row>
    <row r="7" spans="1:26" ht="14.4" x14ac:dyDescent="0.3">
      <c r="A7" s="771"/>
      <c r="B7" s="809"/>
      <c r="C7" s="810"/>
      <c r="N7" s="772"/>
      <c r="O7" s="772"/>
      <c r="P7" s="772"/>
      <c r="Q7" s="772"/>
      <c r="R7" s="772"/>
      <c r="S7" s="772"/>
      <c r="T7" s="772"/>
      <c r="U7" s="772"/>
      <c r="V7" s="772"/>
      <c r="W7" s="772"/>
      <c r="X7" s="772"/>
      <c r="Y7" s="772"/>
      <c r="Z7" s="772"/>
    </row>
    <row r="8" spans="1:26" ht="14.4" x14ac:dyDescent="0.3">
      <c r="A8" s="783" t="s">
        <v>2</v>
      </c>
      <c r="B8" s="811">
        <v>11424.028079646972</v>
      </c>
      <c r="C8" s="812">
        <f t="shared" ref="C8:C16" si="0">B8/$B$21</f>
        <v>0.50220118240162959</v>
      </c>
      <c r="E8" s="813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</row>
    <row r="9" spans="1:26" ht="14.4" x14ac:dyDescent="0.3">
      <c r="A9" s="783" t="s">
        <v>3</v>
      </c>
      <c r="B9" s="811">
        <v>5907.5261248800052</v>
      </c>
      <c r="C9" s="812">
        <f t="shared" si="0"/>
        <v>0.25969531799986045</v>
      </c>
      <c r="E9" s="813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</row>
    <row r="10" spans="1:26" ht="14.4" x14ac:dyDescent="0.3">
      <c r="A10" s="783" t="s">
        <v>4</v>
      </c>
      <c r="B10" s="811">
        <v>1644.589398079451</v>
      </c>
      <c r="C10" s="812">
        <f t="shared" si="0"/>
        <v>7.2296280657094397E-2</v>
      </c>
      <c r="E10" s="813"/>
      <c r="P10" s="772"/>
      <c r="Q10" s="772"/>
      <c r="R10" s="772"/>
      <c r="S10" s="772"/>
      <c r="T10" s="772"/>
      <c r="U10" s="772"/>
      <c r="V10" s="772"/>
      <c r="W10" s="772"/>
      <c r="X10" s="772"/>
      <c r="Y10" s="772"/>
      <c r="Z10" s="772"/>
    </row>
    <row r="11" spans="1:26" ht="14.4" x14ac:dyDescent="0.3">
      <c r="A11" s="783" t="s">
        <v>5</v>
      </c>
      <c r="B11" s="811">
        <v>53.097961789986208</v>
      </c>
      <c r="C11" s="812">
        <f t="shared" si="0"/>
        <v>2.3341906206931925E-3</v>
      </c>
      <c r="E11" s="813"/>
      <c r="P11" s="772"/>
      <c r="Q11" s="772"/>
      <c r="R11" s="772"/>
      <c r="S11" s="772"/>
      <c r="T11" s="772"/>
      <c r="U11" s="772"/>
      <c r="V11" s="772"/>
      <c r="W11" s="772"/>
      <c r="X11" s="772"/>
      <c r="Y11" s="772"/>
      <c r="Z11" s="772"/>
    </row>
    <row r="12" spans="1:26" ht="14.4" x14ac:dyDescent="0.3">
      <c r="A12" s="783" t="s">
        <v>498</v>
      </c>
      <c r="B12" s="811">
        <v>948.88630551814788</v>
      </c>
      <c r="C12" s="812">
        <f t="shared" si="0"/>
        <v>4.171311741126723E-2</v>
      </c>
      <c r="E12" s="813"/>
      <c r="P12" s="772"/>
      <c r="Q12" s="772"/>
      <c r="R12" s="772"/>
      <c r="S12" s="772"/>
      <c r="T12" s="772"/>
      <c r="U12" s="772"/>
      <c r="V12" s="772"/>
      <c r="W12" s="772"/>
      <c r="X12" s="772"/>
      <c r="Y12" s="772"/>
      <c r="Z12" s="772"/>
    </row>
    <row r="13" spans="1:26" ht="14.4" x14ac:dyDescent="0.3">
      <c r="A13" s="783" t="s">
        <v>499</v>
      </c>
      <c r="B13" s="811">
        <v>452.60365901199987</v>
      </c>
      <c r="C13" s="812">
        <f t="shared" si="0"/>
        <v>1.989649282463549E-2</v>
      </c>
      <c r="E13" s="813"/>
      <c r="P13" s="772"/>
      <c r="Q13" s="772"/>
      <c r="R13" s="772"/>
      <c r="S13" s="772"/>
      <c r="T13" s="772"/>
      <c r="U13" s="772"/>
      <c r="V13" s="772"/>
      <c r="W13" s="772"/>
      <c r="X13" s="772"/>
      <c r="Y13" s="772"/>
      <c r="Z13" s="772"/>
    </row>
    <row r="14" spans="1:26" ht="14.4" x14ac:dyDescent="0.3">
      <c r="A14" s="783" t="s">
        <v>6</v>
      </c>
      <c r="B14" s="811">
        <v>1133.3819155399171</v>
      </c>
      <c r="C14" s="812">
        <f t="shared" si="0"/>
        <v>4.9823559092158624E-2</v>
      </c>
      <c r="E14" s="813"/>
      <c r="P14" s="772"/>
      <c r="Q14" s="772"/>
      <c r="R14" s="772"/>
      <c r="S14" s="772"/>
      <c r="T14" s="772"/>
      <c r="U14" s="772"/>
      <c r="V14" s="772"/>
      <c r="W14" s="772"/>
      <c r="X14" s="772"/>
      <c r="Y14" s="772"/>
      <c r="Z14" s="772"/>
    </row>
    <row r="15" spans="1:26" ht="14.4" x14ac:dyDescent="0.3">
      <c r="A15" s="783" t="s">
        <v>500</v>
      </c>
      <c r="B15" s="811">
        <v>639.66672803895369</v>
      </c>
      <c r="C15" s="812">
        <f t="shared" si="0"/>
        <v>2.8119800207465111E-2</v>
      </c>
      <c r="E15" s="813"/>
      <c r="P15" s="772"/>
      <c r="Q15" s="772"/>
      <c r="R15" s="772"/>
      <c r="S15" s="772"/>
      <c r="T15" s="772"/>
      <c r="U15" s="772"/>
      <c r="V15" s="772"/>
      <c r="W15" s="772"/>
      <c r="X15" s="772"/>
      <c r="Y15" s="772"/>
      <c r="Z15" s="772"/>
    </row>
    <row r="16" spans="1:26" ht="14.4" x14ac:dyDescent="0.3">
      <c r="A16" s="783" t="s">
        <v>492</v>
      </c>
      <c r="B16" s="811">
        <v>3.2390816149999999</v>
      </c>
      <c r="C16" s="812">
        <f t="shared" si="0"/>
        <v>1.4239028524855025E-4</v>
      </c>
      <c r="E16" s="813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</row>
    <row r="17" spans="1:26" thickBot="1" x14ac:dyDescent="0.35">
      <c r="A17" s="783"/>
      <c r="B17" s="814"/>
      <c r="C17" s="815"/>
      <c r="P17" s="772"/>
      <c r="Q17" s="772"/>
      <c r="R17" s="772"/>
      <c r="S17" s="772"/>
      <c r="T17" s="772"/>
      <c r="U17" s="772"/>
      <c r="V17" s="772"/>
      <c r="W17" s="772"/>
      <c r="X17" s="772"/>
      <c r="Y17" s="772"/>
      <c r="Z17" s="772"/>
    </row>
    <row r="18" spans="1:26" thickBot="1" x14ac:dyDescent="0.35">
      <c r="A18" s="783"/>
      <c r="B18" s="784"/>
      <c r="C18" s="790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</row>
    <row r="19" spans="1:26" thickBot="1" x14ac:dyDescent="0.35">
      <c r="A19" s="816" t="s">
        <v>489</v>
      </c>
      <c r="B19" s="817">
        <v>540.89229999999998</v>
      </c>
      <c r="C19" s="818">
        <f>B19/$B$21</f>
        <v>2.377766849994745E-2</v>
      </c>
      <c r="P19" s="772"/>
      <c r="Q19" s="772"/>
      <c r="R19" s="772"/>
      <c r="S19" s="772"/>
      <c r="T19" s="772"/>
      <c r="U19" s="772"/>
      <c r="V19" s="772"/>
      <c r="W19" s="772"/>
      <c r="X19" s="772"/>
      <c r="Y19" s="772"/>
      <c r="Z19" s="772"/>
    </row>
    <row r="20" spans="1:26" ht="14.4" x14ac:dyDescent="0.3">
      <c r="A20" s="771"/>
      <c r="B20" s="771"/>
      <c r="C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</row>
    <row r="21" spans="1:26" ht="15.75" customHeight="1" x14ac:dyDescent="0.3">
      <c r="A21" s="791" t="s">
        <v>494</v>
      </c>
      <c r="B21" s="792">
        <f>+B19+B6</f>
        <v>22747.91155412043</v>
      </c>
      <c r="C21" s="819">
        <f>+C6+C19</f>
        <v>1</v>
      </c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</row>
    <row r="22" spans="1:26" ht="15.75" customHeight="1" x14ac:dyDescent="0.3">
      <c r="A22" s="816"/>
      <c r="B22" s="795"/>
      <c r="C22" s="820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</row>
    <row r="23" spans="1:26" ht="41.25" customHeight="1" x14ac:dyDescent="0.3">
      <c r="A23" s="869" t="s">
        <v>501</v>
      </c>
      <c r="B23" s="870"/>
      <c r="C23" s="870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</row>
    <row r="24" spans="1:26" ht="18.75" customHeight="1" x14ac:dyDescent="0.3">
      <c r="A24" s="771"/>
      <c r="B24" s="771"/>
      <c r="C24" s="772"/>
      <c r="O24" s="772"/>
      <c r="P24" s="772"/>
      <c r="Q24" s="772"/>
      <c r="R24" s="772"/>
      <c r="S24" s="772"/>
      <c r="T24" s="772"/>
      <c r="U24" s="772"/>
      <c r="V24" s="772"/>
      <c r="W24" s="772"/>
      <c r="X24" s="772"/>
      <c r="Y24" s="772"/>
      <c r="Z24" s="772"/>
    </row>
    <row r="25" spans="1:26" ht="18" customHeight="1" thickBot="1" x14ac:dyDescent="0.35">
      <c r="A25" s="773" t="s">
        <v>472</v>
      </c>
      <c r="B25" s="803" t="s">
        <v>829</v>
      </c>
      <c r="C25" s="774" t="s">
        <v>473</v>
      </c>
      <c r="D25" s="821"/>
      <c r="E25" s="821"/>
      <c r="F25" s="821"/>
      <c r="G25" s="821"/>
      <c r="H25" s="821"/>
      <c r="I25" s="821"/>
      <c r="J25" s="821"/>
      <c r="K25" s="821"/>
      <c r="L25" s="821"/>
      <c r="M25" s="821"/>
      <c r="N25" s="821"/>
      <c r="O25" s="775"/>
      <c r="P25" s="775"/>
      <c r="Q25" s="775"/>
      <c r="R25" s="775"/>
      <c r="S25" s="775"/>
      <c r="T25" s="775"/>
      <c r="U25" s="775"/>
      <c r="V25" s="775"/>
      <c r="W25" s="775"/>
      <c r="X25" s="775"/>
      <c r="Y25" s="775"/>
      <c r="Z25" s="775"/>
    </row>
    <row r="26" spans="1:26" ht="15.75" customHeight="1" thickBot="1" x14ac:dyDescent="0.35">
      <c r="A26" s="822" t="s">
        <v>502</v>
      </c>
      <c r="B26" s="823">
        <f>SUM(B27:B36)</f>
        <v>22747.911554120426</v>
      </c>
      <c r="C26" s="824">
        <f t="shared" ref="C26:C36" si="1">B26/$B$38</f>
        <v>0.59617701027840431</v>
      </c>
      <c r="O26" s="772"/>
      <c r="P26" s="772"/>
      <c r="Q26" s="772"/>
      <c r="R26" s="772"/>
      <c r="S26" s="772"/>
      <c r="T26" s="772"/>
      <c r="U26" s="772"/>
      <c r="V26" s="772"/>
      <c r="W26" s="772"/>
      <c r="X26" s="772"/>
      <c r="Y26" s="772"/>
      <c r="Z26" s="772"/>
    </row>
    <row r="27" spans="1:26" ht="15.75" customHeight="1" x14ac:dyDescent="0.3">
      <c r="A27" s="783" t="s">
        <v>2</v>
      </c>
      <c r="B27" s="811">
        <v>11424.028079646972</v>
      </c>
      <c r="C27" s="825">
        <f t="shared" si="1"/>
        <v>0.29940079948248322</v>
      </c>
      <c r="D27" s="826"/>
      <c r="E27" s="826"/>
      <c r="O27" s="772"/>
      <c r="P27" s="772"/>
      <c r="Q27" s="772"/>
      <c r="R27" s="772"/>
      <c r="S27" s="772"/>
      <c r="T27" s="772"/>
      <c r="U27" s="772"/>
      <c r="V27" s="772"/>
      <c r="W27" s="772"/>
      <c r="X27" s="772"/>
      <c r="Y27" s="772"/>
      <c r="Z27" s="772"/>
    </row>
    <row r="28" spans="1:26" ht="15.75" customHeight="1" x14ac:dyDescent="0.3">
      <c r="A28" s="783" t="s">
        <v>3</v>
      </c>
      <c r="B28" s="811">
        <v>5907.5261248800052</v>
      </c>
      <c r="C28" s="825">
        <f t="shared" si="1"/>
        <v>0.15482437826845633</v>
      </c>
      <c r="D28" s="826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</row>
    <row r="29" spans="1:26" ht="15.75" customHeight="1" x14ac:dyDescent="0.3">
      <c r="A29" s="783" t="s">
        <v>4</v>
      </c>
      <c r="B29" s="811">
        <v>1644.589398079451</v>
      </c>
      <c r="C29" s="825">
        <f t="shared" si="1"/>
        <v>4.3101380456394979E-2</v>
      </c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  <c r="Z29" s="772"/>
    </row>
    <row r="30" spans="1:26" ht="15.75" customHeight="1" x14ac:dyDescent="0.3">
      <c r="A30" s="783" t="s">
        <v>5</v>
      </c>
      <c r="B30" s="811">
        <v>53.097961789986208</v>
      </c>
      <c r="C30" s="825">
        <f t="shared" si="1"/>
        <v>1.3915907856647605E-3</v>
      </c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  <c r="Y30" s="772"/>
      <c r="Z30" s="772"/>
    </row>
    <row r="31" spans="1:26" ht="15.75" customHeight="1" x14ac:dyDescent="0.3">
      <c r="A31" s="783" t="s">
        <v>498</v>
      </c>
      <c r="B31" s="811">
        <v>948.88630551814788</v>
      </c>
      <c r="C31" s="825">
        <f t="shared" si="1"/>
        <v>2.4868401627641354E-2</v>
      </c>
      <c r="N31" s="772"/>
      <c r="O31" s="772"/>
      <c r="P31" s="772"/>
      <c r="Q31" s="772"/>
      <c r="R31" s="772"/>
      <c r="S31" s="772"/>
      <c r="T31" s="772"/>
      <c r="U31" s="772"/>
      <c r="V31" s="772"/>
      <c r="W31" s="772"/>
      <c r="X31" s="772"/>
      <c r="Y31" s="772"/>
      <c r="Z31" s="772"/>
    </row>
    <row r="32" spans="1:26" ht="15.75" customHeight="1" x14ac:dyDescent="0.3">
      <c r="A32" s="783" t="s">
        <v>499</v>
      </c>
      <c r="B32" s="811">
        <v>452.60365901199987</v>
      </c>
      <c r="C32" s="825">
        <f t="shared" si="1"/>
        <v>1.1861831607216912E-2</v>
      </c>
      <c r="N32" s="772"/>
      <c r="O32" s="772"/>
      <c r="P32" s="772"/>
      <c r="Q32" s="772"/>
      <c r="R32" s="772"/>
      <c r="S32" s="772"/>
      <c r="T32" s="772"/>
      <c r="U32" s="772"/>
      <c r="V32" s="772"/>
      <c r="W32" s="772"/>
      <c r="X32" s="772"/>
      <c r="Y32" s="772"/>
      <c r="Z32" s="772"/>
    </row>
    <row r="33" spans="1:26" ht="15.75" customHeight="1" x14ac:dyDescent="0.3">
      <c r="A33" s="783" t="s">
        <v>6</v>
      </c>
      <c r="B33" s="811">
        <v>1133.3819155399171</v>
      </c>
      <c r="C33" s="825">
        <f t="shared" si="1"/>
        <v>2.9703660500992542E-2</v>
      </c>
      <c r="N33" s="772"/>
      <c r="O33" s="772"/>
      <c r="P33" s="772"/>
      <c r="Q33" s="772"/>
      <c r="R33" s="772"/>
      <c r="S33" s="772"/>
      <c r="T33" s="772"/>
      <c r="U33" s="772"/>
      <c r="V33" s="772"/>
      <c r="W33" s="772"/>
      <c r="X33" s="772"/>
      <c r="Y33" s="772"/>
      <c r="Z33" s="772"/>
    </row>
    <row r="34" spans="1:26" ht="15.75" customHeight="1" x14ac:dyDescent="0.3">
      <c r="A34" s="783" t="s">
        <v>500</v>
      </c>
      <c r="B34" s="811">
        <v>639.66672803895369</v>
      </c>
      <c r="C34" s="825">
        <f t="shared" si="1"/>
        <v>1.6764378417312608E-2</v>
      </c>
      <c r="N34" s="772"/>
      <c r="O34" s="772"/>
      <c r="P34" s="772"/>
      <c r="Q34" s="772"/>
      <c r="R34" s="772"/>
      <c r="S34" s="772"/>
      <c r="T34" s="772"/>
      <c r="U34" s="772"/>
      <c r="V34" s="772"/>
      <c r="W34" s="772"/>
      <c r="X34" s="772"/>
      <c r="Y34" s="772"/>
      <c r="Z34" s="772"/>
    </row>
    <row r="35" spans="1:26" ht="15.75" customHeight="1" x14ac:dyDescent="0.3">
      <c r="A35" s="783" t="s">
        <v>492</v>
      </c>
      <c r="B35" s="811">
        <v>3.2390816149999999</v>
      </c>
      <c r="C35" s="825">
        <f t="shared" si="1"/>
        <v>8.4889814552169875E-5</v>
      </c>
      <c r="N35" s="772"/>
      <c r="O35" s="772"/>
      <c r="P35" s="772"/>
      <c r="Q35" s="772"/>
      <c r="R35" s="772"/>
      <c r="S35" s="772"/>
      <c r="T35" s="772"/>
      <c r="U35" s="772"/>
      <c r="V35" s="772"/>
      <c r="W35" s="772"/>
      <c r="X35" s="772"/>
      <c r="Y35" s="772"/>
      <c r="Z35" s="772"/>
    </row>
    <row r="36" spans="1:26" ht="15.75" customHeight="1" thickBot="1" x14ac:dyDescent="0.35">
      <c r="A36" s="783" t="s">
        <v>503</v>
      </c>
      <c r="B36" s="814">
        <v>540.89229999999998</v>
      </c>
      <c r="C36" s="827">
        <f t="shared" si="1"/>
        <v>1.4175699317689664E-2</v>
      </c>
      <c r="N36" s="772"/>
      <c r="O36" s="772"/>
      <c r="P36" s="772"/>
      <c r="Q36" s="772"/>
      <c r="R36" s="772"/>
      <c r="S36" s="772"/>
      <c r="T36" s="772"/>
      <c r="U36" s="772"/>
      <c r="V36" s="772"/>
      <c r="W36" s="772"/>
      <c r="X36" s="772"/>
      <c r="Y36" s="772"/>
      <c r="Z36" s="772"/>
    </row>
    <row r="37" spans="1:26" ht="15.75" customHeight="1" x14ac:dyDescent="0.3">
      <c r="A37" s="783"/>
      <c r="B37" s="784"/>
      <c r="C37" s="790"/>
      <c r="N37" s="772"/>
      <c r="O37" s="772"/>
      <c r="P37" s="772"/>
      <c r="Q37" s="772"/>
      <c r="R37" s="772"/>
      <c r="S37" s="772"/>
      <c r="T37" s="772"/>
      <c r="U37" s="772"/>
      <c r="V37" s="772"/>
      <c r="W37" s="772"/>
      <c r="X37" s="772"/>
      <c r="Y37" s="772"/>
      <c r="Z37" s="772"/>
    </row>
    <row r="38" spans="1:26" ht="15.75" customHeight="1" x14ac:dyDescent="0.3">
      <c r="A38" s="791" t="s">
        <v>504</v>
      </c>
      <c r="B38" s="792">
        <v>38156.3045235467</v>
      </c>
      <c r="C38" s="828">
        <v>1</v>
      </c>
      <c r="N38" s="772"/>
      <c r="O38" s="772"/>
      <c r="P38" s="772"/>
      <c r="Q38" s="772"/>
      <c r="R38" s="772"/>
      <c r="S38" s="772"/>
      <c r="T38" s="772"/>
      <c r="U38" s="772"/>
      <c r="V38" s="772"/>
      <c r="W38" s="772"/>
      <c r="X38" s="772"/>
      <c r="Y38" s="772"/>
      <c r="Z38" s="772"/>
    </row>
    <row r="39" spans="1:26" ht="15.75" customHeight="1" x14ac:dyDescent="0.3">
      <c r="A39" s="794"/>
      <c r="B39" s="795"/>
      <c r="C39" s="772"/>
      <c r="N39" s="772"/>
      <c r="O39" s="772"/>
      <c r="P39" s="772"/>
      <c r="Q39" s="772"/>
      <c r="R39" s="772"/>
      <c r="S39" s="772"/>
      <c r="T39" s="772"/>
      <c r="U39" s="772"/>
      <c r="V39" s="772"/>
      <c r="W39" s="772"/>
      <c r="X39" s="772"/>
      <c r="Y39" s="772"/>
      <c r="Z39" s="772"/>
    </row>
    <row r="40" spans="1:26" ht="15.75" customHeight="1" x14ac:dyDescent="0.3">
      <c r="A40" s="771"/>
      <c r="B40" s="771"/>
      <c r="C40" s="829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  <c r="Z40" s="772"/>
    </row>
    <row r="41" spans="1:26" ht="37.5" customHeight="1" x14ac:dyDescent="0.3">
      <c r="A41" s="864" t="s">
        <v>836</v>
      </c>
      <c r="B41" s="865"/>
      <c r="C41" s="865"/>
      <c r="D41" s="830"/>
      <c r="E41" s="830"/>
      <c r="F41" s="830"/>
      <c r="G41" s="830"/>
      <c r="H41" s="830"/>
      <c r="I41" s="830"/>
      <c r="J41" s="871"/>
      <c r="K41" s="870"/>
      <c r="L41" s="870"/>
      <c r="M41" s="870"/>
      <c r="N41" s="870"/>
      <c r="O41" s="870"/>
      <c r="P41" s="870"/>
      <c r="Q41" s="870"/>
      <c r="R41" s="870"/>
      <c r="S41" s="871"/>
      <c r="T41" s="870"/>
      <c r="U41" s="870"/>
      <c r="V41" s="870"/>
      <c r="W41" s="870"/>
      <c r="X41" s="772"/>
      <c r="Y41" s="772"/>
      <c r="Z41" s="772"/>
    </row>
    <row r="42" spans="1:26" ht="15.75" customHeight="1" x14ac:dyDescent="0.3">
      <c r="A42" s="771"/>
      <c r="B42" s="771"/>
      <c r="C42" s="772"/>
      <c r="N42" s="772"/>
      <c r="O42" s="772"/>
      <c r="P42" s="772"/>
      <c r="Q42" s="772"/>
      <c r="R42" s="772"/>
      <c r="S42" s="772"/>
      <c r="T42" s="772"/>
      <c r="U42" s="772"/>
      <c r="V42" s="772"/>
      <c r="W42" s="772"/>
      <c r="X42" s="772"/>
      <c r="Y42" s="772"/>
      <c r="Z42" s="772"/>
    </row>
    <row r="43" spans="1:26" ht="35.25" customHeight="1" x14ac:dyDescent="0.3">
      <c r="A43" s="771"/>
      <c r="B43" s="771"/>
      <c r="C43" s="772"/>
      <c r="N43" s="772"/>
      <c r="O43" s="772"/>
      <c r="P43" s="772"/>
      <c r="Q43" s="772"/>
      <c r="R43" s="772"/>
      <c r="S43" s="772"/>
      <c r="T43" s="772"/>
      <c r="U43" s="772"/>
      <c r="V43" s="772"/>
      <c r="W43" s="772"/>
      <c r="X43" s="772"/>
      <c r="Y43" s="772"/>
      <c r="Z43" s="772"/>
    </row>
    <row r="44" spans="1:26" ht="15.75" customHeight="1" x14ac:dyDescent="0.3">
      <c r="A44" s="771"/>
      <c r="B44" s="771"/>
      <c r="C44" s="772"/>
      <c r="N44" s="772"/>
      <c r="O44" s="772"/>
      <c r="P44" s="772"/>
      <c r="Q44" s="772"/>
      <c r="R44" s="772"/>
      <c r="S44" s="772"/>
      <c r="T44" s="772"/>
      <c r="U44" s="772"/>
      <c r="V44" s="772"/>
      <c r="W44" s="772"/>
      <c r="X44" s="772"/>
      <c r="Y44" s="772"/>
      <c r="Z44" s="772"/>
    </row>
    <row r="45" spans="1:26" ht="15.75" customHeight="1" x14ac:dyDescent="0.3">
      <c r="A45" s="771"/>
      <c r="B45" s="771"/>
      <c r="C45" s="772"/>
      <c r="N45" s="772"/>
      <c r="O45" s="772"/>
      <c r="P45" s="772"/>
      <c r="Q45" s="772"/>
      <c r="R45" s="772"/>
      <c r="S45" s="772"/>
      <c r="T45" s="772"/>
      <c r="U45" s="772"/>
      <c r="V45" s="772"/>
      <c r="W45" s="772"/>
      <c r="X45" s="772"/>
      <c r="Y45" s="772"/>
      <c r="Z45" s="772"/>
    </row>
    <row r="46" spans="1:26" ht="15.75" customHeight="1" x14ac:dyDescent="0.3">
      <c r="A46" s="771"/>
      <c r="B46" s="771"/>
      <c r="C46" s="772"/>
      <c r="N46" s="772"/>
      <c r="O46" s="772"/>
      <c r="P46" s="772"/>
      <c r="Q46" s="772"/>
      <c r="R46" s="772"/>
      <c r="S46" s="772"/>
      <c r="T46" s="772"/>
      <c r="U46" s="772"/>
      <c r="V46" s="772"/>
      <c r="W46" s="772"/>
      <c r="X46" s="772"/>
      <c r="Y46" s="772"/>
      <c r="Z46" s="772"/>
    </row>
    <row r="47" spans="1:26" ht="15.75" customHeight="1" x14ac:dyDescent="0.3">
      <c r="A47" s="771"/>
      <c r="B47" s="771"/>
      <c r="C47" s="772"/>
      <c r="N47" s="772"/>
      <c r="O47" s="772"/>
      <c r="P47" s="772"/>
      <c r="Q47" s="772"/>
      <c r="R47" s="772"/>
      <c r="S47" s="772"/>
      <c r="T47" s="772"/>
      <c r="U47" s="772"/>
      <c r="V47" s="772"/>
      <c r="W47" s="772"/>
      <c r="X47" s="772"/>
      <c r="Y47" s="772"/>
      <c r="Z47" s="772"/>
    </row>
    <row r="48" spans="1:26" ht="15.75" customHeight="1" x14ac:dyDescent="0.3">
      <c r="A48" s="771"/>
      <c r="B48" s="771"/>
      <c r="C48" s="772"/>
      <c r="N48" s="772"/>
      <c r="O48" s="772"/>
      <c r="P48" s="772"/>
      <c r="Q48" s="772"/>
      <c r="R48" s="772"/>
      <c r="S48" s="772"/>
      <c r="T48" s="772"/>
      <c r="U48" s="772"/>
      <c r="V48" s="772"/>
      <c r="W48" s="772"/>
      <c r="X48" s="772"/>
      <c r="Y48" s="772"/>
      <c r="Z48" s="772"/>
    </row>
    <row r="49" spans="1:26" ht="15.75" customHeight="1" x14ac:dyDescent="0.3">
      <c r="A49" s="771"/>
      <c r="B49" s="771"/>
      <c r="C49" s="772"/>
      <c r="N49" s="772"/>
      <c r="O49" s="772"/>
      <c r="P49" s="772"/>
      <c r="Q49" s="772"/>
      <c r="R49" s="772"/>
      <c r="S49" s="772"/>
      <c r="T49" s="772"/>
      <c r="U49" s="772"/>
      <c r="V49" s="772"/>
      <c r="W49" s="772"/>
      <c r="X49" s="772"/>
      <c r="Y49" s="772"/>
      <c r="Z49" s="772"/>
    </row>
    <row r="50" spans="1:26" ht="15.75" customHeight="1" x14ac:dyDescent="0.3">
      <c r="A50" s="772"/>
      <c r="B50" s="772"/>
      <c r="C50" s="772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  <c r="Z50" s="772"/>
    </row>
    <row r="51" spans="1:26" ht="15.75" customHeight="1" x14ac:dyDescent="0.3">
      <c r="A51" s="772"/>
      <c r="B51" s="772"/>
      <c r="C51" s="772"/>
      <c r="N51" s="772"/>
      <c r="O51" s="772"/>
      <c r="P51" s="772"/>
      <c r="Q51" s="772"/>
      <c r="R51" s="772"/>
      <c r="S51" s="772"/>
      <c r="T51" s="772"/>
      <c r="U51" s="772"/>
      <c r="V51" s="772"/>
      <c r="W51" s="772"/>
      <c r="X51" s="772"/>
      <c r="Y51" s="772"/>
      <c r="Z51" s="772"/>
    </row>
    <row r="52" spans="1:26" ht="15.75" customHeight="1" x14ac:dyDescent="0.3">
      <c r="A52" s="772"/>
      <c r="B52" s="772"/>
      <c r="C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  <c r="Z52" s="772"/>
    </row>
    <row r="53" spans="1:26" ht="15.75" customHeight="1" x14ac:dyDescent="0.3">
      <c r="A53" s="772"/>
      <c r="B53" s="772"/>
      <c r="C53" s="772"/>
      <c r="N53" s="772"/>
      <c r="O53" s="772"/>
      <c r="P53" s="772"/>
      <c r="Q53" s="772"/>
      <c r="R53" s="772"/>
      <c r="S53" s="772"/>
      <c r="T53" s="772"/>
      <c r="U53" s="772"/>
      <c r="V53" s="772"/>
      <c r="W53" s="772"/>
      <c r="X53" s="772"/>
      <c r="Y53" s="772"/>
      <c r="Z53" s="772"/>
    </row>
    <row r="54" spans="1:26" ht="15.75" customHeight="1" x14ac:dyDescent="0.3">
      <c r="A54" s="772"/>
      <c r="B54" s="772"/>
      <c r="C54" s="772"/>
      <c r="N54" s="772"/>
      <c r="O54" s="772"/>
      <c r="P54" s="772"/>
      <c r="Q54" s="772"/>
      <c r="R54" s="772"/>
      <c r="S54" s="772"/>
      <c r="T54" s="772"/>
      <c r="U54" s="772"/>
      <c r="V54" s="772"/>
      <c r="W54" s="772"/>
      <c r="X54" s="772"/>
      <c r="Y54" s="772"/>
      <c r="Z54" s="772"/>
    </row>
    <row r="55" spans="1:26" ht="15.75" customHeight="1" x14ac:dyDescent="0.3">
      <c r="A55" s="772"/>
      <c r="B55" s="772"/>
      <c r="C55" s="772"/>
      <c r="N55" s="772"/>
      <c r="O55" s="772"/>
      <c r="P55" s="772"/>
      <c r="Q55" s="772"/>
      <c r="R55" s="772"/>
      <c r="S55" s="772"/>
      <c r="T55" s="772"/>
      <c r="U55" s="772"/>
      <c r="V55" s="772"/>
      <c r="W55" s="772"/>
      <c r="X55" s="772"/>
      <c r="Y55" s="772"/>
      <c r="Z55" s="772"/>
    </row>
    <row r="56" spans="1:26" ht="15.75" customHeight="1" x14ac:dyDescent="0.3">
      <c r="A56" s="772"/>
      <c r="B56" s="772"/>
      <c r="C56" s="772"/>
      <c r="N56" s="772"/>
      <c r="O56" s="772"/>
      <c r="P56" s="772"/>
      <c r="Q56" s="772"/>
      <c r="R56" s="772"/>
      <c r="S56" s="772"/>
      <c r="T56" s="772"/>
      <c r="U56" s="772"/>
      <c r="V56" s="772"/>
      <c r="W56" s="772"/>
      <c r="X56" s="772"/>
      <c r="Y56" s="772"/>
      <c r="Z56" s="772"/>
    </row>
    <row r="57" spans="1:26" ht="15.75" customHeight="1" x14ac:dyDescent="0.3">
      <c r="A57" s="772"/>
      <c r="B57" s="772"/>
      <c r="C57" s="772"/>
      <c r="N57" s="772"/>
      <c r="O57" s="772"/>
      <c r="P57" s="772"/>
      <c r="Q57" s="772"/>
      <c r="R57" s="772"/>
      <c r="S57" s="772"/>
      <c r="T57" s="772"/>
      <c r="U57" s="772"/>
      <c r="V57" s="772"/>
      <c r="W57" s="772"/>
      <c r="X57" s="772"/>
      <c r="Y57" s="772"/>
      <c r="Z57" s="772"/>
    </row>
    <row r="58" spans="1:26" ht="15.75" customHeight="1" x14ac:dyDescent="0.3">
      <c r="A58" s="772"/>
      <c r="B58" s="772"/>
      <c r="C58" s="772"/>
      <c r="N58" s="772"/>
      <c r="O58" s="772"/>
      <c r="P58" s="772"/>
      <c r="Q58" s="772"/>
      <c r="R58" s="772"/>
      <c r="S58" s="772"/>
      <c r="T58" s="772"/>
      <c r="U58" s="772"/>
      <c r="V58" s="772"/>
      <c r="W58" s="772"/>
      <c r="X58" s="772"/>
      <c r="Y58" s="772"/>
      <c r="Z58" s="772"/>
    </row>
    <row r="59" spans="1:26" ht="15.75" customHeight="1" x14ac:dyDescent="0.3">
      <c r="A59" s="772"/>
      <c r="B59" s="772"/>
      <c r="C59" s="772"/>
      <c r="N59" s="772"/>
      <c r="O59" s="772"/>
      <c r="P59" s="772"/>
      <c r="Q59" s="772"/>
      <c r="R59" s="772"/>
      <c r="S59" s="772"/>
      <c r="T59" s="772"/>
      <c r="U59" s="772"/>
      <c r="V59" s="772"/>
      <c r="W59" s="772"/>
      <c r="X59" s="772"/>
      <c r="Y59" s="772"/>
      <c r="Z59" s="772"/>
    </row>
    <row r="60" spans="1:26" ht="15.75" customHeight="1" x14ac:dyDescent="0.3">
      <c r="A60" s="772"/>
      <c r="B60" s="772"/>
      <c r="C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  <c r="Z60" s="772"/>
    </row>
    <row r="61" spans="1:26" ht="15.75" customHeight="1" x14ac:dyDescent="0.3">
      <c r="A61" s="772"/>
      <c r="B61" s="772"/>
      <c r="C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  <c r="Z61" s="772"/>
    </row>
    <row r="62" spans="1:26" ht="15.75" customHeight="1" x14ac:dyDescent="0.3">
      <c r="A62" s="772"/>
      <c r="B62" s="772"/>
      <c r="C62" s="772"/>
      <c r="N62" s="772"/>
      <c r="O62" s="772"/>
      <c r="P62" s="772"/>
      <c r="Q62" s="772"/>
      <c r="R62" s="772"/>
      <c r="S62" s="772"/>
      <c r="T62" s="772"/>
      <c r="U62" s="772"/>
      <c r="V62" s="772"/>
      <c r="W62" s="772"/>
      <c r="X62" s="772"/>
      <c r="Y62" s="772"/>
      <c r="Z62" s="772"/>
    </row>
    <row r="63" spans="1:26" ht="15.75" customHeight="1" x14ac:dyDescent="0.3">
      <c r="A63" s="772"/>
      <c r="B63" s="772"/>
      <c r="C63" s="772"/>
      <c r="N63" s="772"/>
      <c r="O63" s="772"/>
      <c r="P63" s="772"/>
      <c r="Q63" s="772"/>
      <c r="R63" s="772"/>
      <c r="S63" s="772"/>
      <c r="T63" s="772"/>
      <c r="U63" s="772"/>
      <c r="V63" s="772"/>
      <c r="W63" s="772"/>
      <c r="X63" s="772"/>
      <c r="Y63" s="772"/>
      <c r="Z63" s="772"/>
    </row>
    <row r="64" spans="1:26" ht="15.75" customHeight="1" x14ac:dyDescent="0.3">
      <c r="A64" s="772"/>
      <c r="B64" s="772"/>
      <c r="C64" s="772"/>
      <c r="N64" s="772"/>
      <c r="O64" s="772"/>
      <c r="P64" s="772"/>
      <c r="Q64" s="772"/>
      <c r="R64" s="772"/>
      <c r="S64" s="772"/>
      <c r="T64" s="772"/>
      <c r="U64" s="772"/>
      <c r="V64" s="772"/>
      <c r="W64" s="772"/>
      <c r="X64" s="772"/>
      <c r="Y64" s="772"/>
      <c r="Z64" s="772"/>
    </row>
    <row r="65" spans="1:26" ht="15.75" customHeight="1" x14ac:dyDescent="0.3">
      <c r="A65" s="772"/>
      <c r="B65" s="772"/>
      <c r="C65" s="772"/>
      <c r="N65" s="772"/>
      <c r="O65" s="772"/>
      <c r="P65" s="772"/>
      <c r="Q65" s="772"/>
      <c r="R65" s="772"/>
      <c r="S65" s="772"/>
      <c r="T65" s="772"/>
      <c r="U65" s="772"/>
      <c r="V65" s="772"/>
      <c r="W65" s="772"/>
      <c r="X65" s="772"/>
      <c r="Y65" s="772"/>
      <c r="Z65" s="772"/>
    </row>
    <row r="66" spans="1:26" ht="15.75" customHeight="1" x14ac:dyDescent="0.3">
      <c r="A66" s="771"/>
      <c r="B66" s="771"/>
      <c r="C66" s="772"/>
      <c r="N66" s="772"/>
      <c r="O66" s="772"/>
      <c r="P66" s="772"/>
      <c r="Q66" s="772"/>
      <c r="R66" s="772"/>
      <c r="S66" s="772"/>
      <c r="T66" s="772"/>
      <c r="U66" s="772"/>
      <c r="V66" s="772"/>
      <c r="W66" s="772"/>
      <c r="X66" s="772"/>
      <c r="Y66" s="772"/>
      <c r="Z66" s="772"/>
    </row>
    <row r="67" spans="1:26" ht="15.75" customHeight="1" x14ac:dyDescent="0.3">
      <c r="A67" s="771"/>
      <c r="B67" s="771"/>
      <c r="C67" s="772"/>
      <c r="N67" s="772"/>
      <c r="O67" s="772"/>
      <c r="P67" s="772"/>
      <c r="Q67" s="772"/>
      <c r="R67" s="772"/>
      <c r="S67" s="772"/>
      <c r="T67" s="772"/>
      <c r="U67" s="772"/>
      <c r="V67" s="772"/>
      <c r="W67" s="772"/>
      <c r="X67" s="772"/>
      <c r="Y67" s="772"/>
      <c r="Z67" s="772"/>
    </row>
    <row r="68" spans="1:26" ht="15.75" customHeight="1" x14ac:dyDescent="0.3">
      <c r="A68" s="771"/>
      <c r="B68" s="771"/>
      <c r="C68" s="772"/>
      <c r="N68" s="772"/>
      <c r="O68" s="772"/>
      <c r="P68" s="772"/>
      <c r="Q68" s="772"/>
      <c r="R68" s="772"/>
      <c r="S68" s="772"/>
      <c r="T68" s="772"/>
      <c r="U68" s="772"/>
      <c r="V68" s="772"/>
      <c r="W68" s="772"/>
      <c r="X68" s="772"/>
      <c r="Y68" s="772"/>
      <c r="Z68" s="772"/>
    </row>
    <row r="69" spans="1:26" ht="15.75" customHeight="1" x14ac:dyDescent="0.3">
      <c r="A69" s="771"/>
      <c r="B69" s="771"/>
      <c r="C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  <c r="Z69" s="772"/>
    </row>
    <row r="70" spans="1:26" ht="15.75" customHeight="1" x14ac:dyDescent="0.3">
      <c r="A70" s="771"/>
      <c r="B70" s="771"/>
      <c r="C70" s="772"/>
      <c r="N70" s="772"/>
      <c r="O70" s="772"/>
      <c r="P70" s="772"/>
      <c r="Q70" s="772"/>
      <c r="R70" s="772"/>
      <c r="S70" s="772"/>
      <c r="T70" s="772"/>
      <c r="U70" s="772"/>
      <c r="V70" s="772"/>
      <c r="W70" s="772"/>
      <c r="X70" s="772"/>
      <c r="Y70" s="772"/>
      <c r="Z70" s="772"/>
    </row>
    <row r="71" spans="1:26" ht="15.75" customHeight="1" x14ac:dyDescent="0.3">
      <c r="A71" s="771"/>
      <c r="B71" s="771"/>
      <c r="C71" s="772"/>
      <c r="N71" s="772"/>
      <c r="O71" s="772"/>
      <c r="P71" s="772"/>
      <c r="Q71" s="772"/>
      <c r="R71" s="772"/>
      <c r="S71" s="772"/>
      <c r="T71" s="772"/>
      <c r="U71" s="772"/>
      <c r="V71" s="772"/>
      <c r="W71" s="772"/>
      <c r="X71" s="772"/>
      <c r="Y71" s="772"/>
      <c r="Z71" s="772"/>
    </row>
    <row r="72" spans="1:26" ht="15.75" customHeight="1" x14ac:dyDescent="0.3">
      <c r="A72" s="771"/>
      <c r="B72" s="771"/>
      <c r="C72" s="772"/>
      <c r="N72" s="772"/>
      <c r="O72" s="772"/>
      <c r="P72" s="772"/>
      <c r="Q72" s="772"/>
      <c r="R72" s="772"/>
      <c r="S72" s="772"/>
      <c r="T72" s="772"/>
      <c r="U72" s="772"/>
      <c r="V72" s="772"/>
      <c r="W72" s="772"/>
      <c r="X72" s="772"/>
      <c r="Y72" s="772"/>
      <c r="Z72" s="772"/>
    </row>
    <row r="73" spans="1:26" ht="15.75" customHeight="1" x14ac:dyDescent="0.3">
      <c r="A73" s="771"/>
      <c r="B73" s="771"/>
      <c r="C73" s="772"/>
      <c r="N73" s="772"/>
      <c r="O73" s="772"/>
      <c r="P73" s="772"/>
      <c r="Q73" s="772"/>
      <c r="R73" s="772"/>
      <c r="S73" s="772"/>
      <c r="T73" s="772"/>
      <c r="U73" s="772"/>
      <c r="V73" s="772"/>
      <c r="W73" s="772"/>
      <c r="X73" s="772"/>
      <c r="Y73" s="772"/>
      <c r="Z73" s="772"/>
    </row>
    <row r="74" spans="1:26" ht="15.75" customHeight="1" x14ac:dyDescent="0.3">
      <c r="A74" s="771"/>
      <c r="B74" s="771"/>
      <c r="C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  <c r="Z74" s="772"/>
    </row>
    <row r="75" spans="1:26" ht="15.75" customHeight="1" x14ac:dyDescent="0.3">
      <c r="A75" s="771"/>
      <c r="B75" s="771"/>
      <c r="C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</row>
    <row r="76" spans="1:26" ht="15.75" customHeight="1" x14ac:dyDescent="0.3">
      <c r="A76" s="771"/>
      <c r="B76" s="771"/>
      <c r="C76" s="772"/>
      <c r="N76" s="772"/>
      <c r="O76" s="772"/>
      <c r="P76" s="772"/>
      <c r="Q76" s="772"/>
      <c r="R76" s="772"/>
      <c r="S76" s="772"/>
      <c r="T76" s="772"/>
      <c r="U76" s="772"/>
      <c r="V76" s="772"/>
      <c r="W76" s="772"/>
      <c r="X76" s="772"/>
      <c r="Y76" s="772"/>
      <c r="Z76" s="772"/>
    </row>
    <row r="77" spans="1:26" ht="15.75" customHeight="1" x14ac:dyDescent="0.3">
      <c r="A77" s="771"/>
      <c r="B77" s="771"/>
      <c r="C77" s="772"/>
      <c r="N77" s="772"/>
      <c r="O77" s="772"/>
      <c r="P77" s="772"/>
      <c r="Q77" s="772"/>
      <c r="R77" s="772"/>
      <c r="S77" s="772"/>
      <c r="T77" s="772"/>
      <c r="U77" s="772"/>
      <c r="V77" s="772"/>
      <c r="W77" s="772"/>
      <c r="X77" s="772"/>
      <c r="Y77" s="772"/>
      <c r="Z77" s="772"/>
    </row>
    <row r="78" spans="1:26" ht="15.75" customHeight="1" x14ac:dyDescent="0.3">
      <c r="A78" s="771"/>
      <c r="B78" s="771"/>
      <c r="C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</row>
    <row r="79" spans="1:26" ht="15.75" customHeight="1" x14ac:dyDescent="0.3">
      <c r="A79" s="771"/>
      <c r="B79" s="771"/>
      <c r="C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</row>
    <row r="80" spans="1:26" ht="15.75" customHeight="1" x14ac:dyDescent="0.3">
      <c r="A80" s="771"/>
      <c r="B80" s="771"/>
      <c r="C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</row>
    <row r="81" spans="1:26" ht="15.75" customHeight="1" x14ac:dyDescent="0.3">
      <c r="A81" s="771"/>
      <c r="B81" s="771"/>
      <c r="C81" s="772"/>
      <c r="N81" s="772"/>
      <c r="O81" s="772"/>
      <c r="P81" s="772"/>
      <c r="Q81" s="772"/>
      <c r="R81" s="772"/>
      <c r="S81" s="772"/>
      <c r="T81" s="772"/>
      <c r="U81" s="772"/>
      <c r="V81" s="772"/>
      <c r="W81" s="772"/>
      <c r="X81" s="772"/>
      <c r="Y81" s="772"/>
      <c r="Z81" s="772"/>
    </row>
    <row r="82" spans="1:26" ht="15.75" customHeight="1" x14ac:dyDescent="0.3">
      <c r="A82" s="771"/>
      <c r="B82" s="771"/>
      <c r="C82" s="772"/>
      <c r="N82" s="772"/>
      <c r="O82" s="772"/>
      <c r="P82" s="772"/>
      <c r="Q82" s="772"/>
      <c r="R82" s="772"/>
      <c r="S82" s="772"/>
      <c r="T82" s="772"/>
      <c r="U82" s="772"/>
      <c r="V82" s="772"/>
      <c r="W82" s="772"/>
      <c r="X82" s="772"/>
      <c r="Y82" s="772"/>
      <c r="Z82" s="772"/>
    </row>
    <row r="83" spans="1:26" ht="15.75" customHeight="1" x14ac:dyDescent="0.3">
      <c r="A83" s="771"/>
      <c r="B83" s="771"/>
      <c r="C83" s="772"/>
      <c r="N83" s="772"/>
      <c r="O83" s="772"/>
      <c r="P83" s="772"/>
      <c r="Q83" s="772"/>
      <c r="R83" s="772"/>
      <c r="S83" s="772"/>
      <c r="T83" s="772"/>
      <c r="U83" s="772"/>
      <c r="V83" s="772"/>
      <c r="W83" s="772"/>
      <c r="X83" s="772"/>
      <c r="Y83" s="772"/>
      <c r="Z83" s="772"/>
    </row>
    <row r="84" spans="1:26" ht="15.75" customHeight="1" x14ac:dyDescent="0.3">
      <c r="A84" s="771"/>
      <c r="B84" s="771"/>
      <c r="C84" s="772"/>
      <c r="N84" s="772"/>
      <c r="O84" s="772"/>
      <c r="P84" s="772"/>
      <c r="Q84" s="772"/>
      <c r="R84" s="772"/>
      <c r="S84" s="772"/>
      <c r="T84" s="772"/>
      <c r="U84" s="772"/>
      <c r="V84" s="772"/>
      <c r="W84" s="772"/>
      <c r="X84" s="772"/>
      <c r="Y84" s="772"/>
      <c r="Z84" s="772"/>
    </row>
    <row r="85" spans="1:26" ht="15.75" customHeight="1" x14ac:dyDescent="0.3">
      <c r="A85" s="771"/>
      <c r="B85" s="771"/>
      <c r="C85" s="772"/>
      <c r="N85" s="772"/>
      <c r="O85" s="772"/>
      <c r="P85" s="772"/>
      <c r="Q85" s="772"/>
      <c r="R85" s="772"/>
      <c r="S85" s="772"/>
      <c r="T85" s="772"/>
      <c r="U85" s="772"/>
      <c r="V85" s="772"/>
      <c r="W85" s="772"/>
      <c r="X85" s="772"/>
      <c r="Y85" s="772"/>
      <c r="Z85" s="772"/>
    </row>
    <row r="86" spans="1:26" ht="15.75" customHeight="1" x14ac:dyDescent="0.3">
      <c r="A86" s="771"/>
      <c r="B86" s="771"/>
      <c r="C86" s="772"/>
      <c r="N86" s="772"/>
      <c r="O86" s="772"/>
      <c r="P86" s="772"/>
      <c r="Q86" s="772"/>
      <c r="R86" s="772"/>
      <c r="S86" s="772"/>
      <c r="T86" s="772"/>
      <c r="U86" s="772"/>
      <c r="V86" s="772"/>
      <c r="W86" s="772"/>
      <c r="X86" s="772"/>
      <c r="Y86" s="772"/>
      <c r="Z86" s="772"/>
    </row>
    <row r="87" spans="1:26" ht="15.75" customHeight="1" x14ac:dyDescent="0.3">
      <c r="A87" s="771"/>
      <c r="B87" s="771"/>
      <c r="C87" s="772"/>
      <c r="N87" s="772"/>
      <c r="O87" s="772"/>
      <c r="P87" s="772"/>
      <c r="Q87" s="772"/>
      <c r="R87" s="772"/>
      <c r="S87" s="772"/>
      <c r="T87" s="772"/>
      <c r="U87" s="772"/>
      <c r="V87" s="772"/>
      <c r="W87" s="772"/>
      <c r="X87" s="772"/>
      <c r="Y87" s="772"/>
      <c r="Z87" s="772"/>
    </row>
    <row r="88" spans="1:26" ht="15.75" customHeight="1" x14ac:dyDescent="0.3">
      <c r="A88" s="771"/>
      <c r="B88" s="771"/>
      <c r="C88" s="772"/>
      <c r="N88" s="772"/>
      <c r="O88" s="772"/>
      <c r="P88" s="772"/>
      <c r="Q88" s="772"/>
      <c r="R88" s="772"/>
      <c r="S88" s="772"/>
      <c r="T88" s="772"/>
      <c r="U88" s="772"/>
      <c r="V88" s="772"/>
      <c r="W88" s="772"/>
      <c r="X88" s="772"/>
      <c r="Y88" s="772"/>
      <c r="Z88" s="772"/>
    </row>
    <row r="89" spans="1:26" ht="15.75" customHeight="1" x14ac:dyDescent="0.3">
      <c r="A89" s="771"/>
      <c r="B89" s="771"/>
      <c r="C89" s="772"/>
      <c r="N89" s="772"/>
      <c r="O89" s="772"/>
      <c r="P89" s="772"/>
      <c r="Q89" s="772"/>
      <c r="R89" s="772"/>
      <c r="S89" s="772"/>
      <c r="T89" s="772"/>
      <c r="U89" s="772"/>
      <c r="V89" s="772"/>
      <c r="W89" s="772"/>
      <c r="X89" s="772"/>
      <c r="Y89" s="772"/>
      <c r="Z89" s="772"/>
    </row>
    <row r="90" spans="1:26" ht="15.75" customHeight="1" x14ac:dyDescent="0.3">
      <c r="A90" s="771"/>
      <c r="B90" s="771"/>
      <c r="C90" s="772"/>
      <c r="N90" s="772"/>
      <c r="O90" s="772"/>
      <c r="P90" s="772"/>
      <c r="Q90" s="772"/>
      <c r="R90" s="772"/>
      <c r="S90" s="772"/>
      <c r="T90" s="772"/>
      <c r="U90" s="772"/>
      <c r="V90" s="772"/>
      <c r="W90" s="772"/>
      <c r="X90" s="772"/>
      <c r="Y90" s="772"/>
      <c r="Z90" s="772"/>
    </row>
    <row r="91" spans="1:26" ht="15.75" customHeight="1" x14ac:dyDescent="0.3">
      <c r="A91" s="771"/>
      <c r="B91" s="771"/>
      <c r="C91" s="772"/>
      <c r="N91" s="772"/>
      <c r="O91" s="772"/>
      <c r="P91" s="772"/>
      <c r="Q91" s="772"/>
      <c r="R91" s="772"/>
      <c r="S91" s="772"/>
      <c r="T91" s="772"/>
      <c r="U91" s="772"/>
      <c r="V91" s="772"/>
      <c r="W91" s="772"/>
      <c r="X91" s="772"/>
      <c r="Y91" s="772"/>
      <c r="Z91" s="772"/>
    </row>
    <row r="92" spans="1:26" ht="15.75" customHeight="1" x14ac:dyDescent="0.3">
      <c r="A92" s="771"/>
      <c r="B92" s="771"/>
      <c r="C92" s="772"/>
      <c r="N92" s="772"/>
      <c r="O92" s="772"/>
      <c r="P92" s="772"/>
      <c r="Q92" s="772"/>
      <c r="R92" s="772"/>
      <c r="S92" s="772"/>
      <c r="T92" s="772"/>
      <c r="U92" s="772"/>
      <c r="V92" s="772"/>
      <c r="W92" s="772"/>
      <c r="X92" s="772"/>
      <c r="Y92" s="772"/>
      <c r="Z92" s="772"/>
    </row>
    <row r="93" spans="1:26" ht="15.75" customHeight="1" x14ac:dyDescent="0.3">
      <c r="A93" s="771"/>
      <c r="B93" s="771"/>
      <c r="C93" s="772"/>
      <c r="N93" s="772"/>
      <c r="O93" s="772"/>
      <c r="P93" s="772"/>
      <c r="Q93" s="772"/>
      <c r="R93" s="772"/>
      <c r="S93" s="772"/>
      <c r="T93" s="772"/>
      <c r="U93" s="772"/>
      <c r="V93" s="772"/>
      <c r="W93" s="772"/>
      <c r="X93" s="772"/>
      <c r="Y93" s="772"/>
      <c r="Z93" s="772"/>
    </row>
    <row r="94" spans="1:26" ht="15.75" customHeight="1" x14ac:dyDescent="0.3">
      <c r="A94" s="771"/>
      <c r="B94" s="771"/>
      <c r="C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  <c r="Y94" s="772"/>
      <c r="Z94" s="772"/>
    </row>
    <row r="95" spans="1:26" ht="15.75" customHeight="1" x14ac:dyDescent="0.3">
      <c r="A95" s="771"/>
      <c r="B95" s="771"/>
      <c r="C95" s="772"/>
      <c r="N95" s="772"/>
      <c r="O95" s="772"/>
      <c r="P95" s="772"/>
      <c r="Q95" s="772"/>
      <c r="R95" s="772"/>
      <c r="S95" s="772"/>
      <c r="T95" s="772"/>
      <c r="U95" s="772"/>
      <c r="V95" s="772"/>
      <c r="W95" s="772"/>
      <c r="X95" s="772"/>
      <c r="Y95" s="772"/>
      <c r="Z95" s="772"/>
    </row>
    <row r="96" spans="1:26" ht="15.75" customHeight="1" x14ac:dyDescent="0.3">
      <c r="A96" s="771"/>
      <c r="B96" s="771"/>
      <c r="C96" s="772"/>
      <c r="N96" s="772"/>
      <c r="O96" s="772"/>
      <c r="P96" s="772"/>
      <c r="Q96" s="772"/>
      <c r="R96" s="772"/>
      <c r="S96" s="772"/>
      <c r="T96" s="772"/>
      <c r="U96" s="772"/>
      <c r="V96" s="772"/>
      <c r="W96" s="772"/>
      <c r="X96" s="772"/>
      <c r="Y96" s="772"/>
      <c r="Z96" s="772"/>
    </row>
    <row r="97" spans="1:26" ht="15.75" customHeight="1" x14ac:dyDescent="0.3">
      <c r="A97" s="771"/>
      <c r="B97" s="771"/>
      <c r="C97" s="772"/>
      <c r="N97" s="772"/>
      <c r="O97" s="772"/>
      <c r="P97" s="772"/>
      <c r="Q97" s="772"/>
      <c r="R97" s="772"/>
      <c r="S97" s="772"/>
      <c r="T97" s="772"/>
      <c r="U97" s="772"/>
      <c r="V97" s="772"/>
      <c r="W97" s="772"/>
      <c r="X97" s="772"/>
      <c r="Y97" s="772"/>
      <c r="Z97" s="772"/>
    </row>
    <row r="98" spans="1:26" ht="15.75" customHeight="1" x14ac:dyDescent="0.3">
      <c r="A98" s="771"/>
      <c r="B98" s="771"/>
      <c r="C98" s="772"/>
      <c r="N98" s="772"/>
      <c r="O98" s="772"/>
      <c r="P98" s="772"/>
      <c r="Q98" s="772"/>
      <c r="R98" s="772"/>
      <c r="S98" s="772"/>
      <c r="T98" s="772"/>
      <c r="U98" s="772"/>
      <c r="V98" s="772"/>
      <c r="W98" s="772"/>
      <c r="X98" s="772"/>
      <c r="Y98" s="772"/>
      <c r="Z98" s="772"/>
    </row>
    <row r="99" spans="1:26" ht="15.75" customHeight="1" x14ac:dyDescent="0.3">
      <c r="A99" s="771"/>
      <c r="B99" s="771"/>
      <c r="C99" s="772"/>
      <c r="N99" s="772"/>
      <c r="O99" s="772"/>
      <c r="P99" s="772"/>
      <c r="Q99" s="772"/>
      <c r="R99" s="772"/>
      <c r="S99" s="772"/>
      <c r="T99" s="772"/>
      <c r="U99" s="772"/>
      <c r="V99" s="772"/>
      <c r="W99" s="772"/>
      <c r="X99" s="772"/>
      <c r="Y99" s="772"/>
      <c r="Z99" s="772"/>
    </row>
    <row r="100" spans="1:26" ht="15.75" customHeight="1" x14ac:dyDescent="0.3">
      <c r="A100" s="771"/>
      <c r="B100" s="771"/>
      <c r="C100" s="772"/>
      <c r="N100" s="772"/>
      <c r="O100" s="772"/>
      <c r="P100" s="772"/>
      <c r="Q100" s="772"/>
      <c r="R100" s="772"/>
      <c r="S100" s="772"/>
      <c r="T100" s="772"/>
      <c r="U100" s="772"/>
      <c r="V100" s="772"/>
      <c r="W100" s="772"/>
      <c r="X100" s="772"/>
      <c r="Y100" s="772"/>
      <c r="Z100" s="772"/>
    </row>
    <row r="101" spans="1:26" ht="15.75" customHeight="1" x14ac:dyDescent="0.3">
      <c r="A101" s="771"/>
      <c r="B101" s="771"/>
      <c r="C101" s="772"/>
      <c r="N101" s="772"/>
      <c r="O101" s="772"/>
      <c r="P101" s="772"/>
      <c r="Q101" s="772"/>
      <c r="R101" s="772"/>
      <c r="S101" s="772"/>
      <c r="T101" s="772"/>
      <c r="U101" s="772"/>
      <c r="V101" s="772"/>
      <c r="W101" s="772"/>
      <c r="X101" s="772"/>
      <c r="Y101" s="772"/>
      <c r="Z101" s="772"/>
    </row>
    <row r="102" spans="1:26" ht="15.75" customHeight="1" x14ac:dyDescent="0.3">
      <c r="A102" s="771"/>
      <c r="B102" s="771"/>
      <c r="C102" s="772"/>
      <c r="N102" s="772"/>
      <c r="O102" s="772"/>
      <c r="P102" s="772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</row>
    <row r="103" spans="1:26" ht="15.75" customHeight="1" x14ac:dyDescent="0.3">
      <c r="A103" s="771"/>
      <c r="B103" s="771"/>
      <c r="C103" s="772"/>
      <c r="N103" s="772"/>
      <c r="O103" s="772"/>
      <c r="P103" s="772"/>
      <c r="Q103" s="772"/>
      <c r="R103" s="772"/>
      <c r="S103" s="772"/>
      <c r="T103" s="772"/>
      <c r="U103" s="772"/>
      <c r="V103" s="772"/>
      <c r="W103" s="772"/>
      <c r="X103" s="772"/>
      <c r="Y103" s="772"/>
      <c r="Z103" s="772"/>
    </row>
    <row r="104" spans="1:26" ht="15.75" customHeight="1" x14ac:dyDescent="0.3">
      <c r="A104" s="771"/>
      <c r="B104" s="771"/>
      <c r="C104" s="772"/>
      <c r="N104" s="772"/>
      <c r="O104" s="772"/>
      <c r="P104" s="772"/>
      <c r="Q104" s="772"/>
      <c r="R104" s="772"/>
      <c r="S104" s="772"/>
      <c r="T104" s="772"/>
      <c r="U104" s="772"/>
      <c r="V104" s="772"/>
      <c r="W104" s="772"/>
      <c r="X104" s="772"/>
      <c r="Y104" s="772"/>
      <c r="Z104" s="772"/>
    </row>
    <row r="105" spans="1:26" ht="15.75" customHeight="1" x14ac:dyDescent="0.3">
      <c r="A105" s="771"/>
      <c r="B105" s="771"/>
      <c r="C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</row>
    <row r="106" spans="1:26" ht="15.75" customHeight="1" x14ac:dyDescent="0.3">
      <c r="A106" s="771"/>
      <c r="B106" s="771"/>
      <c r="C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</row>
    <row r="107" spans="1:26" ht="15.75" customHeight="1" x14ac:dyDescent="0.3">
      <c r="A107" s="771"/>
      <c r="B107" s="771"/>
      <c r="C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72"/>
      <c r="Y107" s="772"/>
      <c r="Z107" s="772"/>
    </row>
    <row r="108" spans="1:26" ht="15.75" customHeight="1" x14ac:dyDescent="0.3">
      <c r="A108" s="771"/>
      <c r="B108" s="771"/>
      <c r="C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</row>
    <row r="109" spans="1:26" ht="15.75" customHeight="1" x14ac:dyDescent="0.3">
      <c r="A109" s="771"/>
      <c r="B109" s="771"/>
      <c r="C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</row>
    <row r="110" spans="1:26" ht="15.75" customHeight="1" x14ac:dyDescent="0.3">
      <c r="A110" s="771"/>
      <c r="B110" s="771"/>
      <c r="C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72"/>
      <c r="Y110" s="772"/>
      <c r="Z110" s="772"/>
    </row>
    <row r="111" spans="1:26" ht="15.75" customHeight="1" x14ac:dyDescent="0.3">
      <c r="A111" s="771"/>
      <c r="B111" s="771"/>
      <c r="C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</row>
    <row r="112" spans="1:26" ht="15.75" customHeight="1" x14ac:dyDescent="0.3">
      <c r="A112" s="771"/>
      <c r="B112" s="771"/>
      <c r="C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</row>
    <row r="113" spans="1:26" ht="15.75" customHeight="1" x14ac:dyDescent="0.3">
      <c r="A113" s="771"/>
      <c r="B113" s="771"/>
      <c r="C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72"/>
      <c r="Y113" s="772"/>
      <c r="Z113" s="772"/>
    </row>
    <row r="114" spans="1:26" ht="15.75" customHeight="1" x14ac:dyDescent="0.3">
      <c r="A114" s="771"/>
      <c r="B114" s="771"/>
      <c r="C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72"/>
      <c r="Y114" s="772"/>
      <c r="Z114" s="772"/>
    </row>
    <row r="115" spans="1:26" ht="15.75" customHeight="1" x14ac:dyDescent="0.3">
      <c r="A115" s="771"/>
      <c r="B115" s="771"/>
      <c r="C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72"/>
      <c r="Y115" s="772"/>
      <c r="Z115" s="772"/>
    </row>
    <row r="116" spans="1:26" ht="15.75" customHeight="1" x14ac:dyDescent="0.3">
      <c r="A116" s="771"/>
      <c r="B116" s="771"/>
      <c r="C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72"/>
      <c r="Y116" s="772"/>
      <c r="Z116" s="772"/>
    </row>
    <row r="117" spans="1:26" ht="15.75" customHeight="1" x14ac:dyDescent="0.3">
      <c r="A117" s="771"/>
      <c r="B117" s="771"/>
      <c r="C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72"/>
      <c r="Y117" s="772"/>
      <c r="Z117" s="772"/>
    </row>
    <row r="118" spans="1:26" ht="15.75" customHeight="1" x14ac:dyDescent="0.3">
      <c r="A118" s="771"/>
      <c r="B118" s="771"/>
      <c r="C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  <c r="Z118" s="772"/>
    </row>
    <row r="119" spans="1:26" ht="15.75" customHeight="1" x14ac:dyDescent="0.3">
      <c r="A119" s="771"/>
      <c r="B119" s="771"/>
      <c r="C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72"/>
      <c r="Y119" s="772"/>
      <c r="Z119" s="772"/>
    </row>
    <row r="120" spans="1:26" ht="15.75" customHeight="1" x14ac:dyDescent="0.3">
      <c r="A120" s="771"/>
      <c r="B120" s="771"/>
      <c r="C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72"/>
      <c r="Y120" s="772"/>
      <c r="Z120" s="772"/>
    </row>
    <row r="121" spans="1:26" ht="15.75" customHeight="1" x14ac:dyDescent="0.3">
      <c r="A121" s="771"/>
      <c r="B121" s="771"/>
      <c r="C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  <c r="Z121" s="772"/>
    </row>
    <row r="122" spans="1:26" ht="15.75" customHeight="1" x14ac:dyDescent="0.3">
      <c r="A122" s="771"/>
      <c r="B122" s="771"/>
      <c r="C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72"/>
      <c r="Y122" s="772"/>
      <c r="Z122" s="772"/>
    </row>
    <row r="123" spans="1:26" ht="15.75" customHeight="1" x14ac:dyDescent="0.3">
      <c r="A123" s="771"/>
      <c r="B123" s="771"/>
      <c r="C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72"/>
      <c r="Y123" s="772"/>
      <c r="Z123" s="772"/>
    </row>
    <row r="124" spans="1:26" ht="15.75" customHeight="1" x14ac:dyDescent="0.3">
      <c r="A124" s="771"/>
      <c r="B124" s="771"/>
      <c r="C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72"/>
      <c r="Y124" s="772"/>
      <c r="Z124" s="772"/>
    </row>
    <row r="125" spans="1:26" ht="15.75" customHeight="1" x14ac:dyDescent="0.3">
      <c r="A125" s="771"/>
      <c r="B125" s="771"/>
      <c r="C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  <c r="Z125" s="772"/>
    </row>
    <row r="126" spans="1:26" ht="15.75" customHeight="1" x14ac:dyDescent="0.3">
      <c r="A126" s="771"/>
      <c r="B126" s="771"/>
      <c r="C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72"/>
      <c r="Y126" s="772"/>
      <c r="Z126" s="772"/>
    </row>
    <row r="127" spans="1:26" ht="15.75" customHeight="1" x14ac:dyDescent="0.3">
      <c r="A127" s="771"/>
      <c r="B127" s="771"/>
      <c r="C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  <c r="Z127" s="772"/>
    </row>
    <row r="128" spans="1:26" ht="15.75" customHeight="1" x14ac:dyDescent="0.3">
      <c r="A128" s="771"/>
      <c r="B128" s="771"/>
      <c r="C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  <c r="Z128" s="772"/>
    </row>
    <row r="129" spans="1:26" ht="15.75" customHeight="1" x14ac:dyDescent="0.3">
      <c r="A129" s="771"/>
      <c r="B129" s="771"/>
      <c r="C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72"/>
      <c r="Y129" s="772"/>
      <c r="Z129" s="772"/>
    </row>
    <row r="130" spans="1:26" ht="15.75" customHeight="1" x14ac:dyDescent="0.3">
      <c r="A130" s="771"/>
      <c r="B130" s="771"/>
      <c r="C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  <c r="Z130" s="772"/>
    </row>
    <row r="131" spans="1:26" ht="15.75" customHeight="1" x14ac:dyDescent="0.3">
      <c r="A131" s="771"/>
      <c r="B131" s="771"/>
      <c r="C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  <c r="Z131" s="772"/>
    </row>
    <row r="132" spans="1:26" ht="15.75" customHeight="1" x14ac:dyDescent="0.3">
      <c r="A132" s="771"/>
      <c r="B132" s="771"/>
      <c r="C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72"/>
      <c r="Y132" s="772"/>
      <c r="Z132" s="772"/>
    </row>
    <row r="133" spans="1:26" ht="15.75" customHeight="1" x14ac:dyDescent="0.3">
      <c r="A133" s="771"/>
      <c r="B133" s="771"/>
      <c r="C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  <c r="Z133" s="772"/>
    </row>
    <row r="134" spans="1:26" ht="15.75" customHeight="1" x14ac:dyDescent="0.3">
      <c r="A134" s="771"/>
      <c r="B134" s="771"/>
      <c r="C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72"/>
      <c r="Y134" s="772"/>
      <c r="Z134" s="772"/>
    </row>
    <row r="135" spans="1:26" ht="15.75" customHeight="1" x14ac:dyDescent="0.3">
      <c r="A135" s="771"/>
      <c r="B135" s="771"/>
      <c r="C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  <c r="Z135" s="772"/>
    </row>
    <row r="136" spans="1:26" ht="15.75" customHeight="1" x14ac:dyDescent="0.3">
      <c r="A136" s="771"/>
      <c r="B136" s="771"/>
      <c r="C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72"/>
      <c r="Y136" s="772"/>
      <c r="Z136" s="772"/>
    </row>
    <row r="137" spans="1:26" ht="15.75" customHeight="1" x14ac:dyDescent="0.3">
      <c r="A137" s="771"/>
      <c r="B137" s="771"/>
      <c r="C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72"/>
      <c r="Y137" s="772"/>
      <c r="Z137" s="772"/>
    </row>
    <row r="138" spans="1:26" ht="15.75" customHeight="1" x14ac:dyDescent="0.3">
      <c r="A138" s="771"/>
      <c r="B138" s="771"/>
      <c r="C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  <c r="Z138" s="772"/>
    </row>
    <row r="139" spans="1:26" ht="15.75" customHeight="1" x14ac:dyDescent="0.3">
      <c r="A139" s="771"/>
      <c r="B139" s="771"/>
      <c r="C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  <c r="Z139" s="772"/>
    </row>
    <row r="140" spans="1:26" ht="15.75" customHeight="1" x14ac:dyDescent="0.3">
      <c r="A140" s="771"/>
      <c r="B140" s="771"/>
      <c r="C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72"/>
      <c r="Y140" s="772"/>
      <c r="Z140" s="772"/>
    </row>
    <row r="141" spans="1:26" ht="15.75" customHeight="1" x14ac:dyDescent="0.3">
      <c r="A141" s="771"/>
      <c r="B141" s="771"/>
      <c r="C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  <c r="Z141" s="772"/>
    </row>
    <row r="142" spans="1:26" ht="15.75" customHeight="1" x14ac:dyDescent="0.3">
      <c r="A142" s="771"/>
      <c r="B142" s="771"/>
      <c r="C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  <c r="Z142" s="772"/>
    </row>
    <row r="143" spans="1:26" ht="15.75" customHeight="1" x14ac:dyDescent="0.3">
      <c r="A143" s="771"/>
      <c r="B143" s="771"/>
      <c r="C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  <c r="Z143" s="772"/>
    </row>
    <row r="144" spans="1:26" ht="15.75" customHeight="1" x14ac:dyDescent="0.3">
      <c r="A144" s="771"/>
      <c r="B144" s="771"/>
      <c r="C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72"/>
      <c r="Y144" s="772"/>
      <c r="Z144" s="772"/>
    </row>
    <row r="145" spans="1:26" ht="15.75" customHeight="1" x14ac:dyDescent="0.3">
      <c r="A145" s="771"/>
      <c r="B145" s="771"/>
      <c r="C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72"/>
      <c r="Y145" s="772"/>
      <c r="Z145" s="772"/>
    </row>
    <row r="146" spans="1:26" ht="15.75" customHeight="1" x14ac:dyDescent="0.3">
      <c r="A146" s="771"/>
      <c r="B146" s="771"/>
      <c r="C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72"/>
      <c r="Y146" s="772"/>
      <c r="Z146" s="772"/>
    </row>
    <row r="147" spans="1:26" ht="15.75" customHeight="1" x14ac:dyDescent="0.3">
      <c r="A147" s="771"/>
      <c r="B147" s="771"/>
      <c r="C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72"/>
      <c r="Y147" s="772"/>
      <c r="Z147" s="772"/>
    </row>
    <row r="148" spans="1:26" ht="15.75" customHeight="1" x14ac:dyDescent="0.3">
      <c r="A148" s="771"/>
      <c r="B148" s="771"/>
      <c r="C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72"/>
      <c r="Y148" s="772"/>
      <c r="Z148" s="772"/>
    </row>
    <row r="149" spans="1:26" ht="15.75" customHeight="1" x14ac:dyDescent="0.3">
      <c r="A149" s="771"/>
      <c r="B149" s="771"/>
      <c r="C149" s="772"/>
      <c r="N149" s="772"/>
      <c r="O149" s="772"/>
      <c r="P149" s="772"/>
      <c r="Q149" s="772"/>
      <c r="R149" s="772"/>
      <c r="S149" s="772"/>
      <c r="T149" s="772"/>
      <c r="U149" s="772"/>
      <c r="V149" s="772"/>
      <c r="W149" s="772"/>
      <c r="X149" s="772"/>
      <c r="Y149" s="772"/>
      <c r="Z149" s="772"/>
    </row>
    <row r="150" spans="1:26" ht="15.75" customHeight="1" x14ac:dyDescent="0.3">
      <c r="A150" s="771"/>
      <c r="B150" s="771"/>
      <c r="C150" s="772"/>
      <c r="N150" s="772"/>
      <c r="O150" s="772"/>
      <c r="P150" s="772"/>
      <c r="Q150" s="772"/>
      <c r="R150" s="772"/>
      <c r="S150" s="772"/>
      <c r="T150" s="772"/>
      <c r="U150" s="772"/>
      <c r="V150" s="772"/>
      <c r="W150" s="772"/>
      <c r="X150" s="772"/>
      <c r="Y150" s="772"/>
      <c r="Z150" s="772"/>
    </row>
    <row r="151" spans="1:26" ht="15.75" customHeight="1" x14ac:dyDescent="0.3">
      <c r="A151" s="771"/>
      <c r="B151" s="771"/>
      <c r="C151" s="772"/>
      <c r="N151" s="772"/>
      <c r="O151" s="772"/>
      <c r="P151" s="772"/>
      <c r="Q151" s="772"/>
      <c r="R151" s="772"/>
      <c r="S151" s="772"/>
      <c r="T151" s="772"/>
      <c r="U151" s="772"/>
      <c r="V151" s="772"/>
      <c r="W151" s="772"/>
      <c r="X151" s="772"/>
      <c r="Y151" s="772"/>
      <c r="Z151" s="772"/>
    </row>
    <row r="152" spans="1:26" ht="15.75" customHeight="1" x14ac:dyDescent="0.3">
      <c r="A152" s="771"/>
      <c r="B152" s="771"/>
      <c r="C152" s="772"/>
      <c r="N152" s="772"/>
      <c r="O152" s="772"/>
      <c r="P152" s="772"/>
      <c r="Q152" s="772"/>
      <c r="R152" s="772"/>
      <c r="S152" s="772"/>
      <c r="T152" s="772"/>
      <c r="U152" s="772"/>
      <c r="V152" s="772"/>
      <c r="W152" s="772"/>
      <c r="X152" s="772"/>
      <c r="Y152" s="772"/>
      <c r="Z152" s="772"/>
    </row>
    <row r="153" spans="1:26" ht="15.75" customHeight="1" x14ac:dyDescent="0.3">
      <c r="A153" s="771"/>
      <c r="B153" s="771"/>
      <c r="C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  <c r="Z153" s="772"/>
    </row>
    <row r="154" spans="1:26" ht="15.75" customHeight="1" x14ac:dyDescent="0.3">
      <c r="A154" s="771"/>
      <c r="B154" s="771"/>
      <c r="C154" s="772"/>
      <c r="N154" s="772"/>
      <c r="O154" s="772"/>
      <c r="P154" s="772"/>
      <c r="Q154" s="772"/>
      <c r="R154" s="772"/>
      <c r="S154" s="772"/>
      <c r="T154" s="772"/>
      <c r="U154" s="772"/>
      <c r="V154" s="772"/>
      <c r="W154" s="772"/>
      <c r="X154" s="772"/>
      <c r="Y154" s="772"/>
      <c r="Z154" s="772"/>
    </row>
    <row r="155" spans="1:26" ht="15.75" customHeight="1" x14ac:dyDescent="0.3">
      <c r="A155" s="771"/>
      <c r="B155" s="771"/>
      <c r="C155" s="772"/>
      <c r="N155" s="772"/>
      <c r="O155" s="772"/>
      <c r="P155" s="772"/>
      <c r="Q155" s="772"/>
      <c r="R155" s="772"/>
      <c r="S155" s="772"/>
      <c r="T155" s="772"/>
      <c r="U155" s="772"/>
      <c r="V155" s="772"/>
      <c r="W155" s="772"/>
      <c r="X155" s="772"/>
      <c r="Y155" s="772"/>
      <c r="Z155" s="772"/>
    </row>
    <row r="156" spans="1:26" ht="15.75" customHeight="1" x14ac:dyDescent="0.3">
      <c r="A156" s="771"/>
      <c r="B156" s="771"/>
      <c r="C156" s="772"/>
      <c r="N156" s="772"/>
      <c r="O156" s="772"/>
      <c r="P156" s="772"/>
      <c r="Q156" s="772"/>
      <c r="R156" s="772"/>
      <c r="S156" s="772"/>
      <c r="T156" s="772"/>
      <c r="U156" s="772"/>
      <c r="V156" s="772"/>
      <c r="W156" s="772"/>
      <c r="X156" s="772"/>
      <c r="Y156" s="772"/>
      <c r="Z156" s="772"/>
    </row>
    <row r="157" spans="1:26" ht="15.75" customHeight="1" x14ac:dyDescent="0.3">
      <c r="A157" s="771"/>
      <c r="B157" s="771"/>
      <c r="C157" s="772"/>
      <c r="N157" s="772"/>
      <c r="O157" s="772"/>
      <c r="P157" s="772"/>
      <c r="Q157" s="772"/>
      <c r="R157" s="772"/>
      <c r="S157" s="772"/>
      <c r="T157" s="772"/>
      <c r="U157" s="772"/>
      <c r="V157" s="772"/>
      <c r="W157" s="772"/>
      <c r="X157" s="772"/>
      <c r="Y157" s="772"/>
      <c r="Z157" s="772"/>
    </row>
    <row r="158" spans="1:26" ht="15.75" customHeight="1" x14ac:dyDescent="0.3">
      <c r="A158" s="771"/>
      <c r="B158" s="771"/>
      <c r="C158" s="772"/>
      <c r="N158" s="772"/>
      <c r="O158" s="772"/>
      <c r="P158" s="772"/>
      <c r="Q158" s="772"/>
      <c r="R158" s="772"/>
      <c r="S158" s="772"/>
      <c r="T158" s="772"/>
      <c r="U158" s="772"/>
      <c r="V158" s="772"/>
      <c r="W158" s="772"/>
      <c r="X158" s="772"/>
      <c r="Y158" s="772"/>
      <c r="Z158" s="772"/>
    </row>
    <row r="159" spans="1:26" ht="15.75" customHeight="1" x14ac:dyDescent="0.3">
      <c r="A159" s="771"/>
      <c r="B159" s="771"/>
      <c r="C159" s="772"/>
      <c r="N159" s="772"/>
      <c r="O159" s="772"/>
      <c r="P159" s="772"/>
      <c r="Q159" s="772"/>
      <c r="R159" s="772"/>
      <c r="S159" s="772"/>
      <c r="T159" s="772"/>
      <c r="U159" s="772"/>
      <c r="V159" s="772"/>
      <c r="W159" s="772"/>
      <c r="X159" s="772"/>
      <c r="Y159" s="772"/>
      <c r="Z159" s="772"/>
    </row>
    <row r="160" spans="1:26" ht="15.75" customHeight="1" x14ac:dyDescent="0.3">
      <c r="A160" s="771"/>
      <c r="B160" s="771"/>
      <c r="C160" s="772"/>
      <c r="N160" s="772"/>
      <c r="O160" s="772"/>
      <c r="P160" s="772"/>
      <c r="Q160" s="772"/>
      <c r="R160" s="772"/>
      <c r="S160" s="772"/>
      <c r="T160" s="772"/>
      <c r="U160" s="772"/>
      <c r="V160" s="772"/>
      <c r="W160" s="772"/>
      <c r="X160" s="772"/>
      <c r="Y160" s="772"/>
      <c r="Z160" s="772"/>
    </row>
    <row r="161" spans="1:26" ht="15.75" customHeight="1" x14ac:dyDescent="0.3">
      <c r="A161" s="771"/>
      <c r="B161" s="771"/>
      <c r="C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</row>
    <row r="162" spans="1:26" ht="15.75" customHeight="1" x14ac:dyDescent="0.3">
      <c r="A162" s="771"/>
      <c r="B162" s="771"/>
      <c r="C162" s="772"/>
      <c r="N162" s="772"/>
      <c r="O162" s="772"/>
      <c r="P162" s="772"/>
      <c r="Q162" s="772"/>
      <c r="R162" s="772"/>
      <c r="S162" s="772"/>
      <c r="T162" s="772"/>
      <c r="U162" s="772"/>
      <c r="V162" s="772"/>
      <c r="W162" s="772"/>
      <c r="X162" s="772"/>
      <c r="Y162" s="772"/>
      <c r="Z162" s="772"/>
    </row>
    <row r="163" spans="1:26" ht="15.75" customHeight="1" x14ac:dyDescent="0.3">
      <c r="A163" s="771"/>
      <c r="B163" s="771"/>
      <c r="C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  <c r="Z163" s="772"/>
    </row>
    <row r="164" spans="1:26" ht="15.75" customHeight="1" x14ac:dyDescent="0.3">
      <c r="A164" s="771"/>
      <c r="B164" s="771"/>
      <c r="C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</row>
    <row r="165" spans="1:26" ht="15.75" customHeight="1" x14ac:dyDescent="0.3">
      <c r="A165" s="771"/>
      <c r="B165" s="771"/>
      <c r="C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  <c r="Z165" s="772"/>
    </row>
    <row r="166" spans="1:26" ht="15.75" customHeight="1" x14ac:dyDescent="0.3">
      <c r="A166" s="771"/>
      <c r="B166" s="771"/>
      <c r="C166" s="772"/>
      <c r="N166" s="772"/>
      <c r="O166" s="772"/>
      <c r="P166" s="772"/>
      <c r="Q166" s="772"/>
      <c r="R166" s="772"/>
      <c r="S166" s="772"/>
      <c r="T166" s="772"/>
      <c r="U166" s="772"/>
      <c r="V166" s="772"/>
      <c r="W166" s="772"/>
      <c r="X166" s="772"/>
      <c r="Y166" s="772"/>
      <c r="Z166" s="772"/>
    </row>
    <row r="167" spans="1:26" ht="15.75" customHeight="1" x14ac:dyDescent="0.3">
      <c r="A167" s="771"/>
      <c r="B167" s="771"/>
      <c r="C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  <c r="Z167" s="772"/>
    </row>
    <row r="168" spans="1:26" ht="15.75" customHeight="1" x14ac:dyDescent="0.3">
      <c r="A168" s="771"/>
      <c r="B168" s="771"/>
      <c r="C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  <c r="Z168" s="772"/>
    </row>
    <row r="169" spans="1:26" ht="15.75" customHeight="1" x14ac:dyDescent="0.3">
      <c r="A169" s="771"/>
      <c r="B169" s="771"/>
      <c r="C169" s="772"/>
      <c r="N169" s="772"/>
      <c r="O169" s="772"/>
      <c r="P169" s="772"/>
      <c r="Q169" s="772"/>
      <c r="R169" s="772"/>
      <c r="S169" s="772"/>
      <c r="T169" s="772"/>
      <c r="U169" s="772"/>
      <c r="V169" s="772"/>
      <c r="W169" s="772"/>
      <c r="X169" s="772"/>
      <c r="Y169" s="772"/>
      <c r="Z169" s="772"/>
    </row>
    <row r="170" spans="1:26" ht="15.75" customHeight="1" x14ac:dyDescent="0.3">
      <c r="A170" s="771"/>
      <c r="B170" s="771"/>
      <c r="C170" s="772"/>
      <c r="N170" s="772"/>
      <c r="O170" s="772"/>
      <c r="P170" s="772"/>
      <c r="Q170" s="772"/>
      <c r="R170" s="772"/>
      <c r="S170" s="772"/>
      <c r="T170" s="772"/>
      <c r="U170" s="772"/>
      <c r="V170" s="772"/>
      <c r="W170" s="772"/>
      <c r="X170" s="772"/>
      <c r="Y170" s="772"/>
      <c r="Z170" s="772"/>
    </row>
    <row r="171" spans="1:26" ht="15.75" customHeight="1" x14ac:dyDescent="0.3">
      <c r="A171" s="771"/>
      <c r="B171" s="771"/>
      <c r="C171" s="772"/>
      <c r="N171" s="772"/>
      <c r="O171" s="772"/>
      <c r="P171" s="772"/>
      <c r="Q171" s="772"/>
      <c r="R171" s="772"/>
      <c r="S171" s="772"/>
      <c r="T171" s="772"/>
      <c r="U171" s="772"/>
      <c r="V171" s="772"/>
      <c r="W171" s="772"/>
      <c r="X171" s="772"/>
      <c r="Y171" s="772"/>
      <c r="Z171" s="772"/>
    </row>
    <row r="172" spans="1:26" ht="15.75" customHeight="1" x14ac:dyDescent="0.3">
      <c r="A172" s="771"/>
      <c r="B172" s="771"/>
      <c r="C172" s="772"/>
      <c r="N172" s="772"/>
      <c r="O172" s="772"/>
      <c r="P172" s="772"/>
      <c r="Q172" s="772"/>
      <c r="R172" s="772"/>
      <c r="S172" s="772"/>
      <c r="T172" s="772"/>
      <c r="U172" s="772"/>
      <c r="V172" s="772"/>
      <c r="W172" s="772"/>
      <c r="X172" s="772"/>
      <c r="Y172" s="772"/>
      <c r="Z172" s="772"/>
    </row>
    <row r="173" spans="1:26" ht="15.75" customHeight="1" x14ac:dyDescent="0.3">
      <c r="A173" s="771"/>
      <c r="B173" s="771"/>
      <c r="C173" s="772"/>
      <c r="N173" s="772"/>
      <c r="O173" s="772"/>
      <c r="P173" s="772"/>
      <c r="Q173" s="772"/>
      <c r="R173" s="772"/>
      <c r="S173" s="772"/>
      <c r="T173" s="772"/>
      <c r="U173" s="772"/>
      <c r="V173" s="772"/>
      <c r="W173" s="772"/>
      <c r="X173" s="772"/>
      <c r="Y173" s="772"/>
      <c r="Z173" s="772"/>
    </row>
    <row r="174" spans="1:26" ht="15.75" customHeight="1" x14ac:dyDescent="0.3">
      <c r="A174" s="771"/>
      <c r="B174" s="771"/>
      <c r="C174" s="772"/>
      <c r="N174" s="772"/>
      <c r="O174" s="772"/>
      <c r="P174" s="772"/>
      <c r="Q174" s="772"/>
      <c r="R174" s="772"/>
      <c r="S174" s="772"/>
      <c r="T174" s="772"/>
      <c r="U174" s="772"/>
      <c r="V174" s="772"/>
      <c r="W174" s="772"/>
      <c r="X174" s="772"/>
      <c r="Y174" s="772"/>
      <c r="Z174" s="772"/>
    </row>
    <row r="175" spans="1:26" ht="15.75" customHeight="1" x14ac:dyDescent="0.3">
      <c r="A175" s="771"/>
      <c r="B175" s="771"/>
      <c r="C175" s="772"/>
      <c r="N175" s="772"/>
      <c r="O175" s="772"/>
      <c r="P175" s="772"/>
      <c r="Q175" s="772"/>
      <c r="R175" s="772"/>
      <c r="S175" s="772"/>
      <c r="T175" s="772"/>
      <c r="U175" s="772"/>
      <c r="V175" s="772"/>
      <c r="W175" s="772"/>
      <c r="X175" s="772"/>
      <c r="Y175" s="772"/>
      <c r="Z175" s="772"/>
    </row>
    <row r="176" spans="1:26" ht="15.75" customHeight="1" x14ac:dyDescent="0.3">
      <c r="A176" s="771"/>
      <c r="B176" s="771"/>
      <c r="C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</row>
    <row r="177" spans="1:26" ht="15.75" customHeight="1" x14ac:dyDescent="0.3">
      <c r="A177" s="771"/>
      <c r="B177" s="771"/>
      <c r="C177" s="772"/>
      <c r="N177" s="772"/>
      <c r="O177" s="772"/>
      <c r="P177" s="772"/>
      <c r="Q177" s="772"/>
      <c r="R177" s="772"/>
      <c r="S177" s="772"/>
      <c r="T177" s="772"/>
      <c r="U177" s="772"/>
      <c r="V177" s="772"/>
      <c r="W177" s="772"/>
      <c r="X177" s="772"/>
      <c r="Y177" s="772"/>
      <c r="Z177" s="772"/>
    </row>
    <row r="178" spans="1:26" ht="15.75" customHeight="1" x14ac:dyDescent="0.3">
      <c r="A178" s="771"/>
      <c r="B178" s="771"/>
      <c r="C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  <c r="Z178" s="772"/>
    </row>
    <row r="179" spans="1:26" ht="15.75" customHeight="1" x14ac:dyDescent="0.3">
      <c r="A179" s="771"/>
      <c r="B179" s="771"/>
      <c r="C179" s="772"/>
      <c r="N179" s="772"/>
      <c r="O179" s="772"/>
      <c r="P179" s="772"/>
      <c r="Q179" s="772"/>
      <c r="R179" s="772"/>
      <c r="S179" s="772"/>
      <c r="T179" s="772"/>
      <c r="U179" s="772"/>
      <c r="V179" s="772"/>
      <c r="W179" s="772"/>
      <c r="X179" s="772"/>
      <c r="Y179" s="772"/>
      <c r="Z179" s="772"/>
    </row>
    <row r="180" spans="1:26" ht="15.75" customHeight="1" x14ac:dyDescent="0.3">
      <c r="A180" s="771"/>
      <c r="B180" s="771"/>
      <c r="C180" s="772"/>
      <c r="N180" s="772"/>
      <c r="O180" s="772"/>
      <c r="P180" s="772"/>
      <c r="Q180" s="772"/>
      <c r="R180" s="772"/>
      <c r="S180" s="772"/>
      <c r="T180" s="772"/>
      <c r="U180" s="772"/>
      <c r="V180" s="772"/>
      <c r="W180" s="772"/>
      <c r="X180" s="772"/>
      <c r="Y180" s="772"/>
      <c r="Z180" s="772"/>
    </row>
    <row r="181" spans="1:26" ht="15.75" customHeight="1" x14ac:dyDescent="0.3">
      <c r="A181" s="771"/>
      <c r="B181" s="771"/>
      <c r="C181" s="772"/>
      <c r="N181" s="772"/>
      <c r="O181" s="772"/>
      <c r="P181" s="772"/>
      <c r="Q181" s="772"/>
      <c r="R181" s="772"/>
      <c r="S181" s="772"/>
      <c r="T181" s="772"/>
      <c r="U181" s="772"/>
      <c r="V181" s="772"/>
      <c r="W181" s="772"/>
      <c r="X181" s="772"/>
      <c r="Y181" s="772"/>
      <c r="Z181" s="772"/>
    </row>
    <row r="182" spans="1:26" ht="15.75" customHeight="1" x14ac:dyDescent="0.3">
      <c r="A182" s="771"/>
      <c r="B182" s="771"/>
      <c r="C182" s="772"/>
      <c r="N182" s="772"/>
      <c r="O182" s="772"/>
      <c r="P182" s="772"/>
      <c r="Q182" s="772"/>
      <c r="R182" s="772"/>
      <c r="S182" s="772"/>
      <c r="T182" s="772"/>
      <c r="U182" s="772"/>
      <c r="V182" s="772"/>
      <c r="W182" s="772"/>
      <c r="X182" s="772"/>
      <c r="Y182" s="772"/>
      <c r="Z182" s="772"/>
    </row>
    <row r="183" spans="1:26" ht="15.75" customHeight="1" x14ac:dyDescent="0.3">
      <c r="A183" s="771"/>
      <c r="B183" s="771"/>
      <c r="C183" s="772"/>
      <c r="N183" s="772"/>
      <c r="O183" s="772"/>
      <c r="P183" s="772"/>
      <c r="Q183" s="772"/>
      <c r="R183" s="772"/>
      <c r="S183" s="772"/>
      <c r="T183" s="772"/>
      <c r="U183" s="772"/>
      <c r="V183" s="772"/>
      <c r="W183" s="772"/>
      <c r="X183" s="772"/>
      <c r="Y183" s="772"/>
      <c r="Z183" s="772"/>
    </row>
    <row r="184" spans="1:26" ht="15.75" customHeight="1" x14ac:dyDescent="0.3">
      <c r="A184" s="771"/>
      <c r="B184" s="771"/>
      <c r="C184" s="772"/>
      <c r="N184" s="772"/>
      <c r="O184" s="772"/>
      <c r="P184" s="772"/>
      <c r="Q184" s="772"/>
      <c r="R184" s="772"/>
      <c r="S184" s="772"/>
      <c r="T184" s="772"/>
      <c r="U184" s="772"/>
      <c r="V184" s="772"/>
      <c r="W184" s="772"/>
      <c r="X184" s="772"/>
      <c r="Y184" s="772"/>
      <c r="Z184" s="772"/>
    </row>
    <row r="185" spans="1:26" ht="15.75" customHeight="1" x14ac:dyDescent="0.3">
      <c r="A185" s="771"/>
      <c r="B185" s="771"/>
      <c r="C185" s="772"/>
      <c r="N185" s="772"/>
      <c r="O185" s="772"/>
      <c r="P185" s="772"/>
      <c r="Q185" s="772"/>
      <c r="R185" s="772"/>
      <c r="S185" s="772"/>
      <c r="T185" s="772"/>
      <c r="U185" s="772"/>
      <c r="V185" s="772"/>
      <c r="W185" s="772"/>
      <c r="X185" s="772"/>
      <c r="Y185" s="772"/>
      <c r="Z185" s="772"/>
    </row>
    <row r="186" spans="1:26" ht="15.75" customHeight="1" x14ac:dyDescent="0.3">
      <c r="A186" s="771"/>
      <c r="B186" s="771"/>
      <c r="C186" s="772"/>
      <c r="N186" s="772"/>
      <c r="O186" s="772"/>
      <c r="P186" s="772"/>
      <c r="Q186" s="772"/>
      <c r="R186" s="772"/>
      <c r="S186" s="772"/>
      <c r="T186" s="772"/>
      <c r="U186" s="772"/>
      <c r="V186" s="772"/>
      <c r="W186" s="772"/>
      <c r="X186" s="772"/>
      <c r="Y186" s="772"/>
      <c r="Z186" s="772"/>
    </row>
    <row r="187" spans="1:26" ht="15.75" customHeight="1" x14ac:dyDescent="0.3">
      <c r="A187" s="771"/>
      <c r="B187" s="771"/>
      <c r="C187" s="772"/>
      <c r="N187" s="772"/>
      <c r="O187" s="772"/>
      <c r="P187" s="772"/>
      <c r="Q187" s="772"/>
      <c r="R187" s="772"/>
      <c r="S187" s="772"/>
      <c r="T187" s="772"/>
      <c r="U187" s="772"/>
      <c r="V187" s="772"/>
      <c r="W187" s="772"/>
      <c r="X187" s="772"/>
      <c r="Y187" s="772"/>
      <c r="Z187" s="772"/>
    </row>
    <row r="188" spans="1:26" ht="15.75" customHeight="1" x14ac:dyDescent="0.3">
      <c r="A188" s="771"/>
      <c r="B188" s="771"/>
      <c r="C188" s="772"/>
      <c r="N188" s="772"/>
      <c r="O188" s="772"/>
      <c r="P188" s="772"/>
      <c r="Q188" s="772"/>
      <c r="R188" s="772"/>
      <c r="S188" s="772"/>
      <c r="T188" s="772"/>
      <c r="U188" s="772"/>
      <c r="V188" s="772"/>
      <c r="W188" s="772"/>
      <c r="X188" s="772"/>
      <c r="Y188" s="772"/>
      <c r="Z188" s="772"/>
    </row>
    <row r="189" spans="1:26" ht="15.75" customHeight="1" x14ac:dyDescent="0.3">
      <c r="A189" s="771"/>
      <c r="B189" s="771"/>
      <c r="C189" s="772"/>
      <c r="N189" s="772"/>
      <c r="O189" s="772"/>
      <c r="P189" s="772"/>
      <c r="Q189" s="772"/>
      <c r="R189" s="772"/>
      <c r="S189" s="772"/>
      <c r="T189" s="772"/>
      <c r="U189" s="772"/>
      <c r="V189" s="772"/>
      <c r="W189" s="772"/>
      <c r="X189" s="772"/>
      <c r="Y189" s="772"/>
      <c r="Z189" s="772"/>
    </row>
    <row r="190" spans="1:26" ht="15.75" customHeight="1" x14ac:dyDescent="0.3">
      <c r="A190" s="771"/>
      <c r="B190" s="771"/>
      <c r="C190" s="772"/>
      <c r="N190" s="772"/>
      <c r="O190" s="772"/>
      <c r="P190" s="772"/>
      <c r="Q190" s="772"/>
      <c r="R190" s="772"/>
      <c r="S190" s="772"/>
      <c r="T190" s="772"/>
      <c r="U190" s="772"/>
      <c r="V190" s="772"/>
      <c r="W190" s="772"/>
      <c r="X190" s="772"/>
      <c r="Y190" s="772"/>
      <c r="Z190" s="772"/>
    </row>
    <row r="191" spans="1:26" ht="15.75" customHeight="1" x14ac:dyDescent="0.3">
      <c r="A191" s="771"/>
      <c r="B191" s="771"/>
      <c r="C191" s="772"/>
      <c r="N191" s="772"/>
      <c r="O191" s="772"/>
      <c r="P191" s="772"/>
      <c r="Q191" s="772"/>
      <c r="R191" s="772"/>
      <c r="S191" s="772"/>
      <c r="T191" s="772"/>
      <c r="U191" s="772"/>
      <c r="V191" s="772"/>
      <c r="W191" s="772"/>
      <c r="X191" s="772"/>
      <c r="Y191" s="772"/>
      <c r="Z191" s="772"/>
    </row>
    <row r="192" spans="1:26" ht="15.75" customHeight="1" x14ac:dyDescent="0.3">
      <c r="A192" s="771"/>
      <c r="B192" s="771"/>
      <c r="C192" s="772"/>
      <c r="N192" s="772"/>
      <c r="O192" s="772"/>
      <c r="P192" s="772"/>
      <c r="Q192" s="772"/>
      <c r="R192" s="772"/>
      <c r="S192" s="772"/>
      <c r="T192" s="772"/>
      <c r="U192" s="772"/>
      <c r="V192" s="772"/>
      <c r="W192" s="772"/>
      <c r="X192" s="772"/>
      <c r="Y192" s="772"/>
      <c r="Z192" s="772"/>
    </row>
    <row r="193" spans="1:26" ht="15.75" customHeight="1" x14ac:dyDescent="0.3">
      <c r="A193" s="771"/>
      <c r="B193" s="771"/>
      <c r="C193" s="772"/>
      <c r="N193" s="772"/>
      <c r="O193" s="772"/>
      <c r="P193" s="772"/>
      <c r="Q193" s="772"/>
      <c r="R193" s="772"/>
      <c r="S193" s="772"/>
      <c r="T193" s="772"/>
      <c r="U193" s="772"/>
      <c r="V193" s="772"/>
      <c r="W193" s="772"/>
      <c r="X193" s="772"/>
      <c r="Y193" s="772"/>
      <c r="Z193" s="772"/>
    </row>
    <row r="194" spans="1:26" ht="15.75" customHeight="1" x14ac:dyDescent="0.3">
      <c r="A194" s="771"/>
      <c r="B194" s="771"/>
      <c r="C194" s="772"/>
      <c r="N194" s="772"/>
      <c r="O194" s="772"/>
      <c r="P194" s="772"/>
      <c r="Q194" s="772"/>
      <c r="R194" s="772"/>
      <c r="S194" s="772"/>
      <c r="T194" s="772"/>
      <c r="U194" s="772"/>
      <c r="V194" s="772"/>
      <c r="W194" s="772"/>
      <c r="X194" s="772"/>
      <c r="Y194" s="772"/>
      <c r="Z194" s="772"/>
    </row>
    <row r="195" spans="1:26" ht="15.75" customHeight="1" x14ac:dyDescent="0.3">
      <c r="A195" s="771"/>
      <c r="B195" s="771"/>
      <c r="C195" s="772"/>
      <c r="N195" s="772"/>
      <c r="O195" s="772"/>
      <c r="P195" s="772"/>
      <c r="Q195" s="772"/>
      <c r="R195" s="772"/>
      <c r="S195" s="772"/>
      <c r="T195" s="772"/>
      <c r="U195" s="772"/>
      <c r="V195" s="772"/>
      <c r="W195" s="772"/>
      <c r="X195" s="772"/>
      <c r="Y195" s="772"/>
      <c r="Z195" s="772"/>
    </row>
    <row r="196" spans="1:26" ht="15.75" customHeight="1" x14ac:dyDescent="0.3">
      <c r="A196" s="771"/>
      <c r="B196" s="771"/>
      <c r="C196" s="772"/>
      <c r="N196" s="772"/>
      <c r="O196" s="772"/>
      <c r="P196" s="772"/>
      <c r="Q196" s="772"/>
      <c r="R196" s="772"/>
      <c r="S196" s="772"/>
      <c r="T196" s="772"/>
      <c r="U196" s="772"/>
      <c r="V196" s="772"/>
      <c r="W196" s="772"/>
      <c r="X196" s="772"/>
      <c r="Y196" s="772"/>
      <c r="Z196" s="772"/>
    </row>
    <row r="197" spans="1:26" ht="15.75" customHeight="1" x14ac:dyDescent="0.3">
      <c r="A197" s="771"/>
      <c r="B197" s="771"/>
      <c r="C197" s="772"/>
      <c r="N197" s="772"/>
      <c r="O197" s="772"/>
      <c r="P197" s="772"/>
      <c r="Q197" s="772"/>
      <c r="R197" s="772"/>
      <c r="S197" s="772"/>
      <c r="T197" s="772"/>
      <c r="U197" s="772"/>
      <c r="V197" s="772"/>
      <c r="W197" s="772"/>
      <c r="X197" s="772"/>
      <c r="Y197" s="772"/>
      <c r="Z197" s="772"/>
    </row>
    <row r="198" spans="1:26" ht="15.75" customHeight="1" x14ac:dyDescent="0.3">
      <c r="A198" s="771"/>
      <c r="B198" s="771"/>
      <c r="C198" s="772"/>
      <c r="N198" s="772"/>
      <c r="O198" s="772"/>
      <c r="P198" s="772"/>
      <c r="Q198" s="772"/>
      <c r="R198" s="772"/>
      <c r="S198" s="772"/>
      <c r="T198" s="772"/>
      <c r="U198" s="772"/>
      <c r="V198" s="772"/>
      <c r="W198" s="772"/>
      <c r="X198" s="772"/>
      <c r="Y198" s="772"/>
      <c r="Z198" s="772"/>
    </row>
    <row r="199" spans="1:26" ht="15.75" customHeight="1" x14ac:dyDescent="0.3">
      <c r="A199" s="771"/>
      <c r="B199" s="771"/>
      <c r="C199" s="772"/>
      <c r="N199" s="772"/>
      <c r="O199" s="772"/>
      <c r="P199" s="772"/>
      <c r="Q199" s="772"/>
      <c r="R199" s="772"/>
      <c r="S199" s="772"/>
      <c r="T199" s="772"/>
      <c r="U199" s="772"/>
      <c r="V199" s="772"/>
      <c r="W199" s="772"/>
      <c r="X199" s="772"/>
      <c r="Y199" s="772"/>
      <c r="Z199" s="772"/>
    </row>
    <row r="200" spans="1:26" ht="15.75" customHeight="1" x14ac:dyDescent="0.3">
      <c r="A200" s="771"/>
      <c r="B200" s="771"/>
      <c r="C200" s="772"/>
      <c r="N200" s="772"/>
      <c r="O200" s="772"/>
      <c r="P200" s="772"/>
      <c r="Q200" s="772"/>
      <c r="R200" s="772"/>
      <c r="S200" s="772"/>
      <c r="T200" s="772"/>
      <c r="U200" s="772"/>
      <c r="V200" s="772"/>
      <c r="W200" s="772"/>
      <c r="X200" s="772"/>
      <c r="Y200" s="772"/>
      <c r="Z200" s="772"/>
    </row>
    <row r="201" spans="1:26" ht="15.75" customHeight="1" x14ac:dyDescent="0.3">
      <c r="A201" s="771"/>
      <c r="B201" s="771"/>
      <c r="C201" s="772"/>
      <c r="N201" s="772"/>
      <c r="O201" s="772"/>
      <c r="P201" s="772"/>
      <c r="Q201" s="772"/>
      <c r="R201" s="772"/>
      <c r="S201" s="772"/>
      <c r="T201" s="772"/>
      <c r="U201" s="772"/>
      <c r="V201" s="772"/>
      <c r="W201" s="772"/>
      <c r="X201" s="772"/>
      <c r="Y201" s="772"/>
      <c r="Z201" s="772"/>
    </row>
    <row r="202" spans="1:26" ht="15.75" customHeight="1" x14ac:dyDescent="0.3">
      <c r="A202" s="771"/>
      <c r="B202" s="771"/>
      <c r="C202" s="772"/>
      <c r="N202" s="772"/>
      <c r="O202" s="772"/>
      <c r="P202" s="772"/>
      <c r="Q202" s="772"/>
      <c r="R202" s="772"/>
      <c r="S202" s="772"/>
      <c r="T202" s="772"/>
      <c r="U202" s="772"/>
      <c r="V202" s="772"/>
      <c r="W202" s="772"/>
      <c r="X202" s="772"/>
      <c r="Y202" s="772"/>
      <c r="Z202" s="772"/>
    </row>
    <row r="203" spans="1:26" ht="15.75" customHeight="1" x14ac:dyDescent="0.3">
      <c r="A203" s="771"/>
      <c r="B203" s="771"/>
      <c r="C203" s="772"/>
      <c r="N203" s="772"/>
      <c r="O203" s="772"/>
      <c r="P203" s="772"/>
      <c r="Q203" s="772"/>
      <c r="R203" s="772"/>
      <c r="S203" s="772"/>
      <c r="T203" s="772"/>
      <c r="U203" s="772"/>
      <c r="V203" s="772"/>
      <c r="W203" s="772"/>
      <c r="X203" s="772"/>
      <c r="Y203" s="772"/>
      <c r="Z203" s="772"/>
    </row>
    <row r="204" spans="1:26" ht="15.75" customHeight="1" x14ac:dyDescent="0.3">
      <c r="A204" s="771"/>
      <c r="B204" s="771"/>
      <c r="C204" s="772"/>
      <c r="N204" s="772"/>
      <c r="O204" s="772"/>
      <c r="P204" s="772"/>
      <c r="Q204" s="772"/>
      <c r="R204" s="772"/>
      <c r="S204" s="772"/>
      <c r="T204" s="772"/>
      <c r="U204" s="772"/>
      <c r="V204" s="772"/>
      <c r="W204" s="772"/>
      <c r="X204" s="772"/>
      <c r="Y204" s="772"/>
      <c r="Z204" s="772"/>
    </row>
    <row r="205" spans="1:26" ht="15.75" customHeight="1" x14ac:dyDescent="0.3">
      <c r="A205" s="771"/>
      <c r="B205" s="771"/>
      <c r="C205" s="772"/>
      <c r="N205" s="772"/>
      <c r="O205" s="772"/>
      <c r="P205" s="772"/>
      <c r="Q205" s="772"/>
      <c r="R205" s="772"/>
      <c r="S205" s="772"/>
      <c r="T205" s="772"/>
      <c r="U205" s="772"/>
      <c r="V205" s="772"/>
      <c r="W205" s="772"/>
      <c r="X205" s="772"/>
      <c r="Y205" s="772"/>
      <c r="Z205" s="772"/>
    </row>
    <row r="206" spans="1:26" ht="15.75" customHeight="1" x14ac:dyDescent="0.3">
      <c r="A206" s="771"/>
      <c r="B206" s="771"/>
      <c r="C206" s="772"/>
      <c r="N206" s="772"/>
      <c r="O206" s="772"/>
      <c r="P206" s="772"/>
      <c r="Q206" s="772"/>
      <c r="R206" s="772"/>
      <c r="S206" s="772"/>
      <c r="T206" s="772"/>
      <c r="U206" s="772"/>
      <c r="V206" s="772"/>
      <c r="W206" s="772"/>
      <c r="X206" s="772"/>
      <c r="Y206" s="772"/>
      <c r="Z206" s="772"/>
    </row>
    <row r="207" spans="1:26" ht="15.75" customHeight="1" x14ac:dyDescent="0.3">
      <c r="A207" s="771"/>
      <c r="B207" s="771"/>
      <c r="C207" s="772"/>
      <c r="N207" s="772"/>
      <c r="O207" s="772"/>
      <c r="P207" s="772"/>
      <c r="Q207" s="772"/>
      <c r="R207" s="772"/>
      <c r="S207" s="772"/>
      <c r="T207" s="772"/>
      <c r="U207" s="772"/>
      <c r="V207" s="772"/>
      <c r="W207" s="772"/>
      <c r="X207" s="772"/>
      <c r="Y207" s="772"/>
      <c r="Z207" s="772"/>
    </row>
    <row r="208" spans="1:26" ht="15.75" customHeight="1" x14ac:dyDescent="0.3">
      <c r="A208" s="771"/>
      <c r="B208" s="771"/>
      <c r="C208" s="772"/>
      <c r="N208" s="772"/>
      <c r="O208" s="772"/>
      <c r="P208" s="772"/>
      <c r="Q208" s="772"/>
      <c r="R208" s="772"/>
      <c r="S208" s="772"/>
      <c r="T208" s="772"/>
      <c r="U208" s="772"/>
      <c r="V208" s="772"/>
      <c r="W208" s="772"/>
      <c r="X208" s="772"/>
      <c r="Y208" s="772"/>
      <c r="Z208" s="772"/>
    </row>
    <row r="209" spans="1:26" ht="15.75" customHeight="1" x14ac:dyDescent="0.3">
      <c r="A209" s="771"/>
      <c r="B209" s="771"/>
      <c r="C209" s="772"/>
      <c r="N209" s="772"/>
      <c r="O209" s="772"/>
      <c r="P209" s="772"/>
      <c r="Q209" s="772"/>
      <c r="R209" s="772"/>
      <c r="S209" s="772"/>
      <c r="T209" s="772"/>
      <c r="U209" s="772"/>
      <c r="V209" s="772"/>
      <c r="W209" s="772"/>
      <c r="X209" s="772"/>
      <c r="Y209" s="772"/>
      <c r="Z209" s="772"/>
    </row>
    <row r="210" spans="1:26" ht="15.75" customHeight="1" x14ac:dyDescent="0.3">
      <c r="A210" s="771"/>
      <c r="B210" s="771"/>
      <c r="C210" s="772"/>
      <c r="N210" s="772"/>
      <c r="O210" s="772"/>
      <c r="P210" s="772"/>
      <c r="Q210" s="772"/>
      <c r="R210" s="772"/>
      <c r="S210" s="772"/>
      <c r="T210" s="772"/>
      <c r="U210" s="772"/>
      <c r="V210" s="772"/>
      <c r="W210" s="772"/>
      <c r="X210" s="772"/>
      <c r="Y210" s="772"/>
      <c r="Z210" s="772"/>
    </row>
    <row r="211" spans="1:26" ht="15.75" customHeight="1" x14ac:dyDescent="0.3">
      <c r="A211" s="771"/>
      <c r="B211" s="771"/>
      <c r="C211" s="772"/>
      <c r="N211" s="772"/>
      <c r="O211" s="772"/>
      <c r="P211" s="772"/>
      <c r="Q211" s="772"/>
      <c r="R211" s="772"/>
      <c r="S211" s="772"/>
      <c r="T211" s="772"/>
      <c r="U211" s="772"/>
      <c r="V211" s="772"/>
      <c r="W211" s="772"/>
      <c r="X211" s="772"/>
      <c r="Y211" s="772"/>
      <c r="Z211" s="772"/>
    </row>
    <row r="212" spans="1:26" ht="15.75" customHeight="1" x14ac:dyDescent="0.3">
      <c r="A212" s="771"/>
      <c r="B212" s="771"/>
      <c r="C212" s="772"/>
      <c r="N212" s="772"/>
      <c r="O212" s="772"/>
      <c r="P212" s="772"/>
      <c r="Q212" s="772"/>
      <c r="R212" s="772"/>
      <c r="S212" s="772"/>
      <c r="T212" s="772"/>
      <c r="U212" s="772"/>
      <c r="V212" s="772"/>
      <c r="W212" s="772"/>
      <c r="X212" s="772"/>
      <c r="Y212" s="772"/>
      <c r="Z212" s="772"/>
    </row>
    <row r="213" spans="1:26" ht="15.75" customHeight="1" x14ac:dyDescent="0.3">
      <c r="A213" s="771"/>
      <c r="B213" s="771"/>
      <c r="C213" s="772"/>
      <c r="N213" s="772"/>
      <c r="O213" s="772"/>
      <c r="P213" s="772"/>
      <c r="Q213" s="772"/>
      <c r="R213" s="772"/>
      <c r="S213" s="772"/>
      <c r="T213" s="772"/>
      <c r="U213" s="772"/>
      <c r="V213" s="772"/>
      <c r="W213" s="772"/>
      <c r="X213" s="772"/>
      <c r="Y213" s="772"/>
      <c r="Z213" s="772"/>
    </row>
    <row r="214" spans="1:26" ht="15.75" customHeight="1" x14ac:dyDescent="0.3">
      <c r="A214" s="771"/>
      <c r="B214" s="771"/>
      <c r="C214" s="772"/>
      <c r="N214" s="772"/>
      <c r="O214" s="772"/>
      <c r="P214" s="772"/>
      <c r="Q214" s="772"/>
      <c r="R214" s="772"/>
      <c r="S214" s="772"/>
      <c r="T214" s="772"/>
      <c r="U214" s="772"/>
      <c r="V214" s="772"/>
      <c r="W214" s="772"/>
      <c r="X214" s="772"/>
      <c r="Y214" s="772"/>
      <c r="Z214" s="772"/>
    </row>
    <row r="215" spans="1:26" ht="15.75" customHeight="1" x14ac:dyDescent="0.3">
      <c r="A215" s="771"/>
      <c r="B215" s="771"/>
      <c r="C215" s="772"/>
      <c r="N215" s="772"/>
      <c r="O215" s="772"/>
      <c r="P215" s="772"/>
      <c r="Q215" s="772"/>
      <c r="R215" s="772"/>
      <c r="S215" s="772"/>
      <c r="T215" s="772"/>
      <c r="U215" s="772"/>
      <c r="V215" s="772"/>
      <c r="W215" s="772"/>
      <c r="X215" s="772"/>
      <c r="Y215" s="772"/>
      <c r="Z215" s="772"/>
    </row>
    <row r="216" spans="1:26" ht="15.75" customHeight="1" x14ac:dyDescent="0.3">
      <c r="A216" s="771"/>
      <c r="B216" s="771"/>
      <c r="C216" s="772"/>
      <c r="N216" s="772"/>
      <c r="O216" s="772"/>
      <c r="P216" s="772"/>
      <c r="Q216" s="772"/>
      <c r="R216" s="772"/>
      <c r="S216" s="772"/>
      <c r="T216" s="772"/>
      <c r="U216" s="772"/>
      <c r="V216" s="772"/>
      <c r="W216" s="772"/>
      <c r="X216" s="772"/>
      <c r="Y216" s="772"/>
      <c r="Z216" s="772"/>
    </row>
    <row r="217" spans="1:26" ht="15.75" customHeight="1" x14ac:dyDescent="0.3">
      <c r="A217" s="771"/>
      <c r="B217" s="771"/>
      <c r="C217" s="772"/>
      <c r="N217" s="772"/>
      <c r="O217" s="772"/>
      <c r="P217" s="772"/>
      <c r="Q217" s="772"/>
      <c r="R217" s="772"/>
      <c r="S217" s="772"/>
      <c r="T217" s="772"/>
      <c r="U217" s="772"/>
      <c r="V217" s="772"/>
      <c r="W217" s="772"/>
      <c r="X217" s="772"/>
      <c r="Y217" s="772"/>
      <c r="Z217" s="772"/>
    </row>
    <row r="218" spans="1:26" ht="15.75" customHeight="1" x14ac:dyDescent="0.3">
      <c r="A218" s="771"/>
      <c r="B218" s="771"/>
      <c r="C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  <c r="Z218" s="772"/>
    </row>
    <row r="219" spans="1:26" ht="15.75" customHeight="1" x14ac:dyDescent="0.3">
      <c r="A219" s="771"/>
      <c r="B219" s="771"/>
      <c r="C219" s="772"/>
      <c r="N219" s="772"/>
      <c r="O219" s="772"/>
      <c r="P219" s="772"/>
      <c r="Q219" s="772"/>
      <c r="R219" s="772"/>
      <c r="S219" s="772"/>
      <c r="T219" s="772"/>
      <c r="U219" s="772"/>
      <c r="V219" s="772"/>
      <c r="W219" s="772"/>
      <c r="X219" s="772"/>
      <c r="Y219" s="772"/>
      <c r="Z219" s="772"/>
    </row>
    <row r="220" spans="1:26" ht="15.75" customHeight="1" x14ac:dyDescent="0.3">
      <c r="A220" s="771"/>
      <c r="B220" s="771"/>
      <c r="C220" s="772"/>
      <c r="N220" s="772"/>
      <c r="O220" s="772"/>
      <c r="P220" s="772"/>
      <c r="Q220" s="772"/>
      <c r="R220" s="772"/>
      <c r="S220" s="772"/>
      <c r="T220" s="772"/>
      <c r="U220" s="772"/>
      <c r="V220" s="772"/>
      <c r="W220" s="772"/>
      <c r="X220" s="772"/>
      <c r="Y220" s="772"/>
      <c r="Z220" s="772"/>
    </row>
    <row r="221" spans="1:26" ht="15.75" customHeight="1" x14ac:dyDescent="0.3">
      <c r="A221" s="771"/>
      <c r="B221" s="771"/>
      <c r="C221" s="772"/>
      <c r="N221" s="772"/>
      <c r="O221" s="772"/>
      <c r="P221" s="772"/>
      <c r="Q221" s="772"/>
      <c r="R221" s="772"/>
      <c r="S221" s="772"/>
      <c r="T221" s="772"/>
      <c r="U221" s="772"/>
      <c r="V221" s="772"/>
      <c r="W221" s="772"/>
      <c r="X221" s="772"/>
      <c r="Y221" s="772"/>
      <c r="Z221" s="772"/>
    </row>
    <row r="222" spans="1:26" ht="15.75" customHeight="1" x14ac:dyDescent="0.3">
      <c r="A222" s="771"/>
      <c r="B222" s="771"/>
      <c r="C222" s="772"/>
      <c r="N222" s="772"/>
      <c r="O222" s="772"/>
      <c r="P222" s="772"/>
      <c r="Q222" s="772"/>
      <c r="R222" s="772"/>
      <c r="S222" s="772"/>
      <c r="T222" s="772"/>
      <c r="U222" s="772"/>
      <c r="V222" s="772"/>
      <c r="W222" s="772"/>
      <c r="X222" s="772"/>
      <c r="Y222" s="772"/>
      <c r="Z222" s="772"/>
    </row>
    <row r="223" spans="1:26" ht="15.75" customHeight="1" x14ac:dyDescent="0.3">
      <c r="A223" s="771"/>
      <c r="B223" s="771"/>
      <c r="C223" s="772"/>
      <c r="N223" s="772"/>
      <c r="O223" s="772"/>
      <c r="P223" s="772"/>
      <c r="Q223" s="772"/>
      <c r="R223" s="772"/>
      <c r="S223" s="772"/>
      <c r="T223" s="772"/>
      <c r="U223" s="772"/>
      <c r="V223" s="772"/>
      <c r="W223" s="772"/>
      <c r="X223" s="772"/>
      <c r="Y223" s="772"/>
      <c r="Z223" s="772"/>
    </row>
    <row r="224" spans="1:26" ht="15.75" customHeight="1" x14ac:dyDescent="0.3">
      <c r="A224" s="771"/>
      <c r="B224" s="771"/>
      <c r="C224" s="772"/>
      <c r="N224" s="772"/>
      <c r="O224" s="772"/>
      <c r="P224" s="772"/>
      <c r="Q224" s="772"/>
      <c r="R224" s="772"/>
      <c r="S224" s="772"/>
      <c r="T224" s="772"/>
      <c r="U224" s="772"/>
      <c r="V224" s="772"/>
      <c r="W224" s="772"/>
      <c r="X224" s="772"/>
      <c r="Y224" s="772"/>
      <c r="Z224" s="772"/>
    </row>
    <row r="225" spans="1:26" ht="15.75" customHeight="1" x14ac:dyDescent="0.3">
      <c r="A225" s="771"/>
      <c r="B225" s="771"/>
      <c r="C225" s="772"/>
      <c r="N225" s="772"/>
      <c r="O225" s="772"/>
      <c r="P225" s="772"/>
      <c r="Q225" s="772"/>
      <c r="R225" s="772"/>
      <c r="S225" s="772"/>
      <c r="T225" s="772"/>
      <c r="U225" s="772"/>
      <c r="V225" s="772"/>
      <c r="W225" s="772"/>
      <c r="X225" s="772"/>
      <c r="Y225" s="772"/>
      <c r="Z225" s="772"/>
    </row>
    <row r="226" spans="1:26" ht="15.75" customHeight="1" x14ac:dyDescent="0.3">
      <c r="A226" s="771"/>
      <c r="B226" s="771"/>
      <c r="C226" s="772"/>
      <c r="N226" s="772"/>
      <c r="O226" s="772"/>
      <c r="P226" s="772"/>
      <c r="Q226" s="772"/>
      <c r="R226" s="772"/>
      <c r="S226" s="772"/>
      <c r="T226" s="772"/>
      <c r="U226" s="772"/>
      <c r="V226" s="772"/>
      <c r="W226" s="772"/>
      <c r="X226" s="772"/>
      <c r="Y226" s="772"/>
      <c r="Z226" s="772"/>
    </row>
    <row r="227" spans="1:26" ht="15.75" customHeight="1" x14ac:dyDescent="0.3">
      <c r="A227" s="771"/>
      <c r="B227" s="771"/>
      <c r="C227" s="772"/>
      <c r="N227" s="772"/>
      <c r="O227" s="772"/>
      <c r="P227" s="772"/>
      <c r="Q227" s="772"/>
      <c r="R227" s="772"/>
      <c r="S227" s="772"/>
      <c r="T227" s="772"/>
      <c r="U227" s="772"/>
      <c r="V227" s="772"/>
      <c r="W227" s="772"/>
      <c r="X227" s="772"/>
      <c r="Y227" s="772"/>
      <c r="Z227" s="772"/>
    </row>
    <row r="228" spans="1:26" ht="15.75" customHeight="1" x14ac:dyDescent="0.3">
      <c r="A228" s="771"/>
      <c r="B228" s="771"/>
      <c r="C228" s="772"/>
      <c r="N228" s="772"/>
      <c r="O228" s="772"/>
      <c r="P228" s="772"/>
      <c r="Q228" s="772"/>
      <c r="R228" s="772"/>
      <c r="S228" s="772"/>
      <c r="T228" s="772"/>
      <c r="U228" s="772"/>
      <c r="V228" s="772"/>
      <c r="W228" s="772"/>
      <c r="X228" s="772"/>
      <c r="Y228" s="772"/>
      <c r="Z228" s="772"/>
    </row>
    <row r="229" spans="1:26" ht="15.75" customHeight="1" x14ac:dyDescent="0.3">
      <c r="A229" s="771"/>
      <c r="B229" s="771"/>
      <c r="C229" s="772"/>
      <c r="N229" s="772"/>
      <c r="O229" s="772"/>
      <c r="P229" s="772"/>
      <c r="Q229" s="772"/>
      <c r="R229" s="772"/>
      <c r="S229" s="772"/>
      <c r="T229" s="772"/>
      <c r="U229" s="772"/>
      <c r="V229" s="772"/>
      <c r="W229" s="772"/>
      <c r="X229" s="772"/>
      <c r="Y229" s="772"/>
      <c r="Z229" s="772"/>
    </row>
    <row r="230" spans="1:26" ht="15.75" customHeight="1" x14ac:dyDescent="0.3">
      <c r="A230" s="771"/>
      <c r="B230" s="771"/>
      <c r="C230" s="772"/>
      <c r="N230" s="772"/>
      <c r="O230" s="772"/>
      <c r="P230" s="772"/>
      <c r="Q230" s="772"/>
      <c r="R230" s="772"/>
      <c r="S230" s="772"/>
      <c r="T230" s="772"/>
      <c r="U230" s="772"/>
      <c r="V230" s="772"/>
      <c r="W230" s="772"/>
      <c r="X230" s="772"/>
      <c r="Y230" s="772"/>
      <c r="Z230" s="772"/>
    </row>
    <row r="231" spans="1:26" ht="15.75" customHeight="1" x14ac:dyDescent="0.3">
      <c r="A231" s="771"/>
      <c r="B231" s="771"/>
      <c r="C231" s="772"/>
      <c r="N231" s="772"/>
      <c r="O231" s="772"/>
      <c r="P231" s="772"/>
      <c r="Q231" s="772"/>
      <c r="R231" s="772"/>
      <c r="S231" s="772"/>
      <c r="T231" s="772"/>
      <c r="U231" s="772"/>
      <c r="V231" s="772"/>
      <c r="W231" s="772"/>
      <c r="X231" s="772"/>
      <c r="Y231" s="772"/>
      <c r="Z231" s="772"/>
    </row>
    <row r="232" spans="1:26" ht="15.75" customHeight="1" x14ac:dyDescent="0.3">
      <c r="A232" s="771"/>
      <c r="B232" s="771"/>
      <c r="C232" s="772"/>
      <c r="N232" s="772"/>
      <c r="O232" s="772"/>
      <c r="P232" s="772"/>
      <c r="Q232" s="772"/>
      <c r="R232" s="772"/>
      <c r="S232" s="772"/>
      <c r="T232" s="772"/>
      <c r="U232" s="772"/>
      <c r="V232" s="772"/>
      <c r="W232" s="772"/>
      <c r="X232" s="772"/>
      <c r="Y232" s="772"/>
      <c r="Z232" s="772"/>
    </row>
    <row r="233" spans="1:26" ht="15.75" customHeight="1" x14ac:dyDescent="0.3">
      <c r="A233" s="771"/>
      <c r="B233" s="771"/>
      <c r="C233" s="772"/>
      <c r="N233" s="772"/>
      <c r="O233" s="772"/>
      <c r="P233" s="772"/>
      <c r="Q233" s="772"/>
      <c r="R233" s="772"/>
      <c r="S233" s="772"/>
      <c r="T233" s="772"/>
      <c r="U233" s="772"/>
      <c r="V233" s="772"/>
      <c r="W233" s="772"/>
      <c r="X233" s="772"/>
      <c r="Y233" s="772"/>
      <c r="Z233" s="772"/>
    </row>
    <row r="234" spans="1:26" ht="15.75" customHeight="1" x14ac:dyDescent="0.3">
      <c r="A234" s="771"/>
      <c r="B234" s="771"/>
      <c r="C234" s="772"/>
      <c r="N234" s="772"/>
      <c r="O234" s="772"/>
      <c r="P234" s="772"/>
      <c r="Q234" s="772"/>
      <c r="R234" s="772"/>
      <c r="S234" s="772"/>
      <c r="T234" s="772"/>
      <c r="U234" s="772"/>
      <c r="V234" s="772"/>
      <c r="W234" s="772"/>
      <c r="X234" s="772"/>
      <c r="Y234" s="772"/>
      <c r="Z234" s="772"/>
    </row>
    <row r="235" spans="1:26" ht="15.75" customHeight="1" x14ac:dyDescent="0.3">
      <c r="A235" s="771"/>
      <c r="B235" s="771"/>
      <c r="C235" s="772"/>
      <c r="N235" s="772"/>
      <c r="O235" s="772"/>
      <c r="P235" s="772"/>
      <c r="Q235" s="772"/>
      <c r="R235" s="772"/>
      <c r="S235" s="772"/>
      <c r="T235" s="772"/>
      <c r="U235" s="772"/>
      <c r="V235" s="772"/>
      <c r="W235" s="772"/>
      <c r="X235" s="772"/>
      <c r="Y235" s="772"/>
      <c r="Z235" s="772"/>
    </row>
    <row r="236" spans="1:26" ht="15.75" customHeight="1" x14ac:dyDescent="0.3">
      <c r="A236" s="771"/>
      <c r="B236" s="771"/>
      <c r="C236" s="772"/>
      <c r="N236" s="772"/>
      <c r="O236" s="772"/>
      <c r="P236" s="772"/>
      <c r="Q236" s="772"/>
      <c r="R236" s="772"/>
      <c r="S236" s="772"/>
      <c r="T236" s="772"/>
      <c r="U236" s="772"/>
      <c r="V236" s="772"/>
      <c r="W236" s="772"/>
      <c r="X236" s="772"/>
      <c r="Y236" s="772"/>
      <c r="Z236" s="772"/>
    </row>
    <row r="237" spans="1:26" ht="15.75" customHeight="1" x14ac:dyDescent="0.3">
      <c r="A237" s="771"/>
      <c r="B237" s="771"/>
      <c r="C237" s="772"/>
      <c r="N237" s="772"/>
      <c r="O237" s="772"/>
      <c r="P237" s="772"/>
      <c r="Q237" s="772"/>
      <c r="R237" s="772"/>
      <c r="S237" s="772"/>
      <c r="T237" s="772"/>
      <c r="U237" s="772"/>
      <c r="V237" s="772"/>
      <c r="W237" s="772"/>
      <c r="X237" s="772"/>
      <c r="Y237" s="772"/>
      <c r="Z237" s="772"/>
    </row>
    <row r="238" spans="1:26" ht="15.75" customHeight="1" x14ac:dyDescent="0.3">
      <c r="A238" s="771"/>
      <c r="B238" s="771"/>
      <c r="C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</row>
    <row r="239" spans="1:26" ht="15.75" customHeight="1" x14ac:dyDescent="0.3">
      <c r="A239" s="771"/>
      <c r="B239" s="771"/>
      <c r="C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</row>
    <row r="240" spans="1:26" ht="15.75" customHeight="1" x14ac:dyDescent="0.3">
      <c r="A240" s="771"/>
      <c r="B240" s="771"/>
      <c r="C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</row>
    <row r="241" spans="1:26" ht="15.75" customHeight="1" x14ac:dyDescent="0.3">
      <c r="A241" s="771"/>
      <c r="B241" s="771"/>
      <c r="C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</row>
    <row r="242" spans="1:26" ht="15.75" customHeight="1" x14ac:dyDescent="0.3">
      <c r="A242" s="771"/>
      <c r="B242" s="771"/>
      <c r="C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</row>
    <row r="243" spans="1:26" ht="15.75" customHeight="1" x14ac:dyDescent="0.3">
      <c r="A243" s="771"/>
      <c r="B243" s="771"/>
      <c r="C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</row>
    <row r="244" spans="1:26" ht="15.75" customHeight="1" x14ac:dyDescent="0.3">
      <c r="A244" s="771"/>
      <c r="B244" s="771"/>
      <c r="C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</row>
    <row r="245" spans="1:26" ht="15.75" customHeight="1" x14ac:dyDescent="0.3">
      <c r="A245" s="771"/>
      <c r="B245" s="771"/>
      <c r="C245" s="772"/>
      <c r="N245" s="772"/>
      <c r="O245" s="772"/>
      <c r="P245" s="772"/>
      <c r="Q245" s="772"/>
      <c r="R245" s="772"/>
      <c r="S245" s="772"/>
      <c r="T245" s="772"/>
      <c r="U245" s="772"/>
      <c r="V245" s="772"/>
      <c r="W245" s="772"/>
      <c r="X245" s="772"/>
      <c r="Y245" s="772"/>
      <c r="Z245" s="772"/>
    </row>
    <row r="246" spans="1:26" ht="15.75" customHeight="1" x14ac:dyDescent="0.3">
      <c r="A246" s="771"/>
      <c r="B246" s="771"/>
      <c r="C246" s="772"/>
      <c r="N246" s="772"/>
      <c r="O246" s="772"/>
      <c r="P246" s="772"/>
      <c r="Q246" s="772"/>
      <c r="R246" s="772"/>
      <c r="S246" s="772"/>
      <c r="T246" s="772"/>
      <c r="U246" s="772"/>
      <c r="V246" s="772"/>
      <c r="W246" s="772"/>
      <c r="X246" s="772"/>
      <c r="Y246" s="772"/>
      <c r="Z246" s="772"/>
    </row>
    <row r="247" spans="1:26" ht="15.75" customHeight="1" x14ac:dyDescent="0.3">
      <c r="A247" s="771"/>
      <c r="B247" s="771"/>
      <c r="C247" s="772"/>
      <c r="N247" s="772"/>
      <c r="O247" s="772"/>
      <c r="P247" s="772"/>
      <c r="Q247" s="772"/>
      <c r="R247" s="772"/>
      <c r="S247" s="772"/>
      <c r="T247" s="772"/>
      <c r="U247" s="772"/>
      <c r="V247" s="772"/>
      <c r="W247" s="772"/>
      <c r="X247" s="772"/>
      <c r="Y247" s="772"/>
      <c r="Z247" s="772"/>
    </row>
    <row r="248" spans="1:26" ht="15.75" customHeight="1" x14ac:dyDescent="0.3">
      <c r="A248" s="771"/>
      <c r="B248" s="771"/>
      <c r="C248" s="772"/>
      <c r="N248" s="772"/>
      <c r="O248" s="772"/>
      <c r="P248" s="772"/>
      <c r="Q248" s="772"/>
      <c r="R248" s="772"/>
      <c r="S248" s="772"/>
      <c r="T248" s="772"/>
      <c r="U248" s="772"/>
      <c r="V248" s="772"/>
      <c r="W248" s="772"/>
      <c r="X248" s="772"/>
      <c r="Y248" s="772"/>
      <c r="Z248" s="772"/>
    </row>
    <row r="249" spans="1:26" ht="15.75" customHeight="1" x14ac:dyDescent="0.3">
      <c r="A249" s="771"/>
      <c r="B249" s="771"/>
      <c r="C249" s="772"/>
      <c r="N249" s="772"/>
      <c r="O249" s="772"/>
      <c r="P249" s="772"/>
      <c r="Q249" s="772"/>
      <c r="R249" s="772"/>
      <c r="S249" s="772"/>
      <c r="T249" s="772"/>
      <c r="U249" s="772"/>
      <c r="V249" s="772"/>
      <c r="W249" s="772"/>
      <c r="X249" s="772"/>
      <c r="Y249" s="772"/>
      <c r="Z249" s="772"/>
    </row>
    <row r="250" spans="1:26" ht="15.75" customHeight="1" x14ac:dyDescent="0.3">
      <c r="A250" s="771"/>
      <c r="B250" s="771"/>
      <c r="C250" s="772"/>
      <c r="N250" s="772"/>
      <c r="O250" s="772"/>
      <c r="P250" s="772"/>
      <c r="Q250" s="772"/>
      <c r="R250" s="772"/>
      <c r="S250" s="772"/>
      <c r="T250" s="772"/>
      <c r="U250" s="772"/>
      <c r="V250" s="772"/>
      <c r="W250" s="772"/>
      <c r="X250" s="772"/>
      <c r="Y250" s="772"/>
      <c r="Z250" s="772"/>
    </row>
    <row r="251" spans="1:26" ht="15.75" customHeight="1" x14ac:dyDescent="0.3">
      <c r="A251" s="771"/>
      <c r="B251" s="771"/>
      <c r="C251" s="772"/>
      <c r="N251" s="772"/>
      <c r="O251" s="772"/>
      <c r="P251" s="772"/>
      <c r="Q251" s="772"/>
      <c r="R251" s="772"/>
      <c r="S251" s="772"/>
      <c r="T251" s="772"/>
      <c r="U251" s="772"/>
      <c r="V251" s="772"/>
      <c r="W251" s="772"/>
      <c r="X251" s="772"/>
      <c r="Y251" s="772"/>
      <c r="Z251" s="772"/>
    </row>
    <row r="252" spans="1:26" ht="15.75" customHeight="1" x14ac:dyDescent="0.3">
      <c r="A252" s="771"/>
      <c r="B252" s="771"/>
      <c r="C252" s="772"/>
      <c r="N252" s="772"/>
      <c r="O252" s="772"/>
      <c r="P252" s="772"/>
      <c r="Q252" s="772"/>
      <c r="R252" s="772"/>
      <c r="S252" s="772"/>
      <c r="T252" s="772"/>
      <c r="U252" s="772"/>
      <c r="V252" s="772"/>
      <c r="W252" s="772"/>
      <c r="X252" s="772"/>
      <c r="Y252" s="772"/>
      <c r="Z252" s="772"/>
    </row>
    <row r="253" spans="1:26" ht="15.75" customHeight="1" x14ac:dyDescent="0.3">
      <c r="A253" s="771"/>
      <c r="B253" s="771"/>
      <c r="C253" s="772"/>
      <c r="N253" s="772"/>
      <c r="O253" s="772"/>
      <c r="P253" s="772"/>
      <c r="Q253" s="772"/>
      <c r="R253" s="772"/>
      <c r="S253" s="772"/>
      <c r="T253" s="772"/>
      <c r="U253" s="772"/>
      <c r="V253" s="772"/>
      <c r="W253" s="772"/>
      <c r="X253" s="772"/>
      <c r="Y253" s="772"/>
      <c r="Z253" s="772"/>
    </row>
    <row r="254" spans="1:26" ht="15.75" customHeight="1" x14ac:dyDescent="0.3">
      <c r="A254" s="771"/>
      <c r="B254" s="771"/>
      <c r="C254" s="772"/>
      <c r="N254" s="772"/>
      <c r="O254" s="772"/>
      <c r="P254" s="772"/>
      <c r="Q254" s="772"/>
      <c r="R254" s="772"/>
      <c r="S254" s="772"/>
      <c r="T254" s="772"/>
      <c r="U254" s="772"/>
      <c r="V254" s="772"/>
      <c r="W254" s="772"/>
      <c r="X254" s="772"/>
      <c r="Y254" s="772"/>
      <c r="Z254" s="772"/>
    </row>
    <row r="255" spans="1:26" ht="15.75" customHeight="1" x14ac:dyDescent="0.3">
      <c r="A255" s="771"/>
      <c r="B255" s="771"/>
      <c r="C255" s="772"/>
      <c r="N255" s="772"/>
      <c r="O255" s="772"/>
      <c r="P255" s="772"/>
      <c r="Q255" s="772"/>
      <c r="R255" s="772"/>
      <c r="S255" s="772"/>
      <c r="T255" s="772"/>
      <c r="U255" s="772"/>
      <c r="V255" s="772"/>
      <c r="W255" s="772"/>
      <c r="X255" s="772"/>
      <c r="Y255" s="772"/>
      <c r="Z255" s="772"/>
    </row>
    <row r="256" spans="1:26" ht="15.75" customHeight="1" x14ac:dyDescent="0.3">
      <c r="A256" s="771"/>
      <c r="B256" s="771"/>
      <c r="C256" s="772"/>
      <c r="N256" s="772"/>
      <c r="O256" s="772"/>
      <c r="P256" s="772"/>
      <c r="Q256" s="772"/>
      <c r="R256" s="772"/>
      <c r="S256" s="772"/>
      <c r="T256" s="772"/>
      <c r="U256" s="772"/>
      <c r="V256" s="772"/>
      <c r="W256" s="772"/>
      <c r="X256" s="772"/>
      <c r="Y256" s="772"/>
      <c r="Z256" s="772"/>
    </row>
    <row r="257" spans="1:26" ht="15.75" customHeight="1" x14ac:dyDescent="0.3">
      <c r="A257" s="771"/>
      <c r="B257" s="771"/>
      <c r="C257" s="772"/>
      <c r="N257" s="772"/>
      <c r="O257" s="772"/>
      <c r="P257" s="772"/>
      <c r="Q257" s="772"/>
      <c r="R257" s="772"/>
      <c r="S257" s="772"/>
      <c r="T257" s="772"/>
      <c r="U257" s="772"/>
      <c r="V257" s="772"/>
      <c r="W257" s="772"/>
      <c r="X257" s="772"/>
      <c r="Y257" s="772"/>
      <c r="Z257" s="772"/>
    </row>
    <row r="258" spans="1:26" ht="15.75" customHeight="1" x14ac:dyDescent="0.3">
      <c r="A258" s="771"/>
      <c r="B258" s="771"/>
      <c r="C258" s="772"/>
      <c r="N258" s="772"/>
      <c r="O258" s="772"/>
      <c r="P258" s="772"/>
      <c r="Q258" s="772"/>
      <c r="R258" s="772"/>
      <c r="S258" s="772"/>
      <c r="T258" s="772"/>
      <c r="U258" s="772"/>
      <c r="V258" s="772"/>
      <c r="W258" s="772"/>
      <c r="X258" s="772"/>
      <c r="Y258" s="772"/>
      <c r="Z258" s="772"/>
    </row>
    <row r="259" spans="1:26" ht="15.75" customHeight="1" x14ac:dyDescent="0.3">
      <c r="A259" s="771"/>
      <c r="B259" s="771"/>
      <c r="C259" s="772"/>
      <c r="N259" s="772"/>
      <c r="O259" s="772"/>
      <c r="P259" s="772"/>
      <c r="Q259" s="772"/>
      <c r="R259" s="772"/>
      <c r="S259" s="772"/>
      <c r="T259" s="772"/>
      <c r="U259" s="772"/>
      <c r="V259" s="772"/>
      <c r="W259" s="772"/>
      <c r="X259" s="772"/>
      <c r="Y259" s="772"/>
      <c r="Z259" s="772"/>
    </row>
    <row r="260" spans="1:26" ht="15.75" customHeight="1" x14ac:dyDescent="0.3">
      <c r="A260" s="771"/>
      <c r="B260" s="771"/>
      <c r="C260" s="772"/>
      <c r="N260" s="772"/>
      <c r="O260" s="772"/>
      <c r="P260" s="772"/>
      <c r="Q260" s="772"/>
      <c r="R260" s="772"/>
      <c r="S260" s="772"/>
      <c r="T260" s="772"/>
      <c r="U260" s="772"/>
      <c r="V260" s="772"/>
      <c r="W260" s="772"/>
      <c r="X260" s="772"/>
      <c r="Y260" s="772"/>
      <c r="Z260" s="772"/>
    </row>
    <row r="261" spans="1:26" ht="15.75" customHeight="1" x14ac:dyDescent="0.3">
      <c r="A261" s="771"/>
      <c r="B261" s="771"/>
      <c r="C261" s="772"/>
      <c r="N261" s="772"/>
      <c r="O261" s="772"/>
      <c r="P261" s="772"/>
      <c r="Q261" s="772"/>
      <c r="R261" s="772"/>
      <c r="S261" s="772"/>
      <c r="T261" s="772"/>
      <c r="U261" s="772"/>
      <c r="V261" s="772"/>
      <c r="W261" s="772"/>
      <c r="X261" s="772"/>
      <c r="Y261" s="772"/>
      <c r="Z261" s="772"/>
    </row>
    <row r="262" spans="1:26" ht="15.75" customHeight="1" x14ac:dyDescent="0.3">
      <c r="A262" s="771"/>
      <c r="B262" s="771"/>
      <c r="C262" s="772"/>
      <c r="N262" s="772"/>
      <c r="O262" s="772"/>
      <c r="P262" s="772"/>
      <c r="Q262" s="772"/>
      <c r="R262" s="772"/>
      <c r="S262" s="772"/>
      <c r="T262" s="772"/>
      <c r="U262" s="772"/>
      <c r="V262" s="772"/>
      <c r="W262" s="772"/>
      <c r="X262" s="772"/>
      <c r="Y262" s="772"/>
      <c r="Z262" s="772"/>
    </row>
    <row r="263" spans="1:26" ht="15.75" customHeight="1" x14ac:dyDescent="0.3">
      <c r="A263" s="771"/>
      <c r="B263" s="771"/>
      <c r="C263" s="772"/>
      <c r="N263" s="772"/>
      <c r="O263" s="772"/>
      <c r="P263" s="772"/>
      <c r="Q263" s="772"/>
      <c r="R263" s="772"/>
      <c r="S263" s="772"/>
      <c r="T263" s="772"/>
      <c r="U263" s="772"/>
      <c r="V263" s="772"/>
      <c r="W263" s="772"/>
      <c r="X263" s="772"/>
      <c r="Y263" s="772"/>
      <c r="Z263" s="772"/>
    </row>
    <row r="264" spans="1:26" ht="15.75" customHeight="1" x14ac:dyDescent="0.3">
      <c r="A264" s="771"/>
      <c r="B264" s="771"/>
      <c r="C264" s="772"/>
      <c r="N264" s="772"/>
      <c r="O264" s="772"/>
      <c r="P264" s="772"/>
      <c r="Q264" s="772"/>
      <c r="R264" s="772"/>
      <c r="S264" s="772"/>
      <c r="T264" s="772"/>
      <c r="U264" s="772"/>
      <c r="V264" s="772"/>
      <c r="W264" s="772"/>
      <c r="X264" s="772"/>
      <c r="Y264" s="772"/>
      <c r="Z264" s="772"/>
    </row>
    <row r="265" spans="1:26" ht="15.75" customHeight="1" x14ac:dyDescent="0.3">
      <c r="A265" s="771"/>
      <c r="B265" s="771"/>
      <c r="C265" s="772"/>
      <c r="N265" s="772"/>
      <c r="O265" s="772"/>
      <c r="P265" s="772"/>
      <c r="Q265" s="772"/>
      <c r="R265" s="772"/>
      <c r="S265" s="772"/>
      <c r="T265" s="772"/>
      <c r="U265" s="772"/>
      <c r="V265" s="772"/>
      <c r="W265" s="772"/>
      <c r="X265" s="772"/>
      <c r="Y265" s="772"/>
      <c r="Z265" s="772"/>
    </row>
    <row r="266" spans="1:26" ht="15.75" customHeight="1" x14ac:dyDescent="0.3">
      <c r="A266" s="771"/>
      <c r="B266" s="771"/>
      <c r="C266" s="772"/>
      <c r="N266" s="772"/>
      <c r="O266" s="772"/>
      <c r="P266" s="772"/>
      <c r="Q266" s="772"/>
      <c r="R266" s="772"/>
      <c r="S266" s="772"/>
      <c r="T266" s="772"/>
      <c r="U266" s="772"/>
      <c r="V266" s="772"/>
      <c r="W266" s="772"/>
      <c r="X266" s="772"/>
      <c r="Y266" s="772"/>
      <c r="Z266" s="772"/>
    </row>
    <row r="267" spans="1:26" ht="15.75" customHeight="1" x14ac:dyDescent="0.3">
      <c r="A267" s="771"/>
      <c r="B267" s="771"/>
      <c r="C267" s="772"/>
      <c r="N267" s="772"/>
      <c r="O267" s="772"/>
      <c r="P267" s="772"/>
      <c r="Q267" s="772"/>
      <c r="R267" s="772"/>
      <c r="S267" s="772"/>
      <c r="T267" s="772"/>
      <c r="U267" s="772"/>
      <c r="V267" s="772"/>
      <c r="W267" s="772"/>
      <c r="X267" s="772"/>
      <c r="Y267" s="772"/>
      <c r="Z267" s="772"/>
    </row>
    <row r="268" spans="1:26" ht="15.75" customHeight="1" x14ac:dyDescent="0.3">
      <c r="A268" s="771"/>
      <c r="B268" s="771"/>
      <c r="C268" s="772"/>
      <c r="N268" s="772"/>
      <c r="O268" s="772"/>
      <c r="P268" s="772"/>
      <c r="Q268" s="772"/>
      <c r="R268" s="772"/>
      <c r="S268" s="772"/>
      <c r="T268" s="772"/>
      <c r="U268" s="772"/>
      <c r="V268" s="772"/>
      <c r="W268" s="772"/>
      <c r="X268" s="772"/>
      <c r="Y268" s="772"/>
      <c r="Z268" s="772"/>
    </row>
    <row r="269" spans="1:26" ht="15.75" customHeight="1" x14ac:dyDescent="0.3">
      <c r="A269" s="771"/>
      <c r="B269" s="771"/>
      <c r="C269" s="772"/>
      <c r="N269" s="772"/>
      <c r="O269" s="772"/>
      <c r="P269" s="772"/>
      <c r="Q269" s="772"/>
      <c r="R269" s="772"/>
      <c r="S269" s="772"/>
      <c r="T269" s="772"/>
      <c r="U269" s="772"/>
      <c r="V269" s="772"/>
      <c r="W269" s="772"/>
      <c r="X269" s="772"/>
      <c r="Y269" s="772"/>
      <c r="Z269" s="772"/>
    </row>
    <row r="270" spans="1:26" ht="15.75" customHeight="1" x14ac:dyDescent="0.3">
      <c r="A270" s="771"/>
      <c r="B270" s="771"/>
      <c r="C270" s="772"/>
      <c r="N270" s="772"/>
      <c r="O270" s="772"/>
      <c r="P270" s="772"/>
      <c r="Q270" s="772"/>
      <c r="R270" s="772"/>
      <c r="S270" s="772"/>
      <c r="T270" s="772"/>
      <c r="U270" s="772"/>
      <c r="V270" s="772"/>
      <c r="W270" s="772"/>
      <c r="X270" s="772"/>
      <c r="Y270" s="772"/>
      <c r="Z270" s="772"/>
    </row>
    <row r="271" spans="1:26" ht="15.75" customHeight="1" x14ac:dyDescent="0.3">
      <c r="A271" s="771"/>
      <c r="B271" s="771"/>
      <c r="C271" s="772"/>
      <c r="N271" s="772"/>
      <c r="O271" s="772"/>
      <c r="P271" s="772"/>
      <c r="Q271" s="772"/>
      <c r="R271" s="772"/>
      <c r="S271" s="772"/>
      <c r="T271" s="772"/>
      <c r="U271" s="772"/>
      <c r="V271" s="772"/>
      <c r="W271" s="772"/>
      <c r="X271" s="772"/>
      <c r="Y271" s="772"/>
      <c r="Z271" s="772"/>
    </row>
    <row r="272" spans="1:26" ht="15.75" customHeight="1" x14ac:dyDescent="0.3">
      <c r="A272" s="771"/>
      <c r="B272" s="771"/>
      <c r="C272" s="772"/>
      <c r="N272" s="772"/>
      <c r="O272" s="772"/>
      <c r="P272" s="772"/>
      <c r="Q272" s="772"/>
      <c r="R272" s="772"/>
      <c r="S272" s="772"/>
      <c r="T272" s="772"/>
      <c r="U272" s="772"/>
      <c r="V272" s="772"/>
      <c r="W272" s="772"/>
      <c r="X272" s="772"/>
      <c r="Y272" s="772"/>
      <c r="Z272" s="772"/>
    </row>
    <row r="273" spans="1:26" ht="15.75" customHeight="1" x14ac:dyDescent="0.3">
      <c r="A273" s="771"/>
      <c r="B273" s="771"/>
      <c r="C273" s="772"/>
      <c r="N273" s="772"/>
      <c r="O273" s="772"/>
      <c r="P273" s="772"/>
      <c r="Q273" s="772"/>
      <c r="R273" s="772"/>
      <c r="S273" s="772"/>
      <c r="T273" s="772"/>
      <c r="U273" s="772"/>
      <c r="V273" s="772"/>
      <c r="W273" s="772"/>
      <c r="X273" s="772"/>
      <c r="Y273" s="772"/>
      <c r="Z273" s="772"/>
    </row>
    <row r="274" spans="1:26" ht="15.75" customHeight="1" x14ac:dyDescent="0.3">
      <c r="A274" s="771"/>
      <c r="B274" s="771"/>
      <c r="C274" s="772"/>
      <c r="N274" s="772"/>
      <c r="O274" s="772"/>
      <c r="P274" s="772"/>
      <c r="Q274" s="772"/>
      <c r="R274" s="772"/>
      <c r="S274" s="772"/>
      <c r="T274" s="772"/>
      <c r="U274" s="772"/>
      <c r="V274" s="772"/>
      <c r="W274" s="772"/>
      <c r="X274" s="772"/>
      <c r="Y274" s="772"/>
      <c r="Z274" s="772"/>
    </row>
    <row r="275" spans="1:26" ht="15.75" customHeight="1" x14ac:dyDescent="0.3">
      <c r="A275" s="771"/>
      <c r="B275" s="771"/>
      <c r="C275" s="772"/>
      <c r="N275" s="772"/>
      <c r="O275" s="772"/>
      <c r="P275" s="772"/>
      <c r="Q275" s="772"/>
      <c r="R275" s="772"/>
      <c r="S275" s="772"/>
      <c r="T275" s="772"/>
      <c r="U275" s="772"/>
      <c r="V275" s="772"/>
      <c r="W275" s="772"/>
      <c r="X275" s="772"/>
      <c r="Y275" s="772"/>
      <c r="Z275" s="772"/>
    </row>
    <row r="276" spans="1:26" ht="15.75" customHeight="1" x14ac:dyDescent="0.3">
      <c r="A276" s="771"/>
      <c r="B276" s="771"/>
      <c r="C276" s="772"/>
      <c r="N276" s="772"/>
      <c r="O276" s="772"/>
      <c r="P276" s="772"/>
      <c r="Q276" s="772"/>
      <c r="R276" s="772"/>
      <c r="S276" s="772"/>
      <c r="T276" s="772"/>
      <c r="U276" s="772"/>
      <c r="V276" s="772"/>
      <c r="W276" s="772"/>
      <c r="X276" s="772"/>
      <c r="Y276" s="772"/>
      <c r="Z276" s="772"/>
    </row>
    <row r="277" spans="1:26" ht="15.75" customHeight="1" x14ac:dyDescent="0.3">
      <c r="A277" s="771"/>
      <c r="B277" s="771"/>
      <c r="C277" s="772"/>
      <c r="N277" s="772"/>
      <c r="O277" s="772"/>
      <c r="P277" s="772"/>
      <c r="Q277" s="772"/>
      <c r="R277" s="772"/>
      <c r="S277" s="772"/>
      <c r="T277" s="772"/>
      <c r="U277" s="772"/>
      <c r="V277" s="772"/>
      <c r="W277" s="772"/>
      <c r="X277" s="772"/>
      <c r="Y277" s="772"/>
      <c r="Z277" s="772"/>
    </row>
    <row r="278" spans="1:26" ht="15.75" customHeight="1" x14ac:dyDescent="0.3">
      <c r="A278" s="771"/>
      <c r="B278" s="771"/>
      <c r="C278" s="772"/>
      <c r="N278" s="772"/>
      <c r="O278" s="772"/>
      <c r="P278" s="772"/>
      <c r="Q278" s="772"/>
      <c r="R278" s="772"/>
      <c r="S278" s="772"/>
      <c r="T278" s="772"/>
      <c r="U278" s="772"/>
      <c r="V278" s="772"/>
      <c r="W278" s="772"/>
      <c r="X278" s="772"/>
      <c r="Y278" s="772"/>
      <c r="Z278" s="772"/>
    </row>
    <row r="279" spans="1:26" ht="15.75" customHeight="1" x14ac:dyDescent="0.3">
      <c r="A279" s="771"/>
      <c r="B279" s="771"/>
      <c r="C279" s="772"/>
      <c r="N279" s="772"/>
      <c r="O279" s="772"/>
      <c r="P279" s="772"/>
      <c r="Q279" s="772"/>
      <c r="R279" s="772"/>
      <c r="S279" s="772"/>
      <c r="T279" s="772"/>
      <c r="U279" s="772"/>
      <c r="V279" s="772"/>
      <c r="W279" s="772"/>
      <c r="X279" s="772"/>
      <c r="Y279" s="772"/>
      <c r="Z279" s="772"/>
    </row>
    <row r="280" spans="1:26" ht="15.75" customHeight="1" x14ac:dyDescent="0.3">
      <c r="A280" s="771"/>
      <c r="B280" s="771"/>
      <c r="C280" s="772"/>
      <c r="N280" s="772"/>
      <c r="O280" s="772"/>
      <c r="P280" s="772"/>
      <c r="Q280" s="772"/>
      <c r="R280" s="772"/>
      <c r="S280" s="772"/>
      <c r="T280" s="772"/>
      <c r="U280" s="772"/>
      <c r="V280" s="772"/>
      <c r="W280" s="772"/>
      <c r="X280" s="772"/>
      <c r="Y280" s="772"/>
      <c r="Z280" s="772"/>
    </row>
    <row r="281" spans="1:26" ht="15.75" customHeight="1" x14ac:dyDescent="0.3">
      <c r="A281" s="771"/>
      <c r="B281" s="771"/>
      <c r="C281" s="772"/>
      <c r="N281" s="772"/>
      <c r="O281" s="772"/>
      <c r="P281" s="772"/>
      <c r="Q281" s="772"/>
      <c r="R281" s="772"/>
      <c r="S281" s="772"/>
      <c r="T281" s="772"/>
      <c r="U281" s="772"/>
      <c r="V281" s="772"/>
      <c r="W281" s="772"/>
      <c r="X281" s="772"/>
      <c r="Y281" s="772"/>
      <c r="Z281" s="772"/>
    </row>
    <row r="282" spans="1:26" ht="15.75" customHeight="1" x14ac:dyDescent="0.3">
      <c r="A282" s="771"/>
      <c r="B282" s="771"/>
      <c r="C282" s="772"/>
      <c r="N282" s="772"/>
      <c r="O282" s="772"/>
      <c r="P282" s="772"/>
      <c r="Q282" s="772"/>
      <c r="R282" s="772"/>
      <c r="S282" s="772"/>
      <c r="T282" s="772"/>
      <c r="U282" s="772"/>
      <c r="V282" s="772"/>
      <c r="W282" s="772"/>
      <c r="X282" s="772"/>
      <c r="Y282" s="772"/>
      <c r="Z282" s="772"/>
    </row>
    <row r="283" spans="1:26" ht="15.75" customHeight="1" x14ac:dyDescent="0.3">
      <c r="A283" s="771"/>
      <c r="B283" s="771"/>
      <c r="C283" s="772"/>
      <c r="N283" s="772"/>
      <c r="O283" s="772"/>
      <c r="P283" s="772"/>
      <c r="Q283" s="772"/>
      <c r="R283" s="772"/>
      <c r="S283" s="772"/>
      <c r="T283" s="772"/>
      <c r="U283" s="772"/>
      <c r="V283" s="772"/>
      <c r="W283" s="772"/>
      <c r="X283" s="772"/>
      <c r="Y283" s="772"/>
      <c r="Z283" s="772"/>
    </row>
    <row r="284" spans="1:26" ht="15.75" customHeight="1" x14ac:dyDescent="0.3">
      <c r="A284" s="771"/>
      <c r="B284" s="771"/>
      <c r="C284" s="772"/>
      <c r="N284" s="772"/>
      <c r="O284" s="772"/>
      <c r="P284" s="772"/>
      <c r="Q284" s="772"/>
      <c r="R284" s="772"/>
      <c r="S284" s="772"/>
      <c r="T284" s="772"/>
      <c r="U284" s="772"/>
      <c r="V284" s="772"/>
      <c r="W284" s="772"/>
      <c r="X284" s="772"/>
      <c r="Y284" s="772"/>
      <c r="Z284" s="772"/>
    </row>
    <row r="285" spans="1:26" ht="15.75" customHeight="1" x14ac:dyDescent="0.3">
      <c r="A285" s="771"/>
      <c r="B285" s="771"/>
      <c r="C285" s="772"/>
      <c r="N285" s="772"/>
      <c r="O285" s="772"/>
      <c r="P285" s="772"/>
      <c r="Q285" s="772"/>
      <c r="R285" s="772"/>
      <c r="S285" s="772"/>
      <c r="T285" s="772"/>
      <c r="U285" s="772"/>
      <c r="V285" s="772"/>
      <c r="W285" s="772"/>
      <c r="X285" s="772"/>
      <c r="Y285" s="772"/>
      <c r="Z285" s="772"/>
    </row>
    <row r="286" spans="1:26" ht="15.75" customHeight="1" x14ac:dyDescent="0.3">
      <c r="A286" s="771"/>
      <c r="B286" s="771"/>
      <c r="C286" s="772"/>
      <c r="N286" s="772"/>
      <c r="O286" s="772"/>
      <c r="P286" s="772"/>
      <c r="Q286" s="772"/>
      <c r="R286" s="772"/>
      <c r="S286" s="772"/>
      <c r="T286" s="772"/>
      <c r="U286" s="772"/>
      <c r="V286" s="772"/>
      <c r="W286" s="772"/>
      <c r="X286" s="772"/>
      <c r="Y286" s="772"/>
      <c r="Z286" s="772"/>
    </row>
    <row r="287" spans="1:26" ht="15.75" customHeight="1" x14ac:dyDescent="0.3">
      <c r="A287" s="771"/>
      <c r="B287" s="771"/>
      <c r="C287" s="772"/>
      <c r="N287" s="772"/>
      <c r="O287" s="772"/>
      <c r="P287" s="772"/>
      <c r="Q287" s="772"/>
      <c r="R287" s="772"/>
      <c r="S287" s="772"/>
      <c r="T287" s="772"/>
      <c r="U287" s="772"/>
      <c r="V287" s="772"/>
      <c r="W287" s="772"/>
      <c r="X287" s="772"/>
      <c r="Y287" s="772"/>
      <c r="Z287" s="772"/>
    </row>
    <row r="288" spans="1:26" ht="15.75" customHeight="1" x14ac:dyDescent="0.3">
      <c r="A288" s="771"/>
      <c r="B288" s="771"/>
      <c r="C288" s="772"/>
      <c r="N288" s="772"/>
      <c r="O288" s="772"/>
      <c r="P288" s="772"/>
      <c r="Q288" s="772"/>
      <c r="R288" s="772"/>
      <c r="S288" s="772"/>
      <c r="T288" s="772"/>
      <c r="U288" s="772"/>
      <c r="V288" s="772"/>
      <c r="W288" s="772"/>
      <c r="X288" s="772"/>
      <c r="Y288" s="772"/>
      <c r="Z288" s="772"/>
    </row>
    <row r="289" spans="1:26" ht="15.75" customHeight="1" x14ac:dyDescent="0.3">
      <c r="A289" s="771"/>
      <c r="B289" s="771"/>
      <c r="C289" s="772"/>
      <c r="N289" s="772"/>
      <c r="O289" s="772"/>
      <c r="P289" s="772"/>
      <c r="Q289" s="772"/>
      <c r="R289" s="772"/>
      <c r="S289" s="772"/>
      <c r="T289" s="772"/>
      <c r="U289" s="772"/>
      <c r="V289" s="772"/>
      <c r="W289" s="772"/>
      <c r="X289" s="772"/>
      <c r="Y289" s="772"/>
      <c r="Z289" s="772"/>
    </row>
    <row r="290" spans="1:26" ht="15.75" customHeight="1" x14ac:dyDescent="0.3">
      <c r="A290" s="771"/>
      <c r="B290" s="771"/>
      <c r="C290" s="772"/>
      <c r="N290" s="772"/>
      <c r="O290" s="772"/>
      <c r="P290" s="772"/>
      <c r="Q290" s="772"/>
      <c r="R290" s="772"/>
      <c r="S290" s="772"/>
      <c r="T290" s="772"/>
      <c r="U290" s="772"/>
      <c r="V290" s="772"/>
      <c r="W290" s="772"/>
      <c r="X290" s="772"/>
      <c r="Y290" s="772"/>
      <c r="Z290" s="772"/>
    </row>
    <row r="291" spans="1:26" ht="15.75" customHeight="1" x14ac:dyDescent="0.3">
      <c r="A291" s="771"/>
      <c r="B291" s="771"/>
      <c r="C291" s="772"/>
      <c r="N291" s="772"/>
      <c r="O291" s="772"/>
      <c r="P291" s="772"/>
      <c r="Q291" s="772"/>
      <c r="R291" s="772"/>
      <c r="S291" s="772"/>
      <c r="T291" s="772"/>
      <c r="U291" s="772"/>
      <c r="V291" s="772"/>
      <c r="W291" s="772"/>
      <c r="X291" s="772"/>
      <c r="Y291" s="772"/>
      <c r="Z291" s="772"/>
    </row>
    <row r="292" spans="1:26" ht="15.75" customHeight="1" x14ac:dyDescent="0.3">
      <c r="A292" s="771"/>
      <c r="B292" s="771"/>
      <c r="C292" s="772"/>
      <c r="N292" s="772"/>
      <c r="O292" s="772"/>
      <c r="P292" s="772"/>
      <c r="Q292" s="772"/>
      <c r="R292" s="772"/>
      <c r="S292" s="772"/>
      <c r="T292" s="772"/>
      <c r="U292" s="772"/>
      <c r="V292" s="772"/>
      <c r="W292" s="772"/>
      <c r="X292" s="772"/>
      <c r="Y292" s="772"/>
      <c r="Z292" s="772"/>
    </row>
    <row r="293" spans="1:26" ht="15.75" customHeight="1" x14ac:dyDescent="0.3">
      <c r="A293" s="771"/>
      <c r="B293" s="771"/>
      <c r="C293" s="772"/>
      <c r="N293" s="772"/>
      <c r="O293" s="772"/>
      <c r="P293" s="772"/>
      <c r="Q293" s="772"/>
      <c r="R293" s="772"/>
      <c r="S293" s="772"/>
      <c r="T293" s="772"/>
      <c r="U293" s="772"/>
      <c r="V293" s="772"/>
      <c r="W293" s="772"/>
      <c r="X293" s="772"/>
      <c r="Y293" s="772"/>
      <c r="Z293" s="772"/>
    </row>
    <row r="294" spans="1:26" ht="15.75" customHeight="1" x14ac:dyDescent="0.3">
      <c r="A294" s="771"/>
      <c r="B294" s="771"/>
      <c r="C294" s="772"/>
      <c r="N294" s="772"/>
      <c r="O294" s="772"/>
      <c r="P294" s="772"/>
      <c r="Q294" s="772"/>
      <c r="R294" s="772"/>
      <c r="S294" s="772"/>
      <c r="T294" s="772"/>
      <c r="U294" s="772"/>
      <c r="V294" s="772"/>
      <c r="W294" s="772"/>
      <c r="X294" s="772"/>
      <c r="Y294" s="772"/>
      <c r="Z294" s="772"/>
    </row>
    <row r="295" spans="1:26" ht="15.75" customHeight="1" x14ac:dyDescent="0.3">
      <c r="A295" s="771"/>
      <c r="B295" s="771"/>
      <c r="C295" s="772"/>
      <c r="N295" s="772"/>
      <c r="O295" s="772"/>
      <c r="P295" s="772"/>
      <c r="Q295" s="772"/>
      <c r="R295" s="772"/>
      <c r="S295" s="772"/>
      <c r="T295" s="772"/>
      <c r="U295" s="772"/>
      <c r="V295" s="772"/>
      <c r="W295" s="772"/>
      <c r="X295" s="772"/>
      <c r="Y295" s="772"/>
      <c r="Z295" s="772"/>
    </row>
    <row r="296" spans="1:26" ht="15.75" customHeight="1" x14ac:dyDescent="0.3">
      <c r="A296" s="771"/>
      <c r="B296" s="771"/>
      <c r="C296" s="772"/>
      <c r="N296" s="772"/>
      <c r="O296" s="772"/>
      <c r="P296" s="772"/>
      <c r="Q296" s="772"/>
      <c r="R296" s="772"/>
      <c r="S296" s="772"/>
      <c r="T296" s="772"/>
      <c r="U296" s="772"/>
      <c r="V296" s="772"/>
      <c r="W296" s="772"/>
      <c r="X296" s="772"/>
      <c r="Y296" s="772"/>
      <c r="Z296" s="772"/>
    </row>
    <row r="297" spans="1:26" ht="15.75" customHeight="1" x14ac:dyDescent="0.3">
      <c r="A297" s="771"/>
      <c r="B297" s="771"/>
      <c r="C297" s="772"/>
      <c r="N297" s="772"/>
      <c r="O297" s="772"/>
      <c r="P297" s="772"/>
      <c r="Q297" s="772"/>
      <c r="R297" s="772"/>
      <c r="S297" s="772"/>
      <c r="T297" s="772"/>
      <c r="U297" s="772"/>
      <c r="V297" s="772"/>
      <c r="W297" s="772"/>
      <c r="X297" s="772"/>
      <c r="Y297" s="772"/>
      <c r="Z297" s="772"/>
    </row>
    <row r="298" spans="1:26" ht="15.75" customHeight="1" x14ac:dyDescent="0.3">
      <c r="A298" s="771"/>
      <c r="B298" s="771"/>
      <c r="C298" s="772"/>
      <c r="N298" s="772"/>
      <c r="O298" s="772"/>
      <c r="P298" s="772"/>
      <c r="Q298" s="772"/>
      <c r="R298" s="772"/>
      <c r="S298" s="772"/>
      <c r="T298" s="772"/>
      <c r="U298" s="772"/>
      <c r="V298" s="772"/>
      <c r="W298" s="772"/>
      <c r="X298" s="772"/>
      <c r="Y298" s="772"/>
      <c r="Z298" s="772"/>
    </row>
    <row r="299" spans="1:26" ht="15.75" customHeight="1" x14ac:dyDescent="0.3">
      <c r="A299" s="771"/>
      <c r="B299" s="771"/>
      <c r="C299" s="772"/>
      <c r="N299" s="772"/>
      <c r="O299" s="772"/>
      <c r="P299" s="772"/>
      <c r="Q299" s="772"/>
      <c r="R299" s="772"/>
      <c r="S299" s="772"/>
      <c r="T299" s="772"/>
      <c r="U299" s="772"/>
      <c r="V299" s="772"/>
      <c r="W299" s="772"/>
      <c r="X299" s="772"/>
      <c r="Y299" s="772"/>
      <c r="Z299" s="772"/>
    </row>
    <row r="300" spans="1:26" ht="15.75" customHeight="1" x14ac:dyDescent="0.3">
      <c r="A300" s="771"/>
      <c r="B300" s="771"/>
      <c r="C300" s="772"/>
      <c r="N300" s="772"/>
      <c r="O300" s="772"/>
      <c r="P300" s="772"/>
      <c r="Q300" s="772"/>
      <c r="R300" s="772"/>
      <c r="S300" s="772"/>
      <c r="T300" s="772"/>
      <c r="U300" s="772"/>
      <c r="V300" s="772"/>
      <c r="W300" s="772"/>
      <c r="X300" s="772"/>
      <c r="Y300" s="772"/>
      <c r="Z300" s="772"/>
    </row>
    <row r="301" spans="1:26" ht="15.75" customHeight="1" x14ac:dyDescent="0.3">
      <c r="A301" s="771"/>
      <c r="B301" s="771"/>
      <c r="C301" s="772"/>
      <c r="N301" s="772"/>
      <c r="O301" s="772"/>
      <c r="P301" s="772"/>
      <c r="Q301" s="772"/>
      <c r="R301" s="772"/>
      <c r="S301" s="772"/>
      <c r="T301" s="772"/>
      <c r="U301" s="772"/>
      <c r="V301" s="772"/>
      <c r="W301" s="772"/>
      <c r="X301" s="772"/>
      <c r="Y301" s="772"/>
      <c r="Z301" s="772"/>
    </row>
    <row r="302" spans="1:26" ht="15.75" customHeight="1" x14ac:dyDescent="0.3">
      <c r="A302" s="771"/>
      <c r="B302" s="771"/>
      <c r="C302" s="772"/>
      <c r="N302" s="772"/>
      <c r="O302" s="772"/>
      <c r="P302" s="772"/>
      <c r="Q302" s="772"/>
      <c r="R302" s="772"/>
      <c r="S302" s="772"/>
      <c r="T302" s="772"/>
      <c r="U302" s="772"/>
      <c r="V302" s="772"/>
      <c r="W302" s="772"/>
      <c r="X302" s="772"/>
      <c r="Y302" s="772"/>
      <c r="Z302" s="772"/>
    </row>
    <row r="303" spans="1:26" ht="15.75" customHeight="1" x14ac:dyDescent="0.3">
      <c r="A303" s="771"/>
      <c r="B303" s="771"/>
      <c r="C303" s="772"/>
      <c r="N303" s="772"/>
      <c r="O303" s="772"/>
      <c r="P303" s="772"/>
      <c r="Q303" s="772"/>
      <c r="R303" s="772"/>
      <c r="S303" s="772"/>
      <c r="T303" s="772"/>
      <c r="U303" s="772"/>
      <c r="V303" s="772"/>
      <c r="W303" s="772"/>
      <c r="X303" s="772"/>
      <c r="Y303" s="772"/>
      <c r="Z303" s="772"/>
    </row>
    <row r="304" spans="1:26" ht="15.75" customHeight="1" x14ac:dyDescent="0.3">
      <c r="A304" s="771"/>
      <c r="B304" s="771"/>
      <c r="C304" s="772"/>
      <c r="N304" s="772"/>
      <c r="O304" s="772"/>
      <c r="P304" s="772"/>
      <c r="Q304" s="772"/>
      <c r="R304" s="772"/>
      <c r="S304" s="772"/>
      <c r="T304" s="772"/>
      <c r="U304" s="772"/>
      <c r="V304" s="772"/>
      <c r="W304" s="772"/>
      <c r="X304" s="772"/>
      <c r="Y304" s="772"/>
      <c r="Z304" s="772"/>
    </row>
    <row r="305" spans="1:26" ht="15.75" customHeight="1" x14ac:dyDescent="0.3">
      <c r="A305" s="771"/>
      <c r="B305" s="771"/>
      <c r="C305" s="772"/>
      <c r="N305" s="772"/>
      <c r="O305" s="772"/>
      <c r="P305" s="772"/>
      <c r="Q305" s="772"/>
      <c r="R305" s="772"/>
      <c r="S305" s="772"/>
      <c r="T305" s="772"/>
      <c r="U305" s="772"/>
      <c r="V305" s="772"/>
      <c r="W305" s="772"/>
      <c r="X305" s="772"/>
      <c r="Y305" s="772"/>
      <c r="Z305" s="772"/>
    </row>
    <row r="306" spans="1:26" ht="15.75" customHeight="1" x14ac:dyDescent="0.3">
      <c r="A306" s="771"/>
      <c r="B306" s="771"/>
      <c r="C306" s="772"/>
      <c r="N306" s="772"/>
      <c r="O306" s="772"/>
      <c r="P306" s="772"/>
      <c r="Q306" s="772"/>
      <c r="R306" s="772"/>
      <c r="S306" s="772"/>
      <c r="T306" s="772"/>
      <c r="U306" s="772"/>
      <c r="V306" s="772"/>
      <c r="W306" s="772"/>
      <c r="X306" s="772"/>
      <c r="Y306" s="772"/>
      <c r="Z306" s="772"/>
    </row>
    <row r="307" spans="1:26" ht="15.75" customHeight="1" x14ac:dyDescent="0.3">
      <c r="A307" s="771"/>
      <c r="B307" s="771"/>
      <c r="C307" s="772"/>
      <c r="N307" s="772"/>
      <c r="O307" s="772"/>
      <c r="P307" s="772"/>
      <c r="Q307" s="772"/>
      <c r="R307" s="772"/>
      <c r="S307" s="772"/>
      <c r="T307" s="772"/>
      <c r="U307" s="772"/>
      <c r="V307" s="772"/>
      <c r="W307" s="772"/>
      <c r="X307" s="772"/>
      <c r="Y307" s="772"/>
      <c r="Z307" s="772"/>
    </row>
    <row r="308" spans="1:26" ht="15.75" customHeight="1" x14ac:dyDescent="0.3">
      <c r="A308" s="771"/>
      <c r="B308" s="771"/>
      <c r="C308" s="772"/>
      <c r="N308" s="772"/>
      <c r="O308" s="772"/>
      <c r="P308" s="772"/>
      <c r="Q308" s="772"/>
      <c r="R308" s="772"/>
      <c r="S308" s="772"/>
      <c r="T308" s="772"/>
      <c r="U308" s="772"/>
      <c r="V308" s="772"/>
      <c r="W308" s="772"/>
      <c r="X308" s="772"/>
      <c r="Y308" s="772"/>
      <c r="Z308" s="772"/>
    </row>
    <row r="309" spans="1:26" ht="15.75" customHeight="1" x14ac:dyDescent="0.3">
      <c r="A309" s="771"/>
      <c r="B309" s="771"/>
      <c r="C309" s="772"/>
      <c r="N309" s="772"/>
      <c r="O309" s="772"/>
      <c r="P309" s="772"/>
      <c r="Q309" s="772"/>
      <c r="R309" s="772"/>
      <c r="S309" s="772"/>
      <c r="T309" s="772"/>
      <c r="U309" s="772"/>
      <c r="V309" s="772"/>
      <c r="W309" s="772"/>
      <c r="X309" s="772"/>
      <c r="Y309" s="772"/>
      <c r="Z309" s="772"/>
    </row>
    <row r="310" spans="1:26" ht="15.75" customHeight="1" x14ac:dyDescent="0.3">
      <c r="A310" s="771"/>
      <c r="B310" s="771"/>
      <c r="C310" s="772"/>
      <c r="N310" s="772"/>
      <c r="O310" s="772"/>
      <c r="P310" s="772"/>
      <c r="Q310" s="772"/>
      <c r="R310" s="772"/>
      <c r="S310" s="772"/>
      <c r="T310" s="772"/>
      <c r="U310" s="772"/>
      <c r="V310" s="772"/>
      <c r="W310" s="772"/>
      <c r="X310" s="772"/>
      <c r="Y310" s="772"/>
      <c r="Z310" s="772"/>
    </row>
    <row r="311" spans="1:26" ht="15.75" customHeight="1" x14ac:dyDescent="0.3">
      <c r="A311" s="771"/>
      <c r="B311" s="771"/>
      <c r="C311" s="772"/>
      <c r="N311" s="772"/>
      <c r="O311" s="772"/>
      <c r="P311" s="772"/>
      <c r="Q311" s="772"/>
      <c r="R311" s="772"/>
      <c r="S311" s="772"/>
      <c r="T311" s="772"/>
      <c r="U311" s="772"/>
      <c r="V311" s="772"/>
      <c r="W311" s="772"/>
      <c r="X311" s="772"/>
      <c r="Y311" s="772"/>
      <c r="Z311" s="772"/>
    </row>
    <row r="312" spans="1:26" ht="15.75" customHeight="1" x14ac:dyDescent="0.3">
      <c r="A312" s="771"/>
      <c r="B312" s="771"/>
      <c r="C312" s="772"/>
      <c r="N312" s="772"/>
      <c r="O312" s="772"/>
      <c r="P312" s="772"/>
      <c r="Q312" s="772"/>
      <c r="R312" s="772"/>
      <c r="S312" s="772"/>
      <c r="T312" s="772"/>
      <c r="U312" s="772"/>
      <c r="V312" s="772"/>
      <c r="W312" s="772"/>
      <c r="X312" s="772"/>
      <c r="Y312" s="772"/>
      <c r="Z312" s="772"/>
    </row>
    <row r="313" spans="1:26" ht="15.75" customHeight="1" x14ac:dyDescent="0.3">
      <c r="A313" s="771"/>
      <c r="B313" s="771"/>
      <c r="C313" s="772"/>
      <c r="N313" s="772"/>
      <c r="O313" s="772"/>
      <c r="P313" s="772"/>
      <c r="Q313" s="772"/>
      <c r="R313" s="772"/>
      <c r="S313" s="772"/>
      <c r="T313" s="772"/>
      <c r="U313" s="772"/>
      <c r="V313" s="772"/>
      <c r="W313" s="772"/>
      <c r="X313" s="772"/>
      <c r="Y313" s="772"/>
      <c r="Z313" s="772"/>
    </row>
    <row r="314" spans="1:26" ht="15.75" customHeight="1" x14ac:dyDescent="0.3">
      <c r="A314" s="771"/>
      <c r="B314" s="771"/>
      <c r="C314" s="772"/>
      <c r="N314" s="772"/>
      <c r="O314" s="772"/>
      <c r="P314" s="772"/>
      <c r="Q314" s="772"/>
      <c r="R314" s="772"/>
      <c r="S314" s="772"/>
      <c r="T314" s="772"/>
      <c r="U314" s="772"/>
      <c r="V314" s="772"/>
      <c r="W314" s="772"/>
      <c r="X314" s="772"/>
      <c r="Y314" s="772"/>
      <c r="Z314" s="772"/>
    </row>
    <row r="315" spans="1:26" ht="15.75" customHeight="1" x14ac:dyDescent="0.3">
      <c r="A315" s="771"/>
      <c r="B315" s="771"/>
      <c r="C315" s="772"/>
      <c r="N315" s="772"/>
      <c r="O315" s="772"/>
      <c r="P315" s="772"/>
      <c r="Q315" s="772"/>
      <c r="R315" s="772"/>
      <c r="S315" s="772"/>
      <c r="T315" s="772"/>
      <c r="U315" s="772"/>
      <c r="V315" s="772"/>
      <c r="W315" s="772"/>
      <c r="X315" s="772"/>
      <c r="Y315" s="772"/>
      <c r="Z315" s="772"/>
    </row>
    <row r="316" spans="1:26" ht="15.75" customHeight="1" x14ac:dyDescent="0.3">
      <c r="A316" s="771"/>
      <c r="B316" s="771"/>
      <c r="C316" s="772"/>
      <c r="N316" s="772"/>
      <c r="O316" s="772"/>
      <c r="P316" s="772"/>
      <c r="Q316" s="772"/>
      <c r="R316" s="772"/>
      <c r="S316" s="772"/>
      <c r="T316" s="772"/>
      <c r="U316" s="772"/>
      <c r="V316" s="772"/>
      <c r="W316" s="772"/>
      <c r="X316" s="772"/>
      <c r="Y316" s="772"/>
      <c r="Z316" s="772"/>
    </row>
    <row r="317" spans="1:26" ht="15.75" customHeight="1" x14ac:dyDescent="0.3">
      <c r="A317" s="771"/>
      <c r="B317" s="771"/>
      <c r="C317" s="772"/>
      <c r="N317" s="772"/>
      <c r="O317" s="772"/>
      <c r="P317" s="772"/>
      <c r="Q317" s="772"/>
      <c r="R317" s="772"/>
      <c r="S317" s="772"/>
      <c r="T317" s="772"/>
      <c r="U317" s="772"/>
      <c r="V317" s="772"/>
      <c r="W317" s="772"/>
      <c r="X317" s="772"/>
      <c r="Y317" s="772"/>
      <c r="Z317" s="772"/>
    </row>
    <row r="318" spans="1:26" ht="15.75" customHeight="1" x14ac:dyDescent="0.3">
      <c r="A318" s="771"/>
      <c r="B318" s="771"/>
      <c r="C318" s="772"/>
      <c r="N318" s="772"/>
      <c r="O318" s="772"/>
      <c r="P318" s="772"/>
      <c r="Q318" s="772"/>
      <c r="R318" s="772"/>
      <c r="S318" s="772"/>
      <c r="T318" s="772"/>
      <c r="U318" s="772"/>
      <c r="V318" s="772"/>
      <c r="W318" s="772"/>
      <c r="X318" s="772"/>
      <c r="Y318" s="772"/>
      <c r="Z318" s="772"/>
    </row>
    <row r="319" spans="1:26" ht="15.75" customHeight="1" x14ac:dyDescent="0.3">
      <c r="A319" s="771"/>
      <c r="B319" s="771"/>
      <c r="C319" s="772"/>
      <c r="N319" s="772"/>
      <c r="O319" s="772"/>
      <c r="P319" s="772"/>
      <c r="Q319" s="772"/>
      <c r="R319" s="772"/>
      <c r="S319" s="772"/>
      <c r="T319" s="772"/>
      <c r="U319" s="772"/>
      <c r="V319" s="772"/>
      <c r="W319" s="772"/>
      <c r="X319" s="772"/>
      <c r="Y319" s="772"/>
      <c r="Z319" s="772"/>
    </row>
    <row r="320" spans="1:26" ht="15.75" customHeight="1" x14ac:dyDescent="0.3">
      <c r="A320" s="771"/>
      <c r="B320" s="771"/>
      <c r="C320" s="772"/>
      <c r="N320" s="772"/>
      <c r="O320" s="772"/>
      <c r="P320" s="772"/>
      <c r="Q320" s="772"/>
      <c r="R320" s="772"/>
      <c r="S320" s="772"/>
      <c r="T320" s="772"/>
      <c r="U320" s="772"/>
      <c r="V320" s="772"/>
      <c r="W320" s="772"/>
      <c r="X320" s="772"/>
      <c r="Y320" s="772"/>
      <c r="Z320" s="772"/>
    </row>
    <row r="321" spans="1:26" ht="15.75" customHeight="1" x14ac:dyDescent="0.3">
      <c r="A321" s="771"/>
      <c r="B321" s="771"/>
      <c r="C321" s="772"/>
      <c r="N321" s="772"/>
      <c r="O321" s="772"/>
      <c r="P321" s="772"/>
      <c r="Q321" s="772"/>
      <c r="R321" s="772"/>
      <c r="S321" s="772"/>
      <c r="T321" s="772"/>
      <c r="U321" s="772"/>
      <c r="V321" s="772"/>
      <c r="W321" s="772"/>
      <c r="X321" s="772"/>
      <c r="Y321" s="772"/>
      <c r="Z321" s="772"/>
    </row>
    <row r="322" spans="1:26" ht="15.75" customHeight="1" x14ac:dyDescent="0.3">
      <c r="A322" s="771"/>
      <c r="B322" s="771"/>
      <c r="C322" s="772"/>
      <c r="N322" s="772"/>
      <c r="O322" s="772"/>
      <c r="P322" s="772"/>
      <c r="Q322" s="772"/>
      <c r="R322" s="772"/>
      <c r="S322" s="772"/>
      <c r="T322" s="772"/>
      <c r="U322" s="772"/>
      <c r="V322" s="772"/>
      <c r="W322" s="772"/>
      <c r="X322" s="772"/>
      <c r="Y322" s="772"/>
      <c r="Z322" s="772"/>
    </row>
    <row r="323" spans="1:26" ht="15.75" customHeight="1" x14ac:dyDescent="0.3">
      <c r="A323" s="771"/>
      <c r="B323" s="771"/>
      <c r="C323" s="772"/>
      <c r="N323" s="772"/>
      <c r="O323" s="772"/>
      <c r="P323" s="772"/>
      <c r="Q323" s="772"/>
      <c r="R323" s="772"/>
      <c r="S323" s="772"/>
      <c r="T323" s="772"/>
      <c r="U323" s="772"/>
      <c r="V323" s="772"/>
      <c r="W323" s="772"/>
      <c r="X323" s="772"/>
      <c r="Y323" s="772"/>
      <c r="Z323" s="772"/>
    </row>
    <row r="324" spans="1:26" ht="15.75" customHeight="1" x14ac:dyDescent="0.3">
      <c r="A324" s="771"/>
      <c r="B324" s="771"/>
      <c r="C324" s="772"/>
      <c r="N324" s="772"/>
      <c r="O324" s="772"/>
      <c r="P324" s="772"/>
      <c r="Q324" s="772"/>
      <c r="R324" s="772"/>
      <c r="S324" s="772"/>
      <c r="T324" s="772"/>
      <c r="U324" s="772"/>
      <c r="V324" s="772"/>
      <c r="W324" s="772"/>
      <c r="X324" s="772"/>
      <c r="Y324" s="772"/>
      <c r="Z324" s="772"/>
    </row>
    <row r="325" spans="1:26" ht="15.75" customHeight="1" x14ac:dyDescent="0.3">
      <c r="A325" s="771"/>
      <c r="B325" s="771"/>
      <c r="C325" s="772"/>
      <c r="N325" s="772"/>
      <c r="O325" s="772"/>
      <c r="P325" s="772"/>
      <c r="Q325" s="772"/>
      <c r="R325" s="772"/>
      <c r="S325" s="772"/>
      <c r="T325" s="772"/>
      <c r="U325" s="772"/>
      <c r="V325" s="772"/>
      <c r="W325" s="772"/>
      <c r="X325" s="772"/>
      <c r="Y325" s="772"/>
      <c r="Z325" s="772"/>
    </row>
    <row r="326" spans="1:26" ht="15.75" customHeight="1" x14ac:dyDescent="0.3">
      <c r="A326" s="771"/>
      <c r="B326" s="771"/>
      <c r="C326" s="772"/>
      <c r="N326" s="772"/>
      <c r="O326" s="772"/>
      <c r="P326" s="772"/>
      <c r="Q326" s="772"/>
      <c r="R326" s="772"/>
      <c r="S326" s="772"/>
      <c r="T326" s="772"/>
      <c r="U326" s="772"/>
      <c r="V326" s="772"/>
      <c r="W326" s="772"/>
      <c r="X326" s="772"/>
      <c r="Y326" s="772"/>
      <c r="Z326" s="772"/>
    </row>
    <row r="327" spans="1:26" ht="15.75" customHeight="1" x14ac:dyDescent="0.3">
      <c r="A327" s="771"/>
      <c r="B327" s="771"/>
      <c r="C327" s="772"/>
      <c r="N327" s="772"/>
      <c r="O327" s="772"/>
      <c r="P327" s="772"/>
      <c r="Q327" s="772"/>
      <c r="R327" s="772"/>
      <c r="S327" s="772"/>
      <c r="T327" s="772"/>
      <c r="U327" s="772"/>
      <c r="V327" s="772"/>
      <c r="W327" s="772"/>
      <c r="X327" s="772"/>
      <c r="Y327" s="772"/>
      <c r="Z327" s="772"/>
    </row>
    <row r="328" spans="1:26" ht="15.75" customHeight="1" x14ac:dyDescent="0.3">
      <c r="A328" s="771"/>
      <c r="B328" s="771"/>
      <c r="C328" s="772"/>
      <c r="N328" s="772"/>
      <c r="O328" s="772"/>
      <c r="P328" s="772"/>
      <c r="Q328" s="772"/>
      <c r="R328" s="772"/>
      <c r="S328" s="772"/>
      <c r="T328" s="772"/>
      <c r="U328" s="772"/>
      <c r="V328" s="772"/>
      <c r="W328" s="772"/>
      <c r="X328" s="772"/>
      <c r="Y328" s="772"/>
      <c r="Z328" s="772"/>
    </row>
    <row r="329" spans="1:26" ht="15.75" customHeight="1" x14ac:dyDescent="0.3">
      <c r="A329" s="771"/>
      <c r="B329" s="771"/>
      <c r="C329" s="772"/>
      <c r="N329" s="772"/>
      <c r="O329" s="772"/>
      <c r="P329" s="772"/>
      <c r="Q329" s="772"/>
      <c r="R329" s="772"/>
      <c r="S329" s="772"/>
      <c r="T329" s="772"/>
      <c r="U329" s="772"/>
      <c r="V329" s="772"/>
      <c r="W329" s="772"/>
      <c r="X329" s="772"/>
      <c r="Y329" s="772"/>
      <c r="Z329" s="772"/>
    </row>
    <row r="330" spans="1:26" ht="15.75" customHeight="1" x14ac:dyDescent="0.3">
      <c r="A330" s="771"/>
      <c r="B330" s="771"/>
      <c r="C330" s="772"/>
      <c r="N330" s="772"/>
      <c r="O330" s="772"/>
      <c r="P330" s="772"/>
      <c r="Q330" s="772"/>
      <c r="R330" s="772"/>
      <c r="S330" s="772"/>
      <c r="T330" s="772"/>
      <c r="U330" s="772"/>
      <c r="V330" s="772"/>
      <c r="W330" s="772"/>
      <c r="X330" s="772"/>
      <c r="Y330" s="772"/>
      <c r="Z330" s="772"/>
    </row>
    <row r="331" spans="1:26" ht="15.75" customHeight="1" x14ac:dyDescent="0.3">
      <c r="A331" s="771"/>
      <c r="B331" s="771"/>
      <c r="C331" s="772"/>
      <c r="N331" s="772"/>
      <c r="O331" s="772"/>
      <c r="P331" s="772"/>
      <c r="Q331" s="772"/>
      <c r="R331" s="772"/>
      <c r="S331" s="772"/>
      <c r="T331" s="772"/>
      <c r="U331" s="772"/>
      <c r="V331" s="772"/>
      <c r="W331" s="772"/>
      <c r="X331" s="772"/>
      <c r="Y331" s="772"/>
      <c r="Z331" s="772"/>
    </row>
    <row r="332" spans="1:26" ht="15.75" customHeight="1" x14ac:dyDescent="0.3">
      <c r="A332" s="771"/>
      <c r="B332" s="771"/>
      <c r="C332" s="772"/>
      <c r="N332" s="772"/>
      <c r="O332" s="772"/>
      <c r="P332" s="772"/>
      <c r="Q332" s="772"/>
      <c r="R332" s="772"/>
      <c r="S332" s="772"/>
      <c r="T332" s="772"/>
      <c r="U332" s="772"/>
      <c r="V332" s="772"/>
      <c r="W332" s="772"/>
      <c r="X332" s="772"/>
      <c r="Y332" s="772"/>
      <c r="Z332" s="772"/>
    </row>
    <row r="333" spans="1:26" ht="15.75" customHeight="1" x14ac:dyDescent="0.3">
      <c r="A333" s="771"/>
      <c r="B333" s="771"/>
      <c r="C333" s="772"/>
      <c r="N333" s="772"/>
      <c r="O333" s="772"/>
      <c r="P333" s="772"/>
      <c r="Q333" s="772"/>
      <c r="R333" s="772"/>
      <c r="S333" s="772"/>
      <c r="T333" s="772"/>
      <c r="U333" s="772"/>
      <c r="V333" s="772"/>
      <c r="W333" s="772"/>
      <c r="X333" s="772"/>
      <c r="Y333" s="772"/>
      <c r="Z333" s="772"/>
    </row>
    <row r="334" spans="1:26" ht="15.75" customHeight="1" x14ac:dyDescent="0.3">
      <c r="A334" s="771"/>
      <c r="B334" s="771"/>
      <c r="C334" s="772"/>
      <c r="N334" s="772"/>
      <c r="O334" s="772"/>
      <c r="P334" s="772"/>
      <c r="Q334" s="772"/>
      <c r="R334" s="772"/>
      <c r="S334" s="772"/>
      <c r="T334" s="772"/>
      <c r="U334" s="772"/>
      <c r="V334" s="772"/>
      <c r="W334" s="772"/>
      <c r="X334" s="772"/>
      <c r="Y334" s="772"/>
      <c r="Z334" s="772"/>
    </row>
    <row r="335" spans="1:26" ht="15.75" customHeight="1" x14ac:dyDescent="0.3">
      <c r="A335" s="771"/>
      <c r="B335" s="771"/>
      <c r="C335" s="772"/>
      <c r="N335" s="772"/>
      <c r="O335" s="772"/>
      <c r="P335" s="772"/>
      <c r="Q335" s="772"/>
      <c r="R335" s="772"/>
      <c r="S335" s="772"/>
      <c r="T335" s="772"/>
      <c r="U335" s="772"/>
      <c r="V335" s="772"/>
      <c r="W335" s="772"/>
      <c r="X335" s="772"/>
      <c r="Y335" s="772"/>
      <c r="Z335" s="772"/>
    </row>
    <row r="336" spans="1:26" ht="15.75" customHeight="1" x14ac:dyDescent="0.3">
      <c r="A336" s="771"/>
      <c r="B336" s="771"/>
      <c r="C336" s="772"/>
      <c r="N336" s="772"/>
      <c r="O336" s="772"/>
      <c r="P336" s="772"/>
      <c r="Q336" s="772"/>
      <c r="R336" s="772"/>
      <c r="S336" s="772"/>
      <c r="T336" s="772"/>
      <c r="U336" s="772"/>
      <c r="V336" s="772"/>
      <c r="W336" s="772"/>
      <c r="X336" s="772"/>
      <c r="Y336" s="772"/>
      <c r="Z336" s="772"/>
    </row>
    <row r="337" spans="1:26" ht="15.75" customHeight="1" x14ac:dyDescent="0.3">
      <c r="A337" s="771"/>
      <c r="B337" s="771"/>
      <c r="C337" s="772"/>
      <c r="N337" s="772"/>
      <c r="O337" s="772"/>
      <c r="P337" s="772"/>
      <c r="Q337" s="772"/>
      <c r="R337" s="772"/>
      <c r="S337" s="772"/>
      <c r="T337" s="772"/>
      <c r="U337" s="772"/>
      <c r="V337" s="772"/>
      <c r="W337" s="772"/>
      <c r="X337" s="772"/>
      <c r="Y337" s="772"/>
      <c r="Z337" s="772"/>
    </row>
    <row r="338" spans="1:26" ht="15.75" customHeight="1" x14ac:dyDescent="0.3">
      <c r="A338" s="771"/>
      <c r="B338" s="771"/>
      <c r="C338" s="772"/>
      <c r="N338" s="772"/>
      <c r="O338" s="772"/>
      <c r="P338" s="772"/>
      <c r="Q338" s="772"/>
      <c r="R338" s="772"/>
      <c r="S338" s="772"/>
      <c r="T338" s="772"/>
      <c r="U338" s="772"/>
      <c r="V338" s="772"/>
      <c r="W338" s="772"/>
      <c r="X338" s="772"/>
      <c r="Y338" s="772"/>
      <c r="Z338" s="772"/>
    </row>
    <row r="339" spans="1:26" ht="15.75" customHeight="1" x14ac:dyDescent="0.3">
      <c r="A339" s="771"/>
      <c r="B339" s="771"/>
      <c r="C339" s="772"/>
      <c r="N339" s="772"/>
      <c r="O339" s="772"/>
      <c r="P339" s="772"/>
      <c r="Q339" s="772"/>
      <c r="R339" s="772"/>
      <c r="S339" s="772"/>
      <c r="T339" s="772"/>
      <c r="U339" s="772"/>
      <c r="V339" s="772"/>
      <c r="W339" s="772"/>
      <c r="X339" s="772"/>
      <c r="Y339" s="772"/>
      <c r="Z339" s="772"/>
    </row>
    <row r="340" spans="1:26" ht="15.75" customHeight="1" x14ac:dyDescent="0.3">
      <c r="A340" s="771"/>
      <c r="B340" s="771"/>
      <c r="C340" s="772"/>
      <c r="N340" s="772"/>
      <c r="O340" s="772"/>
      <c r="P340" s="772"/>
      <c r="Q340" s="772"/>
      <c r="R340" s="772"/>
      <c r="S340" s="772"/>
      <c r="T340" s="772"/>
      <c r="U340" s="772"/>
      <c r="V340" s="772"/>
      <c r="W340" s="772"/>
      <c r="X340" s="772"/>
      <c r="Y340" s="772"/>
      <c r="Z340" s="772"/>
    </row>
    <row r="341" spans="1:26" ht="15.75" customHeight="1" x14ac:dyDescent="0.3">
      <c r="A341" s="771"/>
      <c r="B341" s="771"/>
      <c r="C341" s="772"/>
      <c r="N341" s="772"/>
      <c r="O341" s="772"/>
      <c r="P341" s="772"/>
      <c r="Q341" s="772"/>
      <c r="R341" s="772"/>
      <c r="S341" s="772"/>
      <c r="T341" s="772"/>
      <c r="U341" s="772"/>
      <c r="V341" s="772"/>
      <c r="W341" s="772"/>
      <c r="X341" s="772"/>
      <c r="Y341" s="772"/>
      <c r="Z341" s="772"/>
    </row>
    <row r="342" spans="1:26" ht="15.75" customHeight="1" x14ac:dyDescent="0.3">
      <c r="A342" s="771"/>
      <c r="B342" s="771"/>
      <c r="C342" s="772"/>
      <c r="N342" s="772"/>
      <c r="O342" s="772"/>
      <c r="P342" s="772"/>
      <c r="Q342" s="772"/>
      <c r="R342" s="772"/>
      <c r="S342" s="772"/>
      <c r="T342" s="772"/>
      <c r="U342" s="772"/>
      <c r="V342" s="772"/>
      <c r="W342" s="772"/>
      <c r="X342" s="772"/>
      <c r="Y342" s="772"/>
      <c r="Z342" s="772"/>
    </row>
    <row r="343" spans="1:26" ht="15.75" customHeight="1" x14ac:dyDescent="0.3">
      <c r="A343" s="771"/>
      <c r="B343" s="771"/>
      <c r="C343" s="772"/>
      <c r="N343" s="772"/>
      <c r="O343" s="772"/>
      <c r="P343" s="772"/>
      <c r="Q343" s="772"/>
      <c r="R343" s="772"/>
      <c r="S343" s="772"/>
      <c r="T343" s="772"/>
      <c r="U343" s="772"/>
      <c r="V343" s="772"/>
      <c r="W343" s="772"/>
      <c r="X343" s="772"/>
      <c r="Y343" s="772"/>
      <c r="Z343" s="772"/>
    </row>
    <row r="344" spans="1:26" ht="15.75" customHeight="1" x14ac:dyDescent="0.3">
      <c r="A344" s="771"/>
      <c r="B344" s="771"/>
      <c r="C344" s="772"/>
      <c r="N344" s="772"/>
      <c r="O344" s="772"/>
      <c r="P344" s="772"/>
      <c r="Q344" s="772"/>
      <c r="R344" s="772"/>
      <c r="S344" s="772"/>
      <c r="T344" s="772"/>
      <c r="U344" s="772"/>
      <c r="V344" s="772"/>
      <c r="W344" s="772"/>
      <c r="X344" s="772"/>
      <c r="Y344" s="772"/>
      <c r="Z344" s="772"/>
    </row>
    <row r="345" spans="1:26" ht="15.75" customHeight="1" x14ac:dyDescent="0.3">
      <c r="A345" s="771"/>
      <c r="B345" s="771"/>
      <c r="C345" s="772"/>
      <c r="N345" s="772"/>
      <c r="O345" s="772"/>
      <c r="P345" s="772"/>
      <c r="Q345" s="772"/>
      <c r="R345" s="772"/>
      <c r="S345" s="772"/>
      <c r="T345" s="772"/>
      <c r="U345" s="772"/>
      <c r="V345" s="772"/>
      <c r="W345" s="772"/>
      <c r="X345" s="772"/>
      <c r="Y345" s="772"/>
      <c r="Z345" s="772"/>
    </row>
    <row r="346" spans="1:26" ht="15.75" customHeight="1" x14ac:dyDescent="0.3">
      <c r="A346" s="771"/>
      <c r="B346" s="771"/>
      <c r="C346" s="772"/>
      <c r="N346" s="772"/>
      <c r="O346" s="772"/>
      <c r="P346" s="772"/>
      <c r="Q346" s="772"/>
      <c r="R346" s="772"/>
      <c r="S346" s="772"/>
      <c r="T346" s="772"/>
      <c r="U346" s="772"/>
      <c r="V346" s="772"/>
      <c r="W346" s="772"/>
      <c r="X346" s="772"/>
      <c r="Y346" s="772"/>
      <c r="Z346" s="772"/>
    </row>
    <row r="347" spans="1:26" ht="15.75" customHeight="1" x14ac:dyDescent="0.3">
      <c r="A347" s="771"/>
      <c r="B347" s="771"/>
      <c r="C347" s="772"/>
      <c r="N347" s="772"/>
      <c r="O347" s="772"/>
      <c r="P347" s="772"/>
      <c r="Q347" s="772"/>
      <c r="R347" s="772"/>
      <c r="S347" s="772"/>
      <c r="T347" s="772"/>
      <c r="U347" s="772"/>
      <c r="V347" s="772"/>
      <c r="W347" s="772"/>
      <c r="X347" s="772"/>
      <c r="Y347" s="772"/>
      <c r="Z347" s="772"/>
    </row>
    <row r="348" spans="1:26" ht="15.75" customHeight="1" x14ac:dyDescent="0.3">
      <c r="A348" s="771"/>
      <c r="B348" s="771"/>
      <c r="C348" s="772"/>
      <c r="N348" s="772"/>
      <c r="O348" s="772"/>
      <c r="P348" s="772"/>
      <c r="Q348" s="772"/>
      <c r="R348" s="772"/>
      <c r="S348" s="772"/>
      <c r="T348" s="772"/>
      <c r="U348" s="772"/>
      <c r="V348" s="772"/>
      <c r="W348" s="772"/>
      <c r="X348" s="772"/>
      <c r="Y348" s="772"/>
      <c r="Z348" s="772"/>
    </row>
    <row r="349" spans="1:26" ht="15.75" customHeight="1" x14ac:dyDescent="0.3">
      <c r="A349" s="771"/>
      <c r="B349" s="771"/>
      <c r="C349" s="772"/>
      <c r="N349" s="772"/>
      <c r="O349" s="772"/>
      <c r="P349" s="772"/>
      <c r="Q349" s="772"/>
      <c r="R349" s="772"/>
      <c r="S349" s="772"/>
      <c r="T349" s="772"/>
      <c r="U349" s="772"/>
      <c r="V349" s="772"/>
      <c r="W349" s="772"/>
      <c r="X349" s="772"/>
      <c r="Y349" s="772"/>
      <c r="Z349" s="772"/>
    </row>
    <row r="350" spans="1:26" ht="15.75" customHeight="1" x14ac:dyDescent="0.3">
      <c r="A350" s="771"/>
      <c r="B350" s="771"/>
      <c r="C350" s="772"/>
      <c r="N350" s="772"/>
      <c r="O350" s="772"/>
      <c r="P350" s="772"/>
      <c r="Q350" s="772"/>
      <c r="R350" s="772"/>
      <c r="S350" s="772"/>
      <c r="T350" s="772"/>
      <c r="U350" s="772"/>
      <c r="V350" s="772"/>
      <c r="W350" s="772"/>
      <c r="X350" s="772"/>
      <c r="Y350" s="772"/>
      <c r="Z350" s="772"/>
    </row>
    <row r="351" spans="1:26" ht="15.75" customHeight="1" x14ac:dyDescent="0.3">
      <c r="A351" s="771"/>
      <c r="B351" s="771"/>
      <c r="C351" s="772"/>
      <c r="N351" s="772"/>
      <c r="O351" s="772"/>
      <c r="P351" s="772"/>
      <c r="Q351" s="772"/>
      <c r="R351" s="772"/>
      <c r="S351" s="772"/>
      <c r="T351" s="772"/>
      <c r="U351" s="772"/>
      <c r="V351" s="772"/>
      <c r="W351" s="772"/>
      <c r="X351" s="772"/>
      <c r="Y351" s="772"/>
      <c r="Z351" s="772"/>
    </row>
    <row r="352" spans="1:26" ht="15.75" customHeight="1" x14ac:dyDescent="0.3">
      <c r="A352" s="771"/>
      <c r="B352" s="771"/>
      <c r="C352" s="772"/>
      <c r="N352" s="772"/>
      <c r="O352" s="772"/>
      <c r="P352" s="772"/>
      <c r="Q352" s="772"/>
      <c r="R352" s="772"/>
      <c r="S352" s="772"/>
      <c r="T352" s="772"/>
      <c r="U352" s="772"/>
      <c r="V352" s="772"/>
      <c r="W352" s="772"/>
      <c r="X352" s="772"/>
      <c r="Y352" s="772"/>
      <c r="Z352" s="772"/>
    </row>
    <row r="353" spans="1:26" ht="15.75" customHeight="1" x14ac:dyDescent="0.3">
      <c r="A353" s="771"/>
      <c r="B353" s="771"/>
      <c r="C353" s="772"/>
      <c r="N353" s="772"/>
      <c r="O353" s="772"/>
      <c r="P353" s="772"/>
      <c r="Q353" s="772"/>
      <c r="R353" s="772"/>
      <c r="S353" s="772"/>
      <c r="T353" s="772"/>
      <c r="U353" s="772"/>
      <c r="V353" s="772"/>
      <c r="W353" s="772"/>
      <c r="X353" s="772"/>
      <c r="Y353" s="772"/>
      <c r="Z353" s="772"/>
    </row>
    <row r="354" spans="1:26" ht="15.75" customHeight="1" x14ac:dyDescent="0.3">
      <c r="A354" s="771"/>
      <c r="B354" s="771"/>
      <c r="C354" s="772"/>
      <c r="N354" s="772"/>
      <c r="O354" s="772"/>
      <c r="P354" s="772"/>
      <c r="Q354" s="772"/>
      <c r="R354" s="772"/>
      <c r="S354" s="772"/>
      <c r="T354" s="772"/>
      <c r="U354" s="772"/>
      <c r="V354" s="772"/>
      <c r="W354" s="772"/>
      <c r="X354" s="772"/>
      <c r="Y354" s="772"/>
      <c r="Z354" s="772"/>
    </row>
    <row r="355" spans="1:26" ht="15.75" customHeight="1" x14ac:dyDescent="0.3">
      <c r="A355" s="771"/>
      <c r="B355" s="771"/>
      <c r="C355" s="772"/>
      <c r="N355" s="772"/>
      <c r="O355" s="772"/>
      <c r="P355" s="772"/>
      <c r="Q355" s="772"/>
      <c r="R355" s="772"/>
      <c r="S355" s="772"/>
      <c r="T355" s="772"/>
      <c r="U355" s="772"/>
      <c r="V355" s="772"/>
      <c r="W355" s="772"/>
      <c r="X355" s="772"/>
      <c r="Y355" s="772"/>
      <c r="Z355" s="772"/>
    </row>
    <row r="356" spans="1:26" ht="15.75" customHeight="1" x14ac:dyDescent="0.3">
      <c r="A356" s="771"/>
      <c r="B356" s="771"/>
      <c r="C356" s="772"/>
      <c r="N356" s="772"/>
      <c r="O356" s="772"/>
      <c r="P356" s="772"/>
      <c r="Q356" s="772"/>
      <c r="R356" s="772"/>
      <c r="S356" s="772"/>
      <c r="T356" s="772"/>
      <c r="U356" s="772"/>
      <c r="V356" s="772"/>
      <c r="W356" s="772"/>
      <c r="X356" s="772"/>
      <c r="Y356" s="772"/>
      <c r="Z356" s="772"/>
    </row>
    <row r="357" spans="1:26" ht="15.75" customHeight="1" x14ac:dyDescent="0.3">
      <c r="A357" s="771"/>
      <c r="B357" s="771"/>
      <c r="C357" s="772"/>
      <c r="N357" s="772"/>
      <c r="O357" s="772"/>
      <c r="P357" s="772"/>
      <c r="Q357" s="772"/>
      <c r="R357" s="772"/>
      <c r="S357" s="772"/>
      <c r="T357" s="772"/>
      <c r="U357" s="772"/>
      <c r="V357" s="772"/>
      <c r="W357" s="772"/>
      <c r="X357" s="772"/>
      <c r="Y357" s="772"/>
      <c r="Z357" s="772"/>
    </row>
    <row r="358" spans="1:26" ht="15.75" customHeight="1" x14ac:dyDescent="0.3">
      <c r="A358" s="771"/>
      <c r="B358" s="771"/>
      <c r="C358" s="772"/>
      <c r="N358" s="772"/>
      <c r="O358" s="772"/>
      <c r="P358" s="772"/>
      <c r="Q358" s="772"/>
      <c r="R358" s="772"/>
      <c r="S358" s="772"/>
      <c r="T358" s="772"/>
      <c r="U358" s="772"/>
      <c r="V358" s="772"/>
      <c r="W358" s="772"/>
      <c r="X358" s="772"/>
      <c r="Y358" s="772"/>
      <c r="Z358" s="772"/>
    </row>
    <row r="359" spans="1:26" ht="15.75" customHeight="1" x14ac:dyDescent="0.3">
      <c r="A359" s="771"/>
      <c r="B359" s="771"/>
      <c r="C359" s="772"/>
      <c r="N359" s="772"/>
      <c r="O359" s="772"/>
      <c r="P359" s="772"/>
      <c r="Q359" s="772"/>
      <c r="R359" s="772"/>
      <c r="S359" s="772"/>
      <c r="T359" s="772"/>
      <c r="U359" s="772"/>
      <c r="V359" s="772"/>
      <c r="W359" s="772"/>
      <c r="X359" s="772"/>
      <c r="Y359" s="772"/>
      <c r="Z359" s="772"/>
    </row>
    <row r="360" spans="1:26" ht="15.75" customHeight="1" x14ac:dyDescent="0.3">
      <c r="A360" s="771"/>
      <c r="B360" s="771"/>
      <c r="C360" s="772"/>
      <c r="N360" s="772"/>
      <c r="O360" s="772"/>
      <c r="P360" s="772"/>
      <c r="Q360" s="772"/>
      <c r="R360" s="772"/>
      <c r="S360" s="772"/>
      <c r="T360" s="772"/>
      <c r="U360" s="772"/>
      <c r="V360" s="772"/>
      <c r="W360" s="772"/>
      <c r="X360" s="772"/>
      <c r="Y360" s="772"/>
      <c r="Z360" s="772"/>
    </row>
    <row r="361" spans="1:26" ht="15.75" customHeight="1" x14ac:dyDescent="0.3">
      <c r="A361" s="771"/>
      <c r="B361" s="771"/>
      <c r="C361" s="772"/>
      <c r="N361" s="772"/>
      <c r="O361" s="772"/>
      <c r="P361" s="772"/>
      <c r="Q361" s="772"/>
      <c r="R361" s="772"/>
      <c r="S361" s="772"/>
      <c r="T361" s="772"/>
      <c r="U361" s="772"/>
      <c r="V361" s="772"/>
      <c r="W361" s="772"/>
      <c r="X361" s="772"/>
      <c r="Y361" s="772"/>
      <c r="Z361" s="772"/>
    </row>
    <row r="362" spans="1:26" ht="15.75" customHeight="1" x14ac:dyDescent="0.3">
      <c r="A362" s="771"/>
      <c r="B362" s="771"/>
      <c r="C362" s="772"/>
      <c r="N362" s="772"/>
      <c r="O362" s="772"/>
      <c r="P362" s="772"/>
      <c r="Q362" s="772"/>
      <c r="R362" s="772"/>
      <c r="S362" s="772"/>
      <c r="T362" s="772"/>
      <c r="U362" s="772"/>
      <c r="V362" s="772"/>
      <c r="W362" s="772"/>
      <c r="X362" s="772"/>
      <c r="Y362" s="772"/>
      <c r="Z362" s="772"/>
    </row>
    <row r="363" spans="1:26" ht="15.75" customHeight="1" x14ac:dyDescent="0.3">
      <c r="A363" s="771"/>
      <c r="B363" s="771"/>
      <c r="C363" s="772"/>
      <c r="N363" s="772"/>
      <c r="O363" s="772"/>
      <c r="P363" s="772"/>
      <c r="Q363" s="772"/>
      <c r="R363" s="772"/>
      <c r="S363" s="772"/>
      <c r="T363" s="772"/>
      <c r="U363" s="772"/>
      <c r="V363" s="772"/>
      <c r="W363" s="772"/>
      <c r="X363" s="772"/>
      <c r="Y363" s="772"/>
      <c r="Z363" s="772"/>
    </row>
    <row r="364" spans="1:26" ht="15.75" customHeight="1" x14ac:dyDescent="0.3">
      <c r="A364" s="771"/>
      <c r="B364" s="771"/>
      <c r="C364" s="772"/>
      <c r="N364" s="772"/>
      <c r="O364" s="772"/>
      <c r="P364" s="772"/>
      <c r="Q364" s="772"/>
      <c r="R364" s="772"/>
      <c r="S364" s="772"/>
      <c r="T364" s="772"/>
      <c r="U364" s="772"/>
      <c r="V364" s="772"/>
      <c r="W364" s="772"/>
      <c r="X364" s="772"/>
      <c r="Y364" s="772"/>
      <c r="Z364" s="772"/>
    </row>
    <row r="365" spans="1:26" ht="15.75" customHeight="1" x14ac:dyDescent="0.3">
      <c r="A365" s="771"/>
      <c r="B365" s="771"/>
      <c r="C365" s="772"/>
      <c r="N365" s="772"/>
      <c r="O365" s="772"/>
      <c r="P365" s="772"/>
      <c r="Q365" s="772"/>
      <c r="R365" s="772"/>
      <c r="S365" s="772"/>
      <c r="T365" s="772"/>
      <c r="U365" s="772"/>
      <c r="V365" s="772"/>
      <c r="W365" s="772"/>
      <c r="X365" s="772"/>
      <c r="Y365" s="772"/>
      <c r="Z365" s="772"/>
    </row>
    <row r="366" spans="1:26" ht="15.75" customHeight="1" x14ac:dyDescent="0.3">
      <c r="A366" s="771"/>
      <c r="B366" s="771"/>
      <c r="C366" s="772"/>
      <c r="N366" s="772"/>
      <c r="O366" s="772"/>
      <c r="P366" s="772"/>
      <c r="Q366" s="772"/>
      <c r="R366" s="772"/>
      <c r="S366" s="772"/>
      <c r="T366" s="772"/>
      <c r="U366" s="772"/>
      <c r="V366" s="772"/>
      <c r="W366" s="772"/>
      <c r="X366" s="772"/>
      <c r="Y366" s="772"/>
      <c r="Z366" s="772"/>
    </row>
    <row r="367" spans="1:26" ht="15.75" customHeight="1" x14ac:dyDescent="0.3">
      <c r="A367" s="771"/>
      <c r="B367" s="771"/>
      <c r="C367" s="772"/>
      <c r="N367" s="772"/>
      <c r="O367" s="772"/>
      <c r="P367" s="772"/>
      <c r="Q367" s="772"/>
      <c r="R367" s="772"/>
      <c r="S367" s="772"/>
      <c r="T367" s="772"/>
      <c r="U367" s="772"/>
      <c r="V367" s="772"/>
      <c r="W367" s="772"/>
      <c r="X367" s="772"/>
      <c r="Y367" s="772"/>
      <c r="Z367" s="772"/>
    </row>
    <row r="368" spans="1:26" ht="15.75" customHeight="1" x14ac:dyDescent="0.3">
      <c r="A368" s="771"/>
      <c r="B368" s="771"/>
      <c r="C368" s="772"/>
      <c r="N368" s="772"/>
      <c r="O368" s="772"/>
      <c r="P368" s="772"/>
      <c r="Q368" s="772"/>
      <c r="R368" s="772"/>
      <c r="S368" s="772"/>
      <c r="T368" s="772"/>
      <c r="U368" s="772"/>
      <c r="V368" s="772"/>
      <c r="W368" s="772"/>
      <c r="X368" s="772"/>
      <c r="Y368" s="772"/>
      <c r="Z368" s="772"/>
    </row>
    <row r="369" spans="1:26" ht="15.75" customHeight="1" x14ac:dyDescent="0.3">
      <c r="A369" s="771"/>
      <c r="B369" s="771"/>
      <c r="C369" s="772"/>
      <c r="N369" s="772"/>
      <c r="O369" s="772"/>
      <c r="P369" s="772"/>
      <c r="Q369" s="772"/>
      <c r="R369" s="772"/>
      <c r="S369" s="772"/>
      <c r="T369" s="772"/>
      <c r="U369" s="772"/>
      <c r="V369" s="772"/>
      <c r="W369" s="772"/>
      <c r="X369" s="772"/>
      <c r="Y369" s="772"/>
      <c r="Z369" s="772"/>
    </row>
    <row r="370" spans="1:26" ht="15.75" customHeight="1" x14ac:dyDescent="0.3">
      <c r="A370" s="771"/>
      <c r="B370" s="771"/>
      <c r="C370" s="772"/>
      <c r="N370" s="772"/>
      <c r="O370" s="772"/>
      <c r="P370" s="772"/>
      <c r="Q370" s="772"/>
      <c r="R370" s="772"/>
      <c r="S370" s="772"/>
      <c r="T370" s="772"/>
      <c r="U370" s="772"/>
      <c r="V370" s="772"/>
      <c r="W370" s="772"/>
      <c r="X370" s="772"/>
      <c r="Y370" s="772"/>
      <c r="Z370" s="772"/>
    </row>
    <row r="371" spans="1:26" ht="15.75" customHeight="1" x14ac:dyDescent="0.3">
      <c r="A371" s="771"/>
      <c r="B371" s="771"/>
      <c r="C371" s="772"/>
      <c r="N371" s="772"/>
      <c r="O371" s="772"/>
      <c r="P371" s="772"/>
      <c r="Q371" s="772"/>
      <c r="R371" s="772"/>
      <c r="S371" s="772"/>
      <c r="T371" s="772"/>
      <c r="U371" s="772"/>
      <c r="V371" s="772"/>
      <c r="W371" s="772"/>
      <c r="X371" s="772"/>
      <c r="Y371" s="772"/>
      <c r="Z371" s="772"/>
    </row>
    <row r="372" spans="1:26" ht="15.75" customHeight="1" x14ac:dyDescent="0.3">
      <c r="A372" s="771"/>
      <c r="B372" s="771"/>
      <c r="C372" s="772"/>
      <c r="N372" s="772"/>
      <c r="O372" s="772"/>
      <c r="P372" s="772"/>
      <c r="Q372" s="772"/>
      <c r="R372" s="772"/>
      <c r="S372" s="772"/>
      <c r="T372" s="772"/>
      <c r="U372" s="772"/>
      <c r="V372" s="772"/>
      <c r="W372" s="772"/>
      <c r="X372" s="772"/>
      <c r="Y372" s="772"/>
      <c r="Z372" s="772"/>
    </row>
    <row r="373" spans="1:26" ht="15.75" customHeight="1" x14ac:dyDescent="0.3">
      <c r="A373" s="771"/>
      <c r="B373" s="771"/>
      <c r="C373" s="772"/>
      <c r="N373" s="772"/>
      <c r="O373" s="772"/>
      <c r="P373" s="772"/>
      <c r="Q373" s="772"/>
      <c r="R373" s="772"/>
      <c r="S373" s="772"/>
      <c r="T373" s="772"/>
      <c r="U373" s="772"/>
      <c r="V373" s="772"/>
      <c r="W373" s="772"/>
      <c r="X373" s="772"/>
      <c r="Y373" s="772"/>
      <c r="Z373" s="772"/>
    </row>
    <row r="374" spans="1:26" ht="15.75" customHeight="1" x14ac:dyDescent="0.3">
      <c r="A374" s="771"/>
      <c r="B374" s="771"/>
      <c r="C374" s="772"/>
      <c r="N374" s="772"/>
      <c r="O374" s="772"/>
      <c r="P374" s="772"/>
      <c r="Q374" s="772"/>
      <c r="R374" s="772"/>
      <c r="S374" s="772"/>
      <c r="T374" s="772"/>
      <c r="U374" s="772"/>
      <c r="V374" s="772"/>
      <c r="W374" s="772"/>
      <c r="X374" s="772"/>
      <c r="Y374" s="772"/>
      <c r="Z374" s="772"/>
    </row>
    <row r="375" spans="1:26" ht="15.75" customHeight="1" x14ac:dyDescent="0.3">
      <c r="A375" s="771"/>
      <c r="B375" s="771"/>
      <c r="C375" s="772"/>
      <c r="N375" s="772"/>
      <c r="O375" s="772"/>
      <c r="P375" s="772"/>
      <c r="Q375" s="772"/>
      <c r="R375" s="772"/>
      <c r="S375" s="772"/>
      <c r="T375" s="772"/>
      <c r="U375" s="772"/>
      <c r="V375" s="772"/>
      <c r="W375" s="772"/>
      <c r="X375" s="772"/>
      <c r="Y375" s="772"/>
      <c r="Z375" s="772"/>
    </row>
    <row r="376" spans="1:26" ht="15.75" customHeight="1" x14ac:dyDescent="0.3">
      <c r="A376" s="771"/>
      <c r="B376" s="771"/>
      <c r="C376" s="772"/>
      <c r="N376" s="772"/>
      <c r="O376" s="772"/>
      <c r="P376" s="772"/>
      <c r="Q376" s="772"/>
      <c r="R376" s="772"/>
      <c r="S376" s="772"/>
      <c r="T376" s="772"/>
      <c r="U376" s="772"/>
      <c r="V376" s="772"/>
      <c r="W376" s="772"/>
      <c r="X376" s="772"/>
      <c r="Y376" s="772"/>
      <c r="Z376" s="772"/>
    </row>
    <row r="377" spans="1:26" ht="15.75" customHeight="1" x14ac:dyDescent="0.3">
      <c r="A377" s="771"/>
      <c r="B377" s="771"/>
      <c r="C377" s="772"/>
      <c r="N377" s="772"/>
      <c r="O377" s="772"/>
      <c r="P377" s="772"/>
      <c r="Q377" s="772"/>
      <c r="R377" s="772"/>
      <c r="S377" s="772"/>
      <c r="T377" s="772"/>
      <c r="U377" s="772"/>
      <c r="V377" s="772"/>
      <c r="W377" s="772"/>
      <c r="X377" s="772"/>
      <c r="Y377" s="772"/>
      <c r="Z377" s="772"/>
    </row>
    <row r="378" spans="1:26" ht="15.75" customHeight="1" x14ac:dyDescent="0.3">
      <c r="A378" s="771"/>
      <c r="B378" s="771"/>
      <c r="C378" s="772"/>
      <c r="N378" s="772"/>
      <c r="O378" s="772"/>
      <c r="P378" s="772"/>
      <c r="Q378" s="772"/>
      <c r="R378" s="772"/>
      <c r="S378" s="772"/>
      <c r="T378" s="772"/>
      <c r="U378" s="772"/>
      <c r="V378" s="772"/>
      <c r="W378" s="772"/>
      <c r="X378" s="772"/>
      <c r="Y378" s="772"/>
      <c r="Z378" s="772"/>
    </row>
    <row r="379" spans="1:26" ht="15.75" customHeight="1" x14ac:dyDescent="0.3">
      <c r="A379" s="771"/>
      <c r="B379" s="771"/>
      <c r="C379" s="772"/>
      <c r="N379" s="772"/>
      <c r="O379" s="772"/>
      <c r="P379" s="772"/>
      <c r="Q379" s="772"/>
      <c r="R379" s="772"/>
      <c r="S379" s="772"/>
      <c r="T379" s="772"/>
      <c r="U379" s="772"/>
      <c r="V379" s="772"/>
      <c r="W379" s="772"/>
      <c r="X379" s="772"/>
      <c r="Y379" s="772"/>
      <c r="Z379" s="772"/>
    </row>
    <row r="380" spans="1:26" ht="15.75" customHeight="1" x14ac:dyDescent="0.3">
      <c r="A380" s="771"/>
      <c r="B380" s="771"/>
      <c r="C380" s="772"/>
      <c r="N380" s="772"/>
      <c r="O380" s="772"/>
      <c r="P380" s="772"/>
      <c r="Q380" s="772"/>
      <c r="R380" s="772"/>
      <c r="S380" s="772"/>
      <c r="T380" s="772"/>
      <c r="U380" s="772"/>
      <c r="V380" s="772"/>
      <c r="W380" s="772"/>
      <c r="X380" s="772"/>
      <c r="Y380" s="772"/>
      <c r="Z380" s="772"/>
    </row>
    <row r="381" spans="1:26" ht="15.75" customHeight="1" x14ac:dyDescent="0.3">
      <c r="A381" s="771"/>
      <c r="B381" s="771"/>
      <c r="C381" s="772"/>
      <c r="N381" s="772"/>
      <c r="O381" s="772"/>
      <c r="P381" s="772"/>
      <c r="Q381" s="772"/>
      <c r="R381" s="772"/>
      <c r="S381" s="772"/>
      <c r="T381" s="772"/>
      <c r="U381" s="772"/>
      <c r="V381" s="772"/>
      <c r="W381" s="772"/>
      <c r="X381" s="772"/>
      <c r="Y381" s="772"/>
      <c r="Z381" s="772"/>
    </row>
    <row r="382" spans="1:26" ht="15.75" customHeight="1" x14ac:dyDescent="0.3">
      <c r="A382" s="771"/>
      <c r="B382" s="771"/>
      <c r="C382" s="772"/>
      <c r="N382" s="772"/>
      <c r="O382" s="772"/>
      <c r="P382" s="772"/>
      <c r="Q382" s="772"/>
      <c r="R382" s="772"/>
      <c r="S382" s="772"/>
      <c r="T382" s="772"/>
      <c r="U382" s="772"/>
      <c r="V382" s="772"/>
      <c r="W382" s="772"/>
      <c r="X382" s="772"/>
      <c r="Y382" s="772"/>
      <c r="Z382" s="772"/>
    </row>
    <row r="383" spans="1:26" ht="15.75" customHeight="1" x14ac:dyDescent="0.3">
      <c r="A383" s="771"/>
      <c r="B383" s="771"/>
      <c r="C383" s="772"/>
      <c r="N383" s="772"/>
      <c r="O383" s="772"/>
      <c r="P383" s="772"/>
      <c r="Q383" s="772"/>
      <c r="R383" s="772"/>
      <c r="S383" s="772"/>
      <c r="T383" s="772"/>
      <c r="U383" s="772"/>
      <c r="V383" s="772"/>
      <c r="W383" s="772"/>
      <c r="X383" s="772"/>
      <c r="Y383" s="772"/>
      <c r="Z383" s="772"/>
    </row>
    <row r="384" spans="1:26" ht="15.75" customHeight="1" x14ac:dyDescent="0.3">
      <c r="A384" s="771"/>
      <c r="B384" s="771"/>
      <c r="C384" s="772"/>
      <c r="N384" s="772"/>
      <c r="O384" s="772"/>
      <c r="P384" s="772"/>
      <c r="Q384" s="772"/>
      <c r="R384" s="772"/>
      <c r="S384" s="772"/>
      <c r="T384" s="772"/>
      <c r="U384" s="772"/>
      <c r="V384" s="772"/>
      <c r="W384" s="772"/>
      <c r="X384" s="772"/>
      <c r="Y384" s="772"/>
      <c r="Z384" s="772"/>
    </row>
    <row r="385" spans="1:26" ht="15.75" customHeight="1" x14ac:dyDescent="0.3">
      <c r="A385" s="771"/>
      <c r="B385" s="771"/>
      <c r="C385" s="772"/>
      <c r="N385" s="772"/>
      <c r="O385" s="772"/>
      <c r="P385" s="772"/>
      <c r="Q385" s="772"/>
      <c r="R385" s="772"/>
      <c r="S385" s="772"/>
      <c r="T385" s="772"/>
      <c r="U385" s="772"/>
      <c r="V385" s="772"/>
      <c r="W385" s="772"/>
      <c r="X385" s="772"/>
      <c r="Y385" s="772"/>
      <c r="Z385" s="772"/>
    </row>
    <row r="386" spans="1:26" ht="15.75" customHeight="1" x14ac:dyDescent="0.3">
      <c r="A386" s="771"/>
      <c r="B386" s="771"/>
      <c r="C386" s="772"/>
      <c r="N386" s="772"/>
      <c r="O386" s="772"/>
      <c r="P386" s="772"/>
      <c r="Q386" s="772"/>
      <c r="R386" s="772"/>
      <c r="S386" s="772"/>
      <c r="T386" s="772"/>
      <c r="U386" s="772"/>
      <c r="V386" s="772"/>
      <c r="W386" s="772"/>
      <c r="X386" s="772"/>
      <c r="Y386" s="772"/>
      <c r="Z386" s="772"/>
    </row>
    <row r="387" spans="1:26" ht="15.75" customHeight="1" x14ac:dyDescent="0.3">
      <c r="A387" s="771"/>
      <c r="B387" s="771"/>
      <c r="C387" s="772"/>
      <c r="N387" s="772"/>
      <c r="O387" s="772"/>
      <c r="P387" s="772"/>
      <c r="Q387" s="772"/>
      <c r="R387" s="772"/>
      <c r="S387" s="772"/>
      <c r="T387" s="772"/>
      <c r="U387" s="772"/>
      <c r="V387" s="772"/>
      <c r="W387" s="772"/>
      <c r="X387" s="772"/>
      <c r="Y387" s="772"/>
      <c r="Z387" s="772"/>
    </row>
    <row r="388" spans="1:26" ht="15.75" customHeight="1" x14ac:dyDescent="0.3">
      <c r="A388" s="771"/>
      <c r="B388" s="771"/>
      <c r="C388" s="772"/>
      <c r="N388" s="772"/>
      <c r="O388" s="772"/>
      <c r="P388" s="772"/>
      <c r="Q388" s="772"/>
      <c r="R388" s="772"/>
      <c r="S388" s="772"/>
      <c r="T388" s="772"/>
      <c r="U388" s="772"/>
      <c r="V388" s="772"/>
      <c r="W388" s="772"/>
      <c r="X388" s="772"/>
      <c r="Y388" s="772"/>
      <c r="Z388" s="772"/>
    </row>
    <row r="389" spans="1:26" ht="15.75" customHeight="1" x14ac:dyDescent="0.3">
      <c r="A389" s="771"/>
      <c r="B389" s="771"/>
      <c r="C389" s="772"/>
      <c r="N389" s="772"/>
      <c r="O389" s="772"/>
      <c r="P389" s="772"/>
      <c r="Q389" s="772"/>
      <c r="R389" s="772"/>
      <c r="S389" s="772"/>
      <c r="T389" s="772"/>
      <c r="U389" s="772"/>
      <c r="V389" s="772"/>
      <c r="W389" s="772"/>
      <c r="X389" s="772"/>
      <c r="Y389" s="772"/>
      <c r="Z389" s="772"/>
    </row>
    <row r="390" spans="1:26" ht="15.75" customHeight="1" x14ac:dyDescent="0.3">
      <c r="A390" s="771"/>
      <c r="B390" s="771"/>
      <c r="C390" s="772"/>
      <c r="N390" s="772"/>
      <c r="O390" s="772"/>
      <c r="P390" s="772"/>
      <c r="Q390" s="772"/>
      <c r="R390" s="772"/>
      <c r="S390" s="772"/>
      <c r="T390" s="772"/>
      <c r="U390" s="772"/>
      <c r="V390" s="772"/>
      <c r="W390" s="772"/>
      <c r="X390" s="772"/>
      <c r="Y390" s="772"/>
      <c r="Z390" s="772"/>
    </row>
    <row r="391" spans="1:26" ht="15.75" customHeight="1" x14ac:dyDescent="0.3">
      <c r="A391" s="771"/>
      <c r="B391" s="771"/>
      <c r="C391" s="772"/>
      <c r="N391" s="772"/>
      <c r="O391" s="772"/>
      <c r="P391" s="772"/>
      <c r="Q391" s="772"/>
      <c r="R391" s="772"/>
      <c r="S391" s="772"/>
      <c r="T391" s="772"/>
      <c r="U391" s="772"/>
      <c r="V391" s="772"/>
      <c r="W391" s="772"/>
      <c r="X391" s="772"/>
      <c r="Y391" s="772"/>
      <c r="Z391" s="772"/>
    </row>
    <row r="392" spans="1:26" ht="15.75" customHeight="1" x14ac:dyDescent="0.3">
      <c r="A392" s="771"/>
      <c r="B392" s="771"/>
      <c r="C392" s="772"/>
      <c r="N392" s="772"/>
      <c r="O392" s="772"/>
      <c r="P392" s="772"/>
      <c r="Q392" s="772"/>
      <c r="R392" s="772"/>
      <c r="S392" s="772"/>
      <c r="T392" s="772"/>
      <c r="U392" s="772"/>
      <c r="V392" s="772"/>
      <c r="W392" s="772"/>
      <c r="X392" s="772"/>
      <c r="Y392" s="772"/>
      <c r="Z392" s="772"/>
    </row>
    <row r="393" spans="1:26" ht="15.75" customHeight="1" x14ac:dyDescent="0.3">
      <c r="A393" s="771"/>
      <c r="B393" s="771"/>
      <c r="C393" s="772"/>
      <c r="N393" s="772"/>
      <c r="O393" s="772"/>
      <c r="P393" s="772"/>
      <c r="Q393" s="772"/>
      <c r="R393" s="772"/>
      <c r="S393" s="772"/>
      <c r="T393" s="772"/>
      <c r="U393" s="772"/>
      <c r="V393" s="772"/>
      <c r="W393" s="772"/>
      <c r="X393" s="772"/>
      <c r="Y393" s="772"/>
      <c r="Z393" s="772"/>
    </row>
    <row r="394" spans="1:26" ht="15.75" customHeight="1" x14ac:dyDescent="0.3">
      <c r="A394" s="771"/>
      <c r="B394" s="771"/>
      <c r="C394" s="772"/>
      <c r="N394" s="772"/>
      <c r="O394" s="772"/>
      <c r="P394" s="772"/>
      <c r="Q394" s="772"/>
      <c r="R394" s="772"/>
      <c r="S394" s="772"/>
      <c r="T394" s="772"/>
      <c r="U394" s="772"/>
      <c r="V394" s="772"/>
      <c r="W394" s="772"/>
      <c r="X394" s="772"/>
      <c r="Y394" s="772"/>
      <c r="Z394" s="772"/>
    </row>
    <row r="395" spans="1:26" ht="15.75" customHeight="1" x14ac:dyDescent="0.3">
      <c r="A395" s="771"/>
      <c r="B395" s="771"/>
      <c r="C395" s="772"/>
      <c r="N395" s="772"/>
      <c r="O395" s="772"/>
      <c r="P395" s="772"/>
      <c r="Q395" s="772"/>
      <c r="R395" s="772"/>
      <c r="S395" s="772"/>
      <c r="T395" s="772"/>
      <c r="U395" s="772"/>
      <c r="V395" s="772"/>
      <c r="W395" s="772"/>
      <c r="X395" s="772"/>
      <c r="Y395" s="772"/>
      <c r="Z395" s="772"/>
    </row>
    <row r="396" spans="1:26" ht="15.75" customHeight="1" x14ac:dyDescent="0.3">
      <c r="A396" s="771"/>
      <c r="B396" s="771"/>
      <c r="C396" s="772"/>
      <c r="N396" s="772"/>
      <c r="O396" s="772"/>
      <c r="P396" s="772"/>
      <c r="Q396" s="772"/>
      <c r="R396" s="772"/>
      <c r="S396" s="772"/>
      <c r="T396" s="772"/>
      <c r="U396" s="772"/>
      <c r="V396" s="772"/>
      <c r="W396" s="772"/>
      <c r="X396" s="772"/>
      <c r="Y396" s="772"/>
      <c r="Z396" s="772"/>
    </row>
    <row r="397" spans="1:26" ht="15.75" customHeight="1" x14ac:dyDescent="0.3">
      <c r="A397" s="771"/>
      <c r="B397" s="771"/>
      <c r="C397" s="772"/>
      <c r="N397" s="772"/>
      <c r="O397" s="772"/>
      <c r="P397" s="772"/>
      <c r="Q397" s="772"/>
      <c r="R397" s="772"/>
      <c r="S397" s="772"/>
      <c r="T397" s="772"/>
      <c r="U397" s="772"/>
      <c r="V397" s="772"/>
      <c r="W397" s="772"/>
      <c r="X397" s="772"/>
      <c r="Y397" s="772"/>
      <c r="Z397" s="772"/>
    </row>
    <row r="398" spans="1:26" ht="15.75" customHeight="1" x14ac:dyDescent="0.3">
      <c r="A398" s="771"/>
      <c r="B398" s="771"/>
      <c r="C398" s="772"/>
      <c r="N398" s="772"/>
      <c r="O398" s="772"/>
      <c r="P398" s="772"/>
      <c r="Q398" s="772"/>
      <c r="R398" s="772"/>
      <c r="S398" s="772"/>
      <c r="T398" s="772"/>
      <c r="U398" s="772"/>
      <c r="V398" s="772"/>
      <c r="W398" s="772"/>
      <c r="X398" s="772"/>
      <c r="Y398" s="772"/>
      <c r="Z398" s="772"/>
    </row>
    <row r="399" spans="1:26" ht="15.75" customHeight="1" x14ac:dyDescent="0.3">
      <c r="A399" s="771"/>
      <c r="B399" s="771"/>
      <c r="C399" s="772"/>
      <c r="N399" s="772"/>
      <c r="O399" s="772"/>
      <c r="P399" s="772"/>
      <c r="Q399" s="772"/>
      <c r="R399" s="772"/>
      <c r="S399" s="772"/>
      <c r="T399" s="772"/>
      <c r="U399" s="772"/>
      <c r="V399" s="772"/>
      <c r="W399" s="772"/>
      <c r="X399" s="772"/>
      <c r="Y399" s="772"/>
      <c r="Z399" s="772"/>
    </row>
    <row r="400" spans="1:26" ht="15.75" customHeight="1" x14ac:dyDescent="0.3">
      <c r="A400" s="771"/>
      <c r="B400" s="771"/>
      <c r="C400" s="772"/>
      <c r="N400" s="772"/>
      <c r="O400" s="772"/>
      <c r="P400" s="772"/>
      <c r="Q400" s="772"/>
      <c r="R400" s="772"/>
      <c r="S400" s="772"/>
      <c r="T400" s="772"/>
      <c r="U400" s="772"/>
      <c r="V400" s="772"/>
      <c r="W400" s="772"/>
      <c r="X400" s="772"/>
      <c r="Y400" s="772"/>
      <c r="Z400" s="772"/>
    </row>
    <row r="401" spans="1:26" ht="15.75" customHeight="1" x14ac:dyDescent="0.3">
      <c r="A401" s="771"/>
      <c r="B401" s="771"/>
      <c r="C401" s="772"/>
      <c r="N401" s="772"/>
      <c r="O401" s="772"/>
      <c r="P401" s="772"/>
      <c r="Q401" s="772"/>
      <c r="R401" s="772"/>
      <c r="S401" s="772"/>
      <c r="T401" s="772"/>
      <c r="U401" s="772"/>
      <c r="V401" s="772"/>
      <c r="W401" s="772"/>
      <c r="X401" s="772"/>
      <c r="Y401" s="772"/>
      <c r="Z401" s="772"/>
    </row>
    <row r="402" spans="1:26" ht="15.75" customHeight="1" x14ac:dyDescent="0.3">
      <c r="A402" s="771"/>
      <c r="B402" s="771"/>
      <c r="C402" s="772"/>
      <c r="N402" s="772"/>
      <c r="O402" s="772"/>
      <c r="P402" s="772"/>
      <c r="Q402" s="772"/>
      <c r="R402" s="772"/>
      <c r="S402" s="772"/>
      <c r="T402" s="772"/>
      <c r="U402" s="772"/>
      <c r="V402" s="772"/>
      <c r="W402" s="772"/>
      <c r="X402" s="772"/>
      <c r="Y402" s="772"/>
      <c r="Z402" s="772"/>
    </row>
    <row r="403" spans="1:26" ht="15.75" customHeight="1" x14ac:dyDescent="0.3">
      <c r="A403" s="771"/>
      <c r="B403" s="771"/>
      <c r="C403" s="772"/>
      <c r="N403" s="772"/>
      <c r="O403" s="772"/>
      <c r="P403" s="772"/>
      <c r="Q403" s="772"/>
      <c r="R403" s="772"/>
      <c r="S403" s="772"/>
      <c r="T403" s="772"/>
      <c r="U403" s="772"/>
      <c r="V403" s="772"/>
      <c r="W403" s="772"/>
      <c r="X403" s="772"/>
      <c r="Y403" s="772"/>
      <c r="Z403" s="772"/>
    </row>
    <row r="404" spans="1:26" ht="15.75" customHeight="1" x14ac:dyDescent="0.3">
      <c r="A404" s="771"/>
      <c r="B404" s="771"/>
      <c r="C404" s="772"/>
      <c r="N404" s="772"/>
      <c r="O404" s="772"/>
      <c r="P404" s="772"/>
      <c r="Q404" s="772"/>
      <c r="R404" s="772"/>
      <c r="S404" s="772"/>
      <c r="T404" s="772"/>
      <c r="U404" s="772"/>
      <c r="V404" s="772"/>
      <c r="W404" s="772"/>
      <c r="X404" s="772"/>
      <c r="Y404" s="772"/>
      <c r="Z404" s="772"/>
    </row>
    <row r="405" spans="1:26" ht="15.75" customHeight="1" x14ac:dyDescent="0.3">
      <c r="A405" s="771"/>
      <c r="B405" s="771"/>
      <c r="C405" s="772"/>
      <c r="N405" s="772"/>
      <c r="O405" s="772"/>
      <c r="P405" s="772"/>
      <c r="Q405" s="772"/>
      <c r="R405" s="772"/>
      <c r="S405" s="772"/>
      <c r="T405" s="772"/>
      <c r="U405" s="772"/>
      <c r="V405" s="772"/>
      <c r="W405" s="772"/>
      <c r="X405" s="772"/>
      <c r="Y405" s="772"/>
      <c r="Z405" s="772"/>
    </row>
    <row r="406" spans="1:26" ht="15.75" customHeight="1" x14ac:dyDescent="0.3">
      <c r="A406" s="771"/>
      <c r="B406" s="771"/>
      <c r="C406" s="772"/>
      <c r="N406" s="772"/>
      <c r="O406" s="772"/>
      <c r="P406" s="772"/>
      <c r="Q406" s="772"/>
      <c r="R406" s="772"/>
      <c r="S406" s="772"/>
      <c r="T406" s="772"/>
      <c r="U406" s="772"/>
      <c r="V406" s="772"/>
      <c r="W406" s="772"/>
      <c r="X406" s="772"/>
      <c r="Y406" s="772"/>
      <c r="Z406" s="772"/>
    </row>
    <row r="407" spans="1:26" ht="15.75" customHeight="1" x14ac:dyDescent="0.3">
      <c r="A407" s="771"/>
      <c r="B407" s="771"/>
      <c r="C407" s="772"/>
      <c r="N407" s="772"/>
      <c r="O407" s="772"/>
      <c r="P407" s="772"/>
      <c r="Q407" s="772"/>
      <c r="R407" s="772"/>
      <c r="S407" s="772"/>
      <c r="T407" s="772"/>
      <c r="U407" s="772"/>
      <c r="V407" s="772"/>
      <c r="W407" s="772"/>
      <c r="X407" s="772"/>
      <c r="Y407" s="772"/>
      <c r="Z407" s="772"/>
    </row>
    <row r="408" spans="1:26" ht="15.75" customHeight="1" x14ac:dyDescent="0.3">
      <c r="A408" s="771"/>
      <c r="B408" s="771"/>
      <c r="C408" s="772"/>
      <c r="N408" s="772"/>
      <c r="O408" s="772"/>
      <c r="P408" s="772"/>
      <c r="Q408" s="772"/>
      <c r="R408" s="772"/>
      <c r="S408" s="772"/>
      <c r="T408" s="772"/>
      <c r="U408" s="772"/>
      <c r="V408" s="772"/>
      <c r="W408" s="772"/>
      <c r="X408" s="772"/>
      <c r="Y408" s="772"/>
      <c r="Z408" s="772"/>
    </row>
    <row r="409" spans="1:26" ht="15.75" customHeight="1" x14ac:dyDescent="0.3">
      <c r="A409" s="771"/>
      <c r="B409" s="771"/>
      <c r="C409" s="772"/>
      <c r="N409" s="772"/>
      <c r="O409" s="772"/>
      <c r="P409" s="772"/>
      <c r="Q409" s="772"/>
      <c r="R409" s="772"/>
      <c r="S409" s="772"/>
      <c r="T409" s="772"/>
      <c r="U409" s="772"/>
      <c r="V409" s="772"/>
      <c r="W409" s="772"/>
      <c r="X409" s="772"/>
      <c r="Y409" s="772"/>
      <c r="Z409" s="772"/>
    </row>
    <row r="410" spans="1:26" ht="15.75" customHeight="1" x14ac:dyDescent="0.3">
      <c r="A410" s="771"/>
      <c r="B410" s="771"/>
      <c r="C410" s="772"/>
      <c r="N410" s="772"/>
      <c r="O410" s="772"/>
      <c r="P410" s="772"/>
      <c r="Q410" s="772"/>
      <c r="R410" s="772"/>
      <c r="S410" s="772"/>
      <c r="T410" s="772"/>
      <c r="U410" s="772"/>
      <c r="V410" s="772"/>
      <c r="W410" s="772"/>
      <c r="X410" s="772"/>
      <c r="Y410" s="772"/>
      <c r="Z410" s="772"/>
    </row>
    <row r="411" spans="1:26" ht="15.75" customHeight="1" x14ac:dyDescent="0.3">
      <c r="A411" s="771"/>
      <c r="B411" s="771"/>
      <c r="C411" s="772"/>
      <c r="N411" s="772"/>
      <c r="O411" s="772"/>
      <c r="P411" s="772"/>
      <c r="Q411" s="772"/>
      <c r="R411" s="772"/>
      <c r="S411" s="772"/>
      <c r="T411" s="772"/>
      <c r="U411" s="772"/>
      <c r="V411" s="772"/>
      <c r="W411" s="772"/>
      <c r="X411" s="772"/>
      <c r="Y411" s="772"/>
      <c r="Z411" s="772"/>
    </row>
    <row r="412" spans="1:26" ht="15.75" customHeight="1" x14ac:dyDescent="0.3">
      <c r="A412" s="771"/>
      <c r="B412" s="771"/>
      <c r="C412" s="772"/>
      <c r="N412" s="772"/>
      <c r="O412" s="772"/>
      <c r="P412" s="772"/>
      <c r="Q412" s="772"/>
      <c r="R412" s="772"/>
      <c r="S412" s="772"/>
      <c r="T412" s="772"/>
      <c r="U412" s="772"/>
      <c r="V412" s="772"/>
      <c r="W412" s="772"/>
      <c r="X412" s="772"/>
      <c r="Y412" s="772"/>
      <c r="Z412" s="772"/>
    </row>
    <row r="413" spans="1:26" ht="15.75" customHeight="1" x14ac:dyDescent="0.3">
      <c r="A413" s="771"/>
      <c r="B413" s="771"/>
      <c r="C413" s="772"/>
      <c r="N413" s="772"/>
      <c r="O413" s="772"/>
      <c r="P413" s="772"/>
      <c r="Q413" s="772"/>
      <c r="R413" s="772"/>
      <c r="S413" s="772"/>
      <c r="T413" s="772"/>
      <c r="U413" s="772"/>
      <c r="V413" s="772"/>
      <c r="W413" s="772"/>
      <c r="X413" s="772"/>
      <c r="Y413" s="772"/>
      <c r="Z413" s="772"/>
    </row>
    <row r="414" spans="1:26" ht="15.75" customHeight="1" x14ac:dyDescent="0.3">
      <c r="A414" s="771"/>
      <c r="B414" s="771"/>
      <c r="C414" s="772"/>
      <c r="N414" s="772"/>
      <c r="O414" s="772"/>
      <c r="P414" s="772"/>
      <c r="Q414" s="772"/>
      <c r="R414" s="772"/>
      <c r="S414" s="772"/>
      <c r="T414" s="772"/>
      <c r="U414" s="772"/>
      <c r="V414" s="772"/>
      <c r="W414" s="772"/>
      <c r="X414" s="772"/>
      <c r="Y414" s="772"/>
      <c r="Z414" s="772"/>
    </row>
    <row r="415" spans="1:26" ht="15.75" customHeight="1" x14ac:dyDescent="0.3">
      <c r="A415" s="771"/>
      <c r="B415" s="771"/>
      <c r="C415" s="772"/>
      <c r="N415" s="772"/>
      <c r="O415" s="772"/>
      <c r="P415" s="772"/>
      <c r="Q415" s="772"/>
      <c r="R415" s="772"/>
      <c r="S415" s="772"/>
      <c r="T415" s="772"/>
      <c r="U415" s="772"/>
      <c r="V415" s="772"/>
      <c r="W415" s="772"/>
      <c r="X415" s="772"/>
      <c r="Y415" s="772"/>
      <c r="Z415" s="772"/>
    </row>
    <row r="416" spans="1:26" ht="15.75" customHeight="1" x14ac:dyDescent="0.3">
      <c r="A416" s="771"/>
      <c r="B416" s="771"/>
      <c r="C416" s="772"/>
      <c r="N416" s="772"/>
      <c r="O416" s="772"/>
      <c r="P416" s="772"/>
      <c r="Q416" s="772"/>
      <c r="R416" s="772"/>
      <c r="S416" s="772"/>
      <c r="T416" s="772"/>
      <c r="U416" s="772"/>
      <c r="V416" s="772"/>
      <c r="W416" s="772"/>
      <c r="X416" s="772"/>
      <c r="Y416" s="772"/>
      <c r="Z416" s="772"/>
    </row>
    <row r="417" spans="1:26" ht="15.75" customHeight="1" x14ac:dyDescent="0.3">
      <c r="A417" s="771"/>
      <c r="B417" s="771"/>
      <c r="C417" s="772"/>
      <c r="N417" s="772"/>
      <c r="O417" s="772"/>
      <c r="P417" s="772"/>
      <c r="Q417" s="772"/>
      <c r="R417" s="772"/>
      <c r="S417" s="772"/>
      <c r="T417" s="772"/>
      <c r="U417" s="772"/>
      <c r="V417" s="772"/>
      <c r="W417" s="772"/>
      <c r="X417" s="772"/>
      <c r="Y417" s="772"/>
      <c r="Z417" s="772"/>
    </row>
    <row r="418" spans="1:26" ht="15.75" customHeight="1" x14ac:dyDescent="0.3">
      <c r="A418" s="771"/>
      <c r="B418" s="771"/>
      <c r="C418" s="772"/>
      <c r="N418" s="772"/>
      <c r="O418" s="772"/>
      <c r="P418" s="772"/>
      <c r="Q418" s="772"/>
      <c r="R418" s="772"/>
      <c r="S418" s="772"/>
      <c r="T418" s="772"/>
      <c r="U418" s="772"/>
      <c r="V418" s="772"/>
      <c r="W418" s="772"/>
      <c r="X418" s="772"/>
      <c r="Y418" s="772"/>
      <c r="Z418" s="772"/>
    </row>
    <row r="419" spans="1:26" ht="15.75" customHeight="1" x14ac:dyDescent="0.3">
      <c r="A419" s="771"/>
      <c r="B419" s="771"/>
      <c r="C419" s="772"/>
      <c r="N419" s="772"/>
      <c r="O419" s="772"/>
      <c r="P419" s="772"/>
      <c r="Q419" s="772"/>
      <c r="R419" s="772"/>
      <c r="S419" s="772"/>
      <c r="T419" s="772"/>
      <c r="U419" s="772"/>
      <c r="V419" s="772"/>
      <c r="W419" s="772"/>
      <c r="X419" s="772"/>
      <c r="Y419" s="772"/>
      <c r="Z419" s="772"/>
    </row>
    <row r="420" spans="1:26" ht="15.75" customHeight="1" x14ac:dyDescent="0.3">
      <c r="A420" s="771"/>
      <c r="B420" s="771"/>
      <c r="C420" s="772"/>
      <c r="N420" s="772"/>
      <c r="O420" s="772"/>
      <c r="P420" s="772"/>
      <c r="Q420" s="772"/>
      <c r="R420" s="772"/>
      <c r="S420" s="772"/>
      <c r="T420" s="772"/>
      <c r="U420" s="772"/>
      <c r="V420" s="772"/>
      <c r="W420" s="772"/>
      <c r="X420" s="772"/>
      <c r="Y420" s="772"/>
      <c r="Z420" s="772"/>
    </row>
    <row r="421" spans="1:26" ht="15.75" customHeight="1" x14ac:dyDescent="0.3">
      <c r="A421" s="771"/>
      <c r="B421" s="771"/>
      <c r="C421" s="772"/>
      <c r="N421" s="772"/>
      <c r="O421" s="772"/>
      <c r="P421" s="772"/>
      <c r="Q421" s="772"/>
      <c r="R421" s="772"/>
      <c r="S421" s="772"/>
      <c r="T421" s="772"/>
      <c r="U421" s="772"/>
      <c r="V421" s="772"/>
      <c r="W421" s="772"/>
      <c r="X421" s="772"/>
      <c r="Y421" s="772"/>
      <c r="Z421" s="772"/>
    </row>
    <row r="422" spans="1:26" ht="15.75" customHeight="1" x14ac:dyDescent="0.3">
      <c r="A422" s="771"/>
      <c r="B422" s="771"/>
      <c r="C422" s="772"/>
      <c r="N422" s="772"/>
      <c r="O422" s="772"/>
      <c r="P422" s="772"/>
      <c r="Q422" s="772"/>
      <c r="R422" s="772"/>
      <c r="S422" s="772"/>
      <c r="T422" s="772"/>
      <c r="U422" s="772"/>
      <c r="V422" s="772"/>
      <c r="W422" s="772"/>
      <c r="X422" s="772"/>
      <c r="Y422" s="772"/>
      <c r="Z422" s="772"/>
    </row>
    <row r="423" spans="1:26" ht="15.75" customHeight="1" x14ac:dyDescent="0.3">
      <c r="A423" s="771"/>
      <c r="B423" s="771"/>
      <c r="C423" s="772"/>
      <c r="N423" s="772"/>
      <c r="O423" s="772"/>
      <c r="P423" s="772"/>
      <c r="Q423" s="772"/>
      <c r="R423" s="772"/>
      <c r="S423" s="772"/>
      <c r="T423" s="772"/>
      <c r="U423" s="772"/>
      <c r="V423" s="772"/>
      <c r="W423" s="772"/>
      <c r="X423" s="772"/>
      <c r="Y423" s="772"/>
      <c r="Z423" s="772"/>
    </row>
    <row r="424" spans="1:26" ht="15.75" customHeight="1" x14ac:dyDescent="0.3">
      <c r="A424" s="771"/>
      <c r="B424" s="771"/>
      <c r="C424" s="772"/>
      <c r="N424" s="772"/>
      <c r="O424" s="772"/>
      <c r="P424" s="772"/>
      <c r="Q424" s="772"/>
      <c r="R424" s="772"/>
      <c r="S424" s="772"/>
      <c r="T424" s="772"/>
      <c r="U424" s="772"/>
      <c r="V424" s="772"/>
      <c r="W424" s="772"/>
      <c r="X424" s="772"/>
      <c r="Y424" s="772"/>
      <c r="Z424" s="772"/>
    </row>
    <row r="425" spans="1:26" ht="15.75" customHeight="1" x14ac:dyDescent="0.3">
      <c r="A425" s="771"/>
      <c r="B425" s="771"/>
      <c r="C425" s="772"/>
      <c r="N425" s="772"/>
      <c r="O425" s="772"/>
      <c r="P425" s="772"/>
      <c r="Q425" s="772"/>
      <c r="R425" s="772"/>
      <c r="S425" s="772"/>
      <c r="T425" s="772"/>
      <c r="U425" s="772"/>
      <c r="V425" s="772"/>
      <c r="W425" s="772"/>
      <c r="X425" s="772"/>
      <c r="Y425" s="772"/>
      <c r="Z425" s="772"/>
    </row>
    <row r="426" spans="1:26" ht="15.75" customHeight="1" x14ac:dyDescent="0.3">
      <c r="A426" s="771"/>
      <c r="B426" s="771"/>
      <c r="C426" s="772"/>
      <c r="N426" s="772"/>
      <c r="O426" s="772"/>
      <c r="P426" s="772"/>
      <c r="Q426" s="772"/>
      <c r="R426" s="772"/>
      <c r="S426" s="772"/>
      <c r="T426" s="772"/>
      <c r="U426" s="772"/>
      <c r="V426" s="772"/>
      <c r="W426" s="772"/>
      <c r="X426" s="772"/>
      <c r="Y426" s="772"/>
      <c r="Z426" s="772"/>
    </row>
    <row r="427" spans="1:26" ht="15.75" customHeight="1" x14ac:dyDescent="0.3">
      <c r="A427" s="771"/>
      <c r="B427" s="771"/>
      <c r="C427" s="772"/>
      <c r="N427" s="772"/>
      <c r="O427" s="772"/>
      <c r="P427" s="772"/>
      <c r="Q427" s="772"/>
      <c r="R427" s="772"/>
      <c r="S427" s="772"/>
      <c r="T427" s="772"/>
      <c r="U427" s="772"/>
      <c r="V427" s="772"/>
      <c r="W427" s="772"/>
      <c r="X427" s="772"/>
      <c r="Y427" s="772"/>
      <c r="Z427" s="772"/>
    </row>
    <row r="428" spans="1:26" ht="15.75" customHeight="1" x14ac:dyDescent="0.3">
      <c r="A428" s="771"/>
      <c r="B428" s="771"/>
      <c r="C428" s="772"/>
      <c r="N428" s="772"/>
      <c r="O428" s="772"/>
      <c r="P428" s="772"/>
      <c r="Q428" s="772"/>
      <c r="R428" s="772"/>
      <c r="S428" s="772"/>
      <c r="T428" s="772"/>
      <c r="U428" s="772"/>
      <c r="V428" s="772"/>
      <c r="W428" s="772"/>
      <c r="X428" s="772"/>
      <c r="Y428" s="772"/>
      <c r="Z428" s="772"/>
    </row>
    <row r="429" spans="1:26" ht="15.75" customHeight="1" x14ac:dyDescent="0.3">
      <c r="A429" s="771"/>
      <c r="B429" s="771"/>
      <c r="C429" s="772"/>
      <c r="N429" s="772"/>
      <c r="O429" s="772"/>
      <c r="P429" s="772"/>
      <c r="Q429" s="772"/>
      <c r="R429" s="772"/>
      <c r="S429" s="772"/>
      <c r="T429" s="772"/>
      <c r="U429" s="772"/>
      <c r="V429" s="772"/>
      <c r="W429" s="772"/>
      <c r="X429" s="772"/>
      <c r="Y429" s="772"/>
      <c r="Z429" s="772"/>
    </row>
    <row r="430" spans="1:26" ht="15.75" customHeight="1" x14ac:dyDescent="0.3">
      <c r="A430" s="771"/>
      <c r="B430" s="771"/>
      <c r="C430" s="772"/>
      <c r="N430" s="772"/>
      <c r="O430" s="772"/>
      <c r="P430" s="772"/>
      <c r="Q430" s="772"/>
      <c r="R430" s="772"/>
      <c r="S430" s="772"/>
      <c r="T430" s="772"/>
      <c r="U430" s="772"/>
      <c r="V430" s="772"/>
      <c r="W430" s="772"/>
      <c r="X430" s="772"/>
      <c r="Y430" s="772"/>
      <c r="Z430" s="772"/>
    </row>
    <row r="431" spans="1:26" ht="15.75" customHeight="1" x14ac:dyDescent="0.3">
      <c r="A431" s="771"/>
      <c r="B431" s="771"/>
      <c r="C431" s="772"/>
      <c r="N431" s="772"/>
      <c r="O431" s="772"/>
      <c r="P431" s="772"/>
      <c r="Q431" s="772"/>
      <c r="R431" s="772"/>
      <c r="S431" s="772"/>
      <c r="T431" s="772"/>
      <c r="U431" s="772"/>
      <c r="V431" s="772"/>
      <c r="W431" s="772"/>
      <c r="X431" s="772"/>
      <c r="Y431" s="772"/>
      <c r="Z431" s="772"/>
    </row>
    <row r="432" spans="1:26" ht="15.75" customHeight="1" x14ac:dyDescent="0.3">
      <c r="A432" s="771"/>
      <c r="B432" s="771"/>
      <c r="C432" s="772"/>
      <c r="N432" s="772"/>
      <c r="O432" s="772"/>
      <c r="P432" s="772"/>
      <c r="Q432" s="772"/>
      <c r="R432" s="772"/>
      <c r="S432" s="772"/>
      <c r="T432" s="772"/>
      <c r="U432" s="772"/>
      <c r="V432" s="772"/>
      <c r="W432" s="772"/>
      <c r="X432" s="772"/>
      <c r="Y432" s="772"/>
      <c r="Z432" s="772"/>
    </row>
    <row r="433" spans="1:26" ht="15.75" customHeight="1" x14ac:dyDescent="0.3">
      <c r="A433" s="771"/>
      <c r="B433" s="771"/>
      <c r="C433" s="772"/>
      <c r="N433" s="772"/>
      <c r="O433" s="772"/>
      <c r="P433" s="772"/>
      <c r="Q433" s="772"/>
      <c r="R433" s="772"/>
      <c r="S433" s="772"/>
      <c r="T433" s="772"/>
      <c r="U433" s="772"/>
      <c r="V433" s="772"/>
      <c r="W433" s="772"/>
      <c r="X433" s="772"/>
      <c r="Y433" s="772"/>
      <c r="Z433" s="772"/>
    </row>
    <row r="434" spans="1:26" ht="15.75" customHeight="1" x14ac:dyDescent="0.3">
      <c r="A434" s="771"/>
      <c r="B434" s="771"/>
      <c r="C434" s="772"/>
      <c r="N434" s="772"/>
      <c r="O434" s="772"/>
      <c r="P434" s="772"/>
      <c r="Q434" s="772"/>
      <c r="R434" s="772"/>
      <c r="S434" s="772"/>
      <c r="T434" s="772"/>
      <c r="U434" s="772"/>
      <c r="V434" s="772"/>
      <c r="W434" s="772"/>
      <c r="X434" s="772"/>
      <c r="Y434" s="772"/>
      <c r="Z434" s="772"/>
    </row>
    <row r="435" spans="1:26" ht="15.75" customHeight="1" x14ac:dyDescent="0.3">
      <c r="A435" s="771"/>
      <c r="B435" s="771"/>
      <c r="C435" s="772"/>
      <c r="N435" s="772"/>
      <c r="O435" s="772"/>
      <c r="P435" s="772"/>
      <c r="Q435" s="772"/>
      <c r="R435" s="772"/>
      <c r="S435" s="772"/>
      <c r="T435" s="772"/>
      <c r="U435" s="772"/>
      <c r="V435" s="772"/>
      <c r="W435" s="772"/>
      <c r="X435" s="772"/>
      <c r="Y435" s="772"/>
      <c r="Z435" s="772"/>
    </row>
    <row r="436" spans="1:26" ht="15.75" customHeight="1" x14ac:dyDescent="0.3">
      <c r="A436" s="771"/>
      <c r="B436" s="771"/>
      <c r="C436" s="772"/>
      <c r="N436" s="772"/>
      <c r="O436" s="772"/>
      <c r="P436" s="772"/>
      <c r="Q436" s="772"/>
      <c r="R436" s="772"/>
      <c r="S436" s="772"/>
      <c r="T436" s="772"/>
      <c r="U436" s="772"/>
      <c r="V436" s="772"/>
      <c r="W436" s="772"/>
      <c r="X436" s="772"/>
      <c r="Y436" s="772"/>
      <c r="Z436" s="772"/>
    </row>
    <row r="437" spans="1:26" ht="15.75" customHeight="1" x14ac:dyDescent="0.3">
      <c r="A437" s="771"/>
      <c r="B437" s="771"/>
      <c r="C437" s="772"/>
      <c r="N437" s="772"/>
      <c r="O437" s="772"/>
      <c r="P437" s="772"/>
      <c r="Q437" s="772"/>
      <c r="R437" s="772"/>
      <c r="S437" s="772"/>
      <c r="T437" s="772"/>
      <c r="U437" s="772"/>
      <c r="V437" s="772"/>
      <c r="W437" s="772"/>
      <c r="X437" s="772"/>
      <c r="Y437" s="772"/>
      <c r="Z437" s="772"/>
    </row>
    <row r="438" spans="1:26" ht="15.75" customHeight="1" x14ac:dyDescent="0.3">
      <c r="A438" s="771"/>
      <c r="B438" s="771"/>
      <c r="C438" s="772"/>
      <c r="N438" s="772"/>
      <c r="O438" s="772"/>
      <c r="P438" s="772"/>
      <c r="Q438" s="772"/>
      <c r="R438" s="772"/>
      <c r="S438" s="772"/>
      <c r="T438" s="772"/>
      <c r="U438" s="772"/>
      <c r="V438" s="772"/>
      <c r="W438" s="772"/>
      <c r="X438" s="772"/>
      <c r="Y438" s="772"/>
      <c r="Z438" s="772"/>
    </row>
    <row r="439" spans="1:26" ht="15.75" customHeight="1" x14ac:dyDescent="0.3">
      <c r="A439" s="771"/>
      <c r="B439" s="771"/>
      <c r="C439" s="772"/>
      <c r="N439" s="772"/>
      <c r="O439" s="772"/>
      <c r="P439" s="772"/>
      <c r="Q439" s="772"/>
      <c r="R439" s="772"/>
      <c r="S439" s="772"/>
      <c r="T439" s="772"/>
      <c r="U439" s="772"/>
      <c r="V439" s="772"/>
      <c r="W439" s="772"/>
      <c r="X439" s="772"/>
      <c r="Y439" s="772"/>
      <c r="Z439" s="772"/>
    </row>
    <row r="440" spans="1:26" ht="15.75" customHeight="1" x14ac:dyDescent="0.3">
      <c r="A440" s="771"/>
      <c r="B440" s="771"/>
      <c r="C440" s="772"/>
      <c r="N440" s="772"/>
      <c r="O440" s="772"/>
      <c r="P440" s="772"/>
      <c r="Q440" s="772"/>
      <c r="R440" s="772"/>
      <c r="S440" s="772"/>
      <c r="T440" s="772"/>
      <c r="U440" s="772"/>
      <c r="V440" s="772"/>
      <c r="W440" s="772"/>
      <c r="X440" s="772"/>
      <c r="Y440" s="772"/>
      <c r="Z440" s="772"/>
    </row>
    <row r="441" spans="1:26" ht="15.75" customHeight="1" x14ac:dyDescent="0.3">
      <c r="A441" s="771"/>
      <c r="B441" s="771"/>
      <c r="C441" s="772"/>
      <c r="N441" s="772"/>
      <c r="O441" s="772"/>
      <c r="P441" s="772"/>
      <c r="Q441" s="772"/>
      <c r="R441" s="772"/>
      <c r="S441" s="772"/>
      <c r="T441" s="772"/>
      <c r="U441" s="772"/>
      <c r="V441" s="772"/>
      <c r="W441" s="772"/>
      <c r="X441" s="772"/>
      <c r="Y441" s="772"/>
      <c r="Z441" s="772"/>
    </row>
    <row r="442" spans="1:26" ht="15.75" customHeight="1" x14ac:dyDescent="0.3">
      <c r="A442" s="771"/>
      <c r="B442" s="771"/>
      <c r="C442" s="772"/>
      <c r="N442" s="772"/>
      <c r="O442" s="772"/>
      <c r="P442" s="772"/>
      <c r="Q442" s="772"/>
      <c r="R442" s="772"/>
      <c r="S442" s="772"/>
      <c r="T442" s="772"/>
      <c r="U442" s="772"/>
      <c r="V442" s="772"/>
      <c r="W442" s="772"/>
      <c r="X442" s="772"/>
      <c r="Y442" s="772"/>
      <c r="Z442" s="772"/>
    </row>
    <row r="443" spans="1:26" ht="15.75" customHeight="1" x14ac:dyDescent="0.3">
      <c r="A443" s="771"/>
      <c r="B443" s="771"/>
      <c r="C443" s="772"/>
      <c r="N443" s="772"/>
      <c r="O443" s="772"/>
      <c r="P443" s="772"/>
      <c r="Q443" s="772"/>
      <c r="R443" s="772"/>
      <c r="S443" s="772"/>
      <c r="T443" s="772"/>
      <c r="U443" s="772"/>
      <c r="V443" s="772"/>
      <c r="W443" s="772"/>
      <c r="X443" s="772"/>
      <c r="Y443" s="772"/>
      <c r="Z443" s="772"/>
    </row>
    <row r="444" spans="1:26" ht="15.75" customHeight="1" x14ac:dyDescent="0.3">
      <c r="A444" s="771"/>
      <c r="B444" s="771"/>
      <c r="C444" s="772"/>
      <c r="N444" s="772"/>
      <c r="O444" s="772"/>
      <c r="P444" s="772"/>
      <c r="Q444" s="772"/>
      <c r="R444" s="772"/>
      <c r="S444" s="772"/>
      <c r="T444" s="772"/>
      <c r="U444" s="772"/>
      <c r="V444" s="772"/>
      <c r="W444" s="772"/>
      <c r="X444" s="772"/>
      <c r="Y444" s="772"/>
      <c r="Z444" s="772"/>
    </row>
    <row r="445" spans="1:26" ht="15.75" customHeight="1" x14ac:dyDescent="0.3">
      <c r="A445" s="771"/>
      <c r="B445" s="771"/>
      <c r="C445" s="772"/>
      <c r="N445" s="772"/>
      <c r="O445" s="772"/>
      <c r="P445" s="772"/>
      <c r="Q445" s="772"/>
      <c r="R445" s="772"/>
      <c r="S445" s="772"/>
      <c r="T445" s="772"/>
      <c r="U445" s="772"/>
      <c r="V445" s="772"/>
      <c r="W445" s="772"/>
      <c r="X445" s="772"/>
      <c r="Y445" s="772"/>
      <c r="Z445" s="772"/>
    </row>
    <row r="446" spans="1:26" ht="15.75" customHeight="1" x14ac:dyDescent="0.3">
      <c r="A446" s="771"/>
      <c r="B446" s="771"/>
      <c r="C446" s="772"/>
      <c r="N446" s="772"/>
      <c r="O446" s="772"/>
      <c r="P446" s="772"/>
      <c r="Q446" s="772"/>
      <c r="R446" s="772"/>
      <c r="S446" s="772"/>
      <c r="T446" s="772"/>
      <c r="U446" s="772"/>
      <c r="V446" s="772"/>
      <c r="W446" s="772"/>
      <c r="X446" s="772"/>
      <c r="Y446" s="772"/>
      <c r="Z446" s="772"/>
    </row>
    <row r="447" spans="1:26" ht="15.75" customHeight="1" x14ac:dyDescent="0.3">
      <c r="A447" s="771"/>
      <c r="B447" s="771"/>
      <c r="C447" s="772"/>
      <c r="N447" s="772"/>
      <c r="O447" s="772"/>
      <c r="P447" s="772"/>
      <c r="Q447" s="772"/>
      <c r="R447" s="772"/>
      <c r="S447" s="772"/>
      <c r="T447" s="772"/>
      <c r="U447" s="772"/>
      <c r="V447" s="772"/>
      <c r="W447" s="772"/>
      <c r="X447" s="772"/>
      <c r="Y447" s="772"/>
      <c r="Z447" s="772"/>
    </row>
    <row r="448" spans="1:26" ht="15.75" customHeight="1" x14ac:dyDescent="0.3">
      <c r="A448" s="771"/>
      <c r="B448" s="771"/>
      <c r="C448" s="772"/>
      <c r="N448" s="772"/>
      <c r="O448" s="772"/>
      <c r="P448" s="772"/>
      <c r="Q448" s="772"/>
      <c r="R448" s="772"/>
      <c r="S448" s="772"/>
      <c r="T448" s="772"/>
      <c r="U448" s="772"/>
      <c r="V448" s="772"/>
      <c r="W448" s="772"/>
      <c r="X448" s="772"/>
      <c r="Y448" s="772"/>
      <c r="Z448" s="772"/>
    </row>
    <row r="449" spans="1:26" ht="15.75" customHeight="1" x14ac:dyDescent="0.3">
      <c r="A449" s="771"/>
      <c r="B449" s="771"/>
      <c r="C449" s="772"/>
      <c r="N449" s="772"/>
      <c r="O449" s="772"/>
      <c r="P449" s="772"/>
      <c r="Q449" s="772"/>
      <c r="R449" s="772"/>
      <c r="S449" s="772"/>
      <c r="T449" s="772"/>
      <c r="U449" s="772"/>
      <c r="V449" s="772"/>
      <c r="W449" s="772"/>
      <c r="X449" s="772"/>
      <c r="Y449" s="772"/>
      <c r="Z449" s="772"/>
    </row>
    <row r="450" spans="1:26" ht="15.75" customHeight="1" x14ac:dyDescent="0.3">
      <c r="A450" s="771"/>
      <c r="B450" s="771"/>
      <c r="C450" s="772"/>
      <c r="N450" s="772"/>
      <c r="O450" s="772"/>
      <c r="P450" s="772"/>
      <c r="Q450" s="772"/>
      <c r="R450" s="772"/>
      <c r="S450" s="772"/>
      <c r="T450" s="772"/>
      <c r="U450" s="772"/>
      <c r="V450" s="772"/>
      <c r="W450" s="772"/>
      <c r="X450" s="772"/>
      <c r="Y450" s="772"/>
      <c r="Z450" s="772"/>
    </row>
    <row r="451" spans="1:26" ht="15.75" customHeight="1" x14ac:dyDescent="0.3">
      <c r="A451" s="771"/>
      <c r="B451" s="771"/>
      <c r="C451" s="772"/>
      <c r="N451" s="772"/>
      <c r="O451" s="772"/>
      <c r="P451" s="772"/>
      <c r="Q451" s="772"/>
      <c r="R451" s="772"/>
      <c r="S451" s="772"/>
      <c r="T451" s="772"/>
      <c r="U451" s="772"/>
      <c r="V451" s="772"/>
      <c r="W451" s="772"/>
      <c r="X451" s="772"/>
      <c r="Y451" s="772"/>
      <c r="Z451" s="772"/>
    </row>
    <row r="452" spans="1:26" ht="15.75" customHeight="1" x14ac:dyDescent="0.3">
      <c r="A452" s="771"/>
      <c r="B452" s="771"/>
      <c r="C452" s="772"/>
      <c r="N452" s="772"/>
      <c r="O452" s="772"/>
      <c r="P452" s="772"/>
      <c r="Q452" s="772"/>
      <c r="R452" s="772"/>
      <c r="S452" s="772"/>
      <c r="T452" s="772"/>
      <c r="U452" s="772"/>
      <c r="V452" s="772"/>
      <c r="W452" s="772"/>
      <c r="X452" s="772"/>
      <c r="Y452" s="772"/>
      <c r="Z452" s="772"/>
    </row>
    <row r="453" spans="1:26" ht="15.75" customHeight="1" x14ac:dyDescent="0.3">
      <c r="A453" s="771"/>
      <c r="B453" s="771"/>
      <c r="C453" s="772"/>
      <c r="N453" s="772"/>
      <c r="O453" s="772"/>
      <c r="P453" s="772"/>
      <c r="Q453" s="772"/>
      <c r="R453" s="772"/>
      <c r="S453" s="772"/>
      <c r="T453" s="772"/>
      <c r="U453" s="772"/>
      <c r="V453" s="772"/>
      <c r="W453" s="772"/>
      <c r="X453" s="772"/>
      <c r="Y453" s="772"/>
      <c r="Z453" s="772"/>
    </row>
    <row r="454" spans="1:26" ht="15.75" customHeight="1" x14ac:dyDescent="0.3">
      <c r="A454" s="771"/>
      <c r="B454" s="771"/>
      <c r="C454" s="772"/>
      <c r="N454" s="772"/>
      <c r="O454" s="772"/>
      <c r="P454" s="772"/>
      <c r="Q454" s="772"/>
      <c r="R454" s="772"/>
      <c r="S454" s="772"/>
      <c r="T454" s="772"/>
      <c r="U454" s="772"/>
      <c r="V454" s="772"/>
      <c r="W454" s="772"/>
      <c r="X454" s="772"/>
      <c r="Y454" s="772"/>
      <c r="Z454" s="772"/>
    </row>
    <row r="455" spans="1:26" ht="15.75" customHeight="1" x14ac:dyDescent="0.3">
      <c r="A455" s="771"/>
      <c r="B455" s="771"/>
      <c r="C455" s="772"/>
      <c r="N455" s="772"/>
      <c r="O455" s="772"/>
      <c r="P455" s="772"/>
      <c r="Q455" s="772"/>
      <c r="R455" s="772"/>
      <c r="S455" s="772"/>
      <c r="T455" s="772"/>
      <c r="U455" s="772"/>
      <c r="V455" s="772"/>
      <c r="W455" s="772"/>
      <c r="X455" s="772"/>
      <c r="Y455" s="772"/>
      <c r="Z455" s="772"/>
    </row>
    <row r="456" spans="1:26" ht="15.75" customHeight="1" x14ac:dyDescent="0.3">
      <c r="A456" s="771"/>
      <c r="B456" s="771"/>
      <c r="C456" s="772"/>
      <c r="N456" s="772"/>
      <c r="O456" s="772"/>
      <c r="P456" s="772"/>
      <c r="Q456" s="772"/>
      <c r="R456" s="772"/>
      <c r="S456" s="772"/>
      <c r="T456" s="772"/>
      <c r="U456" s="772"/>
      <c r="V456" s="772"/>
      <c r="W456" s="772"/>
      <c r="X456" s="772"/>
      <c r="Y456" s="772"/>
      <c r="Z456" s="772"/>
    </row>
    <row r="457" spans="1:26" ht="15.75" customHeight="1" x14ac:dyDescent="0.3">
      <c r="A457" s="771"/>
      <c r="B457" s="771"/>
      <c r="C457" s="772"/>
      <c r="N457" s="772"/>
      <c r="O457" s="772"/>
      <c r="P457" s="772"/>
      <c r="Q457" s="772"/>
      <c r="R457" s="772"/>
      <c r="S457" s="772"/>
      <c r="T457" s="772"/>
      <c r="U457" s="772"/>
      <c r="V457" s="772"/>
      <c r="W457" s="772"/>
      <c r="X457" s="772"/>
      <c r="Y457" s="772"/>
      <c r="Z457" s="772"/>
    </row>
    <row r="458" spans="1:26" ht="15.75" customHeight="1" x14ac:dyDescent="0.3">
      <c r="A458" s="771"/>
      <c r="B458" s="771"/>
      <c r="C458" s="772"/>
      <c r="N458" s="772"/>
      <c r="O458" s="772"/>
      <c r="P458" s="772"/>
      <c r="Q458" s="772"/>
      <c r="R458" s="772"/>
      <c r="S458" s="772"/>
      <c r="T458" s="772"/>
      <c r="U458" s="772"/>
      <c r="V458" s="772"/>
      <c r="W458" s="772"/>
      <c r="X458" s="772"/>
      <c r="Y458" s="772"/>
      <c r="Z458" s="772"/>
    </row>
    <row r="459" spans="1:26" ht="15.75" customHeight="1" x14ac:dyDescent="0.3">
      <c r="A459" s="771"/>
      <c r="B459" s="771"/>
      <c r="C459" s="772"/>
      <c r="N459" s="772"/>
      <c r="O459" s="772"/>
      <c r="P459" s="772"/>
      <c r="Q459" s="772"/>
      <c r="R459" s="772"/>
      <c r="S459" s="772"/>
      <c r="T459" s="772"/>
      <c r="U459" s="772"/>
      <c r="V459" s="772"/>
      <c r="W459" s="772"/>
      <c r="X459" s="772"/>
      <c r="Y459" s="772"/>
      <c r="Z459" s="772"/>
    </row>
    <row r="460" spans="1:26" ht="15.75" customHeight="1" x14ac:dyDescent="0.3">
      <c r="A460" s="771"/>
      <c r="B460" s="771"/>
      <c r="C460" s="772"/>
      <c r="N460" s="772"/>
      <c r="O460" s="772"/>
      <c r="P460" s="772"/>
      <c r="Q460" s="772"/>
      <c r="R460" s="772"/>
      <c r="S460" s="772"/>
      <c r="T460" s="772"/>
      <c r="U460" s="772"/>
      <c r="V460" s="772"/>
      <c r="W460" s="772"/>
      <c r="X460" s="772"/>
      <c r="Y460" s="772"/>
      <c r="Z460" s="772"/>
    </row>
    <row r="461" spans="1:26" ht="15.75" customHeight="1" x14ac:dyDescent="0.3">
      <c r="A461" s="771"/>
      <c r="B461" s="771"/>
      <c r="C461" s="772"/>
      <c r="N461" s="772"/>
      <c r="O461" s="772"/>
      <c r="P461" s="772"/>
      <c r="Q461" s="772"/>
      <c r="R461" s="772"/>
      <c r="S461" s="772"/>
      <c r="T461" s="772"/>
      <c r="U461" s="772"/>
      <c r="V461" s="772"/>
      <c r="W461" s="772"/>
      <c r="X461" s="772"/>
      <c r="Y461" s="772"/>
      <c r="Z461" s="772"/>
    </row>
    <row r="462" spans="1:26" ht="15.75" customHeight="1" x14ac:dyDescent="0.3">
      <c r="A462" s="771"/>
      <c r="B462" s="771"/>
      <c r="C462" s="772"/>
      <c r="N462" s="772"/>
      <c r="O462" s="772"/>
      <c r="P462" s="772"/>
      <c r="Q462" s="772"/>
      <c r="R462" s="772"/>
      <c r="S462" s="772"/>
      <c r="T462" s="772"/>
      <c r="U462" s="772"/>
      <c r="V462" s="772"/>
      <c r="W462" s="772"/>
      <c r="X462" s="772"/>
      <c r="Y462" s="772"/>
      <c r="Z462" s="772"/>
    </row>
    <row r="463" spans="1:26" ht="15.75" customHeight="1" x14ac:dyDescent="0.3">
      <c r="A463" s="771"/>
      <c r="B463" s="771"/>
      <c r="C463" s="772"/>
      <c r="N463" s="772"/>
      <c r="O463" s="772"/>
      <c r="P463" s="772"/>
      <c r="Q463" s="772"/>
      <c r="R463" s="772"/>
      <c r="S463" s="772"/>
      <c r="T463" s="772"/>
      <c r="U463" s="772"/>
      <c r="V463" s="772"/>
      <c r="W463" s="772"/>
      <c r="X463" s="772"/>
      <c r="Y463" s="772"/>
      <c r="Z463" s="772"/>
    </row>
    <row r="464" spans="1:26" ht="15.75" customHeight="1" x14ac:dyDescent="0.3">
      <c r="A464" s="771"/>
      <c r="B464" s="771"/>
      <c r="C464" s="772"/>
      <c r="N464" s="772"/>
      <c r="O464" s="772"/>
      <c r="P464" s="772"/>
      <c r="Q464" s="772"/>
      <c r="R464" s="772"/>
      <c r="S464" s="772"/>
      <c r="T464" s="772"/>
      <c r="U464" s="772"/>
      <c r="V464" s="772"/>
      <c r="W464" s="772"/>
      <c r="X464" s="772"/>
      <c r="Y464" s="772"/>
      <c r="Z464" s="772"/>
    </row>
    <row r="465" spans="1:26" ht="15.75" customHeight="1" x14ac:dyDescent="0.3">
      <c r="A465" s="771"/>
      <c r="B465" s="771"/>
      <c r="C465" s="772"/>
      <c r="N465" s="772"/>
      <c r="O465" s="772"/>
      <c r="P465" s="772"/>
      <c r="Q465" s="772"/>
      <c r="R465" s="772"/>
      <c r="S465" s="772"/>
      <c r="T465" s="772"/>
      <c r="U465" s="772"/>
      <c r="V465" s="772"/>
      <c r="W465" s="772"/>
      <c r="X465" s="772"/>
      <c r="Y465" s="772"/>
      <c r="Z465" s="772"/>
    </row>
    <row r="466" spans="1:26" ht="15.75" customHeight="1" x14ac:dyDescent="0.3">
      <c r="A466" s="771"/>
      <c r="B466" s="771"/>
      <c r="C466" s="772"/>
      <c r="N466" s="772"/>
      <c r="O466" s="772"/>
      <c r="P466" s="772"/>
      <c r="Q466" s="772"/>
      <c r="R466" s="772"/>
      <c r="S466" s="772"/>
      <c r="T466" s="772"/>
      <c r="U466" s="772"/>
      <c r="V466" s="772"/>
      <c r="W466" s="772"/>
      <c r="X466" s="772"/>
      <c r="Y466" s="772"/>
      <c r="Z466" s="772"/>
    </row>
    <row r="467" spans="1:26" ht="15.75" customHeight="1" x14ac:dyDescent="0.3">
      <c r="A467" s="771"/>
      <c r="B467" s="771"/>
      <c r="C467" s="772"/>
      <c r="N467" s="772"/>
      <c r="O467" s="772"/>
      <c r="P467" s="772"/>
      <c r="Q467" s="772"/>
      <c r="R467" s="772"/>
      <c r="S467" s="772"/>
      <c r="T467" s="772"/>
      <c r="U467" s="772"/>
      <c r="V467" s="772"/>
      <c r="W467" s="772"/>
      <c r="X467" s="772"/>
      <c r="Y467" s="772"/>
      <c r="Z467" s="772"/>
    </row>
    <row r="468" spans="1:26" ht="15.75" customHeight="1" x14ac:dyDescent="0.3">
      <c r="A468" s="771"/>
      <c r="B468" s="771"/>
      <c r="C468" s="772"/>
      <c r="N468" s="772"/>
      <c r="O468" s="772"/>
      <c r="P468" s="772"/>
      <c r="Q468" s="772"/>
      <c r="R468" s="772"/>
      <c r="S468" s="772"/>
      <c r="T468" s="772"/>
      <c r="U468" s="772"/>
      <c r="V468" s="772"/>
      <c r="W468" s="772"/>
      <c r="X468" s="772"/>
      <c r="Y468" s="772"/>
      <c r="Z468" s="772"/>
    </row>
    <row r="469" spans="1:26" ht="15.75" customHeight="1" x14ac:dyDescent="0.3">
      <c r="A469" s="771"/>
      <c r="B469" s="771"/>
      <c r="C469" s="772"/>
      <c r="N469" s="772"/>
      <c r="O469" s="772"/>
      <c r="P469" s="772"/>
      <c r="Q469" s="772"/>
      <c r="R469" s="772"/>
      <c r="S469" s="772"/>
      <c r="T469" s="772"/>
      <c r="U469" s="772"/>
      <c r="V469" s="772"/>
      <c r="W469" s="772"/>
      <c r="X469" s="772"/>
      <c r="Y469" s="772"/>
      <c r="Z469" s="772"/>
    </row>
    <row r="470" spans="1:26" ht="15.75" customHeight="1" x14ac:dyDescent="0.3">
      <c r="A470" s="771"/>
      <c r="B470" s="771"/>
      <c r="C470" s="772"/>
      <c r="N470" s="772"/>
      <c r="O470" s="772"/>
      <c r="P470" s="772"/>
      <c r="Q470" s="772"/>
      <c r="R470" s="772"/>
      <c r="S470" s="772"/>
      <c r="T470" s="772"/>
      <c r="U470" s="772"/>
      <c r="V470" s="772"/>
      <c r="W470" s="772"/>
      <c r="X470" s="772"/>
      <c r="Y470" s="772"/>
      <c r="Z470" s="772"/>
    </row>
    <row r="471" spans="1:26" ht="15.75" customHeight="1" x14ac:dyDescent="0.3">
      <c r="A471" s="771"/>
      <c r="B471" s="771"/>
      <c r="C471" s="772"/>
      <c r="N471" s="772"/>
      <c r="O471" s="772"/>
      <c r="P471" s="772"/>
      <c r="Q471" s="772"/>
      <c r="R471" s="772"/>
      <c r="S471" s="772"/>
      <c r="T471" s="772"/>
      <c r="U471" s="772"/>
      <c r="V471" s="772"/>
      <c r="W471" s="772"/>
      <c r="X471" s="772"/>
      <c r="Y471" s="772"/>
      <c r="Z471" s="772"/>
    </row>
    <row r="472" spans="1:26" ht="15.75" customHeight="1" x14ac:dyDescent="0.3">
      <c r="A472" s="771"/>
      <c r="B472" s="771"/>
      <c r="C472" s="772"/>
      <c r="N472" s="772"/>
      <c r="O472" s="772"/>
      <c r="P472" s="772"/>
      <c r="Q472" s="772"/>
      <c r="R472" s="772"/>
      <c r="S472" s="772"/>
      <c r="T472" s="772"/>
      <c r="U472" s="772"/>
      <c r="V472" s="772"/>
      <c r="W472" s="772"/>
      <c r="X472" s="772"/>
      <c r="Y472" s="772"/>
      <c r="Z472" s="772"/>
    </row>
    <row r="473" spans="1:26" ht="15.75" customHeight="1" x14ac:dyDescent="0.3">
      <c r="A473" s="771"/>
      <c r="B473" s="771"/>
      <c r="C473" s="772"/>
      <c r="N473" s="772"/>
      <c r="O473" s="772"/>
      <c r="P473" s="772"/>
      <c r="Q473" s="772"/>
      <c r="R473" s="772"/>
      <c r="S473" s="772"/>
      <c r="T473" s="772"/>
      <c r="U473" s="772"/>
      <c r="V473" s="772"/>
      <c r="W473" s="772"/>
      <c r="X473" s="772"/>
      <c r="Y473" s="772"/>
      <c r="Z473" s="772"/>
    </row>
    <row r="474" spans="1:26" ht="15.75" customHeight="1" x14ac:dyDescent="0.3">
      <c r="A474" s="771"/>
      <c r="B474" s="771"/>
      <c r="C474" s="772"/>
      <c r="N474" s="772"/>
      <c r="O474" s="772"/>
      <c r="P474" s="772"/>
      <c r="Q474" s="772"/>
      <c r="R474" s="772"/>
      <c r="S474" s="772"/>
      <c r="T474" s="772"/>
      <c r="U474" s="772"/>
      <c r="V474" s="772"/>
      <c r="W474" s="772"/>
      <c r="X474" s="772"/>
      <c r="Y474" s="772"/>
      <c r="Z474" s="772"/>
    </row>
    <row r="475" spans="1:26" ht="15.75" customHeight="1" x14ac:dyDescent="0.3">
      <c r="A475" s="771"/>
      <c r="B475" s="771"/>
      <c r="C475" s="772"/>
      <c r="N475" s="772"/>
      <c r="O475" s="772"/>
      <c r="P475" s="772"/>
      <c r="Q475" s="772"/>
      <c r="R475" s="772"/>
      <c r="S475" s="772"/>
      <c r="T475" s="772"/>
      <c r="U475" s="772"/>
      <c r="V475" s="772"/>
      <c r="W475" s="772"/>
      <c r="X475" s="772"/>
      <c r="Y475" s="772"/>
      <c r="Z475" s="772"/>
    </row>
    <row r="476" spans="1:26" ht="15.75" customHeight="1" x14ac:dyDescent="0.3">
      <c r="A476" s="771"/>
      <c r="B476" s="771"/>
      <c r="C476" s="772"/>
      <c r="N476" s="772"/>
      <c r="O476" s="772"/>
      <c r="P476" s="772"/>
      <c r="Q476" s="772"/>
      <c r="R476" s="772"/>
      <c r="S476" s="772"/>
      <c r="T476" s="772"/>
      <c r="U476" s="772"/>
      <c r="V476" s="772"/>
      <c r="W476" s="772"/>
      <c r="X476" s="772"/>
      <c r="Y476" s="772"/>
      <c r="Z476" s="772"/>
    </row>
    <row r="477" spans="1:26" ht="15.75" customHeight="1" x14ac:dyDescent="0.3">
      <c r="A477" s="771"/>
      <c r="B477" s="771"/>
      <c r="C477" s="772"/>
      <c r="N477" s="772"/>
      <c r="O477" s="772"/>
      <c r="P477" s="772"/>
      <c r="Q477" s="772"/>
      <c r="R477" s="772"/>
      <c r="S477" s="772"/>
      <c r="T477" s="772"/>
      <c r="U477" s="772"/>
      <c r="V477" s="772"/>
      <c r="W477" s="772"/>
      <c r="X477" s="772"/>
      <c r="Y477" s="772"/>
      <c r="Z477" s="772"/>
    </row>
    <row r="478" spans="1:26" ht="15.75" customHeight="1" x14ac:dyDescent="0.3">
      <c r="A478" s="771"/>
      <c r="B478" s="771"/>
      <c r="C478" s="772"/>
      <c r="N478" s="772"/>
      <c r="O478" s="772"/>
      <c r="P478" s="772"/>
      <c r="Q478" s="772"/>
      <c r="R478" s="772"/>
      <c r="S478" s="772"/>
      <c r="T478" s="772"/>
      <c r="U478" s="772"/>
      <c r="V478" s="772"/>
      <c r="W478" s="772"/>
      <c r="X478" s="772"/>
      <c r="Y478" s="772"/>
      <c r="Z478" s="772"/>
    </row>
    <row r="479" spans="1:26" ht="15.75" customHeight="1" x14ac:dyDescent="0.3">
      <c r="A479" s="771"/>
      <c r="B479" s="771"/>
      <c r="C479" s="772"/>
      <c r="N479" s="772"/>
      <c r="O479" s="772"/>
      <c r="P479" s="772"/>
      <c r="Q479" s="772"/>
      <c r="R479" s="772"/>
      <c r="S479" s="772"/>
      <c r="T479" s="772"/>
      <c r="U479" s="772"/>
      <c r="V479" s="772"/>
      <c r="W479" s="772"/>
      <c r="X479" s="772"/>
      <c r="Y479" s="772"/>
      <c r="Z479" s="772"/>
    </row>
    <row r="480" spans="1:26" ht="15.75" customHeight="1" x14ac:dyDescent="0.3">
      <c r="A480" s="771"/>
      <c r="B480" s="771"/>
      <c r="C480" s="772"/>
      <c r="N480" s="772"/>
      <c r="O480" s="772"/>
      <c r="P480" s="772"/>
      <c r="Q480" s="772"/>
      <c r="R480" s="772"/>
      <c r="S480" s="772"/>
      <c r="T480" s="772"/>
      <c r="U480" s="772"/>
      <c r="V480" s="772"/>
      <c r="W480" s="772"/>
      <c r="X480" s="772"/>
      <c r="Y480" s="772"/>
      <c r="Z480" s="772"/>
    </row>
    <row r="481" spans="1:26" ht="15.75" customHeight="1" x14ac:dyDescent="0.3">
      <c r="A481" s="771"/>
      <c r="B481" s="771"/>
      <c r="C481" s="772"/>
      <c r="N481" s="772"/>
      <c r="O481" s="772"/>
      <c r="P481" s="772"/>
      <c r="Q481" s="772"/>
      <c r="R481" s="772"/>
      <c r="S481" s="772"/>
      <c r="T481" s="772"/>
      <c r="U481" s="772"/>
      <c r="V481" s="772"/>
      <c r="W481" s="772"/>
      <c r="X481" s="772"/>
      <c r="Y481" s="772"/>
      <c r="Z481" s="772"/>
    </row>
    <row r="482" spans="1:26" ht="15.75" customHeight="1" x14ac:dyDescent="0.3">
      <c r="A482" s="771"/>
      <c r="B482" s="771"/>
      <c r="C482" s="772"/>
      <c r="N482" s="772"/>
      <c r="O482" s="772"/>
      <c r="P482" s="772"/>
      <c r="Q482" s="772"/>
      <c r="R482" s="772"/>
      <c r="S482" s="772"/>
      <c r="T482" s="772"/>
      <c r="U482" s="772"/>
      <c r="V482" s="772"/>
      <c r="W482" s="772"/>
      <c r="X482" s="772"/>
      <c r="Y482" s="772"/>
      <c r="Z482" s="772"/>
    </row>
    <row r="483" spans="1:26" ht="15.75" customHeight="1" x14ac:dyDescent="0.3">
      <c r="A483" s="771"/>
      <c r="B483" s="771"/>
      <c r="C483" s="772"/>
      <c r="N483" s="772"/>
      <c r="O483" s="772"/>
      <c r="P483" s="772"/>
      <c r="Q483" s="772"/>
      <c r="R483" s="772"/>
      <c r="S483" s="772"/>
      <c r="T483" s="772"/>
      <c r="U483" s="772"/>
      <c r="V483" s="772"/>
      <c r="W483" s="772"/>
      <c r="X483" s="772"/>
      <c r="Y483" s="772"/>
      <c r="Z483" s="772"/>
    </row>
    <row r="484" spans="1:26" ht="15.75" customHeight="1" x14ac:dyDescent="0.3">
      <c r="A484" s="771"/>
      <c r="B484" s="771"/>
      <c r="C484" s="772"/>
      <c r="N484" s="772"/>
      <c r="O484" s="772"/>
      <c r="P484" s="772"/>
      <c r="Q484" s="772"/>
      <c r="R484" s="772"/>
      <c r="S484" s="772"/>
      <c r="T484" s="772"/>
      <c r="U484" s="772"/>
      <c r="V484" s="772"/>
      <c r="W484" s="772"/>
      <c r="X484" s="772"/>
      <c r="Y484" s="772"/>
      <c r="Z484" s="772"/>
    </row>
    <row r="485" spans="1:26" ht="15.75" customHeight="1" x14ac:dyDescent="0.3">
      <c r="A485" s="771"/>
      <c r="B485" s="771"/>
      <c r="C485" s="772"/>
      <c r="N485" s="772"/>
      <c r="O485" s="772"/>
      <c r="P485" s="772"/>
      <c r="Q485" s="772"/>
      <c r="R485" s="772"/>
      <c r="S485" s="772"/>
      <c r="T485" s="772"/>
      <c r="U485" s="772"/>
      <c r="V485" s="772"/>
      <c r="W485" s="772"/>
      <c r="X485" s="772"/>
      <c r="Y485" s="772"/>
      <c r="Z485" s="772"/>
    </row>
    <row r="486" spans="1:26" ht="15.75" customHeight="1" x14ac:dyDescent="0.3">
      <c r="A486" s="771"/>
      <c r="B486" s="771"/>
      <c r="C486" s="772"/>
      <c r="N486" s="772"/>
      <c r="O486" s="772"/>
      <c r="P486" s="772"/>
      <c r="Q486" s="772"/>
      <c r="R486" s="772"/>
      <c r="S486" s="772"/>
      <c r="T486" s="772"/>
      <c r="U486" s="772"/>
      <c r="V486" s="772"/>
      <c r="W486" s="772"/>
      <c r="X486" s="772"/>
      <c r="Y486" s="772"/>
      <c r="Z486" s="772"/>
    </row>
    <row r="487" spans="1:26" ht="15.75" customHeight="1" x14ac:dyDescent="0.3">
      <c r="A487" s="771"/>
      <c r="B487" s="771"/>
      <c r="C487" s="772"/>
      <c r="N487" s="772"/>
      <c r="O487" s="772"/>
      <c r="P487" s="772"/>
      <c r="Q487" s="772"/>
      <c r="R487" s="772"/>
      <c r="S487" s="772"/>
      <c r="T487" s="772"/>
      <c r="U487" s="772"/>
      <c r="V487" s="772"/>
      <c r="W487" s="772"/>
      <c r="X487" s="772"/>
      <c r="Y487" s="772"/>
      <c r="Z487" s="772"/>
    </row>
    <row r="488" spans="1:26" ht="15.75" customHeight="1" x14ac:dyDescent="0.3">
      <c r="A488" s="771"/>
      <c r="B488" s="771"/>
      <c r="C488" s="772"/>
      <c r="N488" s="772"/>
      <c r="O488" s="772"/>
      <c r="P488" s="772"/>
      <c r="Q488" s="772"/>
      <c r="R488" s="772"/>
      <c r="S488" s="772"/>
      <c r="T488" s="772"/>
      <c r="U488" s="772"/>
      <c r="V488" s="772"/>
      <c r="W488" s="772"/>
      <c r="X488" s="772"/>
      <c r="Y488" s="772"/>
      <c r="Z488" s="772"/>
    </row>
    <row r="489" spans="1:26" ht="15.75" customHeight="1" x14ac:dyDescent="0.3">
      <c r="A489" s="771"/>
      <c r="B489" s="771"/>
      <c r="C489" s="772"/>
      <c r="N489" s="772"/>
      <c r="O489" s="772"/>
      <c r="P489" s="772"/>
      <c r="Q489" s="772"/>
      <c r="R489" s="772"/>
      <c r="S489" s="772"/>
      <c r="T489" s="772"/>
      <c r="U489" s="772"/>
      <c r="V489" s="772"/>
      <c r="W489" s="772"/>
      <c r="X489" s="772"/>
      <c r="Y489" s="772"/>
      <c r="Z489" s="772"/>
    </row>
    <row r="490" spans="1:26" ht="15.75" customHeight="1" x14ac:dyDescent="0.3">
      <c r="A490" s="771"/>
      <c r="B490" s="771"/>
      <c r="C490" s="772"/>
      <c r="N490" s="772"/>
      <c r="O490" s="772"/>
      <c r="P490" s="772"/>
      <c r="Q490" s="772"/>
      <c r="R490" s="772"/>
      <c r="S490" s="772"/>
      <c r="T490" s="772"/>
      <c r="U490" s="772"/>
      <c r="V490" s="772"/>
      <c r="W490" s="772"/>
      <c r="X490" s="772"/>
      <c r="Y490" s="772"/>
      <c r="Z490" s="772"/>
    </row>
    <row r="491" spans="1:26" ht="15.75" customHeight="1" x14ac:dyDescent="0.3">
      <c r="A491" s="771"/>
      <c r="B491" s="771"/>
      <c r="C491" s="772"/>
      <c r="N491" s="772"/>
      <c r="O491" s="772"/>
      <c r="P491" s="772"/>
      <c r="Q491" s="772"/>
      <c r="R491" s="772"/>
      <c r="S491" s="772"/>
      <c r="T491" s="772"/>
      <c r="U491" s="772"/>
      <c r="V491" s="772"/>
      <c r="W491" s="772"/>
      <c r="X491" s="772"/>
      <c r="Y491" s="772"/>
      <c r="Z491" s="772"/>
    </row>
    <row r="492" spans="1:26" ht="15.75" customHeight="1" x14ac:dyDescent="0.3">
      <c r="A492" s="771"/>
      <c r="B492" s="771"/>
      <c r="C492" s="772"/>
      <c r="N492" s="772"/>
      <c r="O492" s="772"/>
      <c r="P492" s="772"/>
      <c r="Q492" s="772"/>
      <c r="R492" s="772"/>
      <c r="S492" s="772"/>
      <c r="T492" s="772"/>
      <c r="U492" s="772"/>
      <c r="V492" s="772"/>
      <c r="W492" s="772"/>
      <c r="X492" s="772"/>
      <c r="Y492" s="772"/>
      <c r="Z492" s="772"/>
    </row>
    <row r="493" spans="1:26" ht="15.75" customHeight="1" x14ac:dyDescent="0.3">
      <c r="A493" s="771"/>
      <c r="B493" s="771"/>
      <c r="C493" s="772"/>
      <c r="N493" s="772"/>
      <c r="O493" s="772"/>
      <c r="P493" s="772"/>
      <c r="Q493" s="772"/>
      <c r="R493" s="772"/>
      <c r="S493" s="772"/>
      <c r="T493" s="772"/>
      <c r="U493" s="772"/>
      <c r="V493" s="772"/>
      <c r="W493" s="772"/>
      <c r="X493" s="772"/>
      <c r="Y493" s="772"/>
      <c r="Z493" s="772"/>
    </row>
    <row r="494" spans="1:26" ht="15.75" customHeight="1" x14ac:dyDescent="0.3">
      <c r="A494" s="771"/>
      <c r="B494" s="771"/>
      <c r="C494" s="772"/>
      <c r="N494" s="772"/>
      <c r="O494" s="772"/>
      <c r="P494" s="772"/>
      <c r="Q494" s="772"/>
      <c r="R494" s="772"/>
      <c r="S494" s="772"/>
      <c r="T494" s="772"/>
      <c r="U494" s="772"/>
      <c r="V494" s="772"/>
      <c r="W494" s="772"/>
      <c r="X494" s="772"/>
      <c r="Y494" s="772"/>
      <c r="Z494" s="772"/>
    </row>
    <row r="495" spans="1:26" ht="15.75" customHeight="1" x14ac:dyDescent="0.3">
      <c r="A495" s="771"/>
      <c r="B495" s="771"/>
      <c r="C495" s="772"/>
      <c r="N495" s="772"/>
      <c r="O495" s="772"/>
      <c r="P495" s="772"/>
      <c r="Q495" s="772"/>
      <c r="R495" s="772"/>
      <c r="S495" s="772"/>
      <c r="T495" s="772"/>
      <c r="U495" s="772"/>
      <c r="V495" s="772"/>
      <c r="W495" s="772"/>
      <c r="X495" s="772"/>
      <c r="Y495" s="772"/>
      <c r="Z495" s="772"/>
    </row>
    <row r="496" spans="1:26" ht="15.75" customHeight="1" x14ac:dyDescent="0.3">
      <c r="A496" s="771"/>
      <c r="B496" s="771"/>
      <c r="C496" s="772"/>
      <c r="N496" s="772"/>
      <c r="O496" s="772"/>
      <c r="P496" s="772"/>
      <c r="Q496" s="772"/>
      <c r="R496" s="772"/>
      <c r="S496" s="772"/>
      <c r="T496" s="772"/>
      <c r="U496" s="772"/>
      <c r="V496" s="772"/>
      <c r="W496" s="772"/>
      <c r="X496" s="772"/>
      <c r="Y496" s="772"/>
      <c r="Z496" s="772"/>
    </row>
    <row r="497" spans="1:26" ht="15.75" customHeight="1" x14ac:dyDescent="0.3">
      <c r="A497" s="771"/>
      <c r="B497" s="771"/>
      <c r="C497" s="772"/>
      <c r="N497" s="772"/>
      <c r="O497" s="772"/>
      <c r="P497" s="772"/>
      <c r="Q497" s="772"/>
      <c r="R497" s="772"/>
      <c r="S497" s="772"/>
      <c r="T497" s="772"/>
      <c r="U497" s="772"/>
      <c r="V497" s="772"/>
      <c r="W497" s="772"/>
      <c r="X497" s="772"/>
      <c r="Y497" s="772"/>
      <c r="Z497" s="772"/>
    </row>
    <row r="498" spans="1:26" ht="15.75" customHeight="1" x14ac:dyDescent="0.3">
      <c r="A498" s="771"/>
      <c r="B498" s="771"/>
      <c r="C498" s="772"/>
      <c r="N498" s="772"/>
      <c r="O498" s="772"/>
      <c r="P498" s="772"/>
      <c r="Q498" s="772"/>
      <c r="R498" s="772"/>
      <c r="S498" s="772"/>
      <c r="T498" s="772"/>
      <c r="U498" s="772"/>
      <c r="V498" s="772"/>
      <c r="W498" s="772"/>
      <c r="X498" s="772"/>
      <c r="Y498" s="772"/>
      <c r="Z498" s="772"/>
    </row>
    <row r="499" spans="1:26" ht="15.75" customHeight="1" x14ac:dyDescent="0.3">
      <c r="A499" s="771"/>
      <c r="B499" s="771"/>
      <c r="C499" s="772"/>
      <c r="N499" s="772"/>
      <c r="O499" s="772"/>
      <c r="P499" s="772"/>
      <c r="Q499" s="772"/>
      <c r="R499" s="772"/>
      <c r="S499" s="772"/>
      <c r="T499" s="772"/>
      <c r="U499" s="772"/>
      <c r="V499" s="772"/>
      <c r="W499" s="772"/>
      <c r="X499" s="772"/>
      <c r="Y499" s="772"/>
      <c r="Z499" s="772"/>
    </row>
    <row r="500" spans="1:26" ht="15.75" customHeight="1" x14ac:dyDescent="0.3">
      <c r="A500" s="771"/>
      <c r="B500" s="771"/>
      <c r="C500" s="772"/>
      <c r="N500" s="772"/>
      <c r="O500" s="772"/>
      <c r="P500" s="772"/>
      <c r="Q500" s="772"/>
      <c r="R500" s="772"/>
      <c r="S500" s="772"/>
      <c r="T500" s="772"/>
      <c r="U500" s="772"/>
      <c r="V500" s="772"/>
      <c r="W500" s="772"/>
      <c r="X500" s="772"/>
      <c r="Y500" s="772"/>
      <c r="Z500" s="772"/>
    </row>
    <row r="501" spans="1:26" ht="15.75" customHeight="1" x14ac:dyDescent="0.3">
      <c r="A501" s="771"/>
      <c r="B501" s="771"/>
      <c r="C501" s="772"/>
      <c r="N501" s="772"/>
      <c r="O501" s="772"/>
      <c r="P501" s="772"/>
      <c r="Q501" s="772"/>
      <c r="R501" s="772"/>
      <c r="S501" s="772"/>
      <c r="T501" s="772"/>
      <c r="U501" s="772"/>
      <c r="V501" s="772"/>
      <c r="W501" s="772"/>
      <c r="X501" s="772"/>
      <c r="Y501" s="772"/>
      <c r="Z501" s="772"/>
    </row>
    <row r="502" spans="1:26" ht="15.75" customHeight="1" x14ac:dyDescent="0.3">
      <c r="A502" s="771"/>
      <c r="B502" s="771"/>
      <c r="C502" s="772"/>
      <c r="N502" s="772"/>
      <c r="O502" s="772"/>
      <c r="P502" s="772"/>
      <c r="Q502" s="772"/>
      <c r="R502" s="772"/>
      <c r="S502" s="772"/>
      <c r="T502" s="772"/>
      <c r="U502" s="772"/>
      <c r="V502" s="772"/>
      <c r="W502" s="772"/>
      <c r="X502" s="772"/>
      <c r="Y502" s="772"/>
      <c r="Z502" s="772"/>
    </row>
    <row r="503" spans="1:26" ht="15.75" customHeight="1" x14ac:dyDescent="0.3">
      <c r="A503" s="771"/>
      <c r="B503" s="771"/>
      <c r="C503" s="772"/>
      <c r="N503" s="772"/>
      <c r="O503" s="772"/>
      <c r="P503" s="772"/>
      <c r="Q503" s="772"/>
      <c r="R503" s="772"/>
      <c r="S503" s="772"/>
      <c r="T503" s="772"/>
      <c r="U503" s="772"/>
      <c r="V503" s="772"/>
      <c r="W503" s="772"/>
      <c r="X503" s="772"/>
      <c r="Y503" s="772"/>
      <c r="Z503" s="772"/>
    </row>
    <row r="504" spans="1:26" ht="15.75" customHeight="1" x14ac:dyDescent="0.3">
      <c r="A504" s="771"/>
      <c r="B504" s="771"/>
      <c r="C504" s="772"/>
      <c r="N504" s="772"/>
      <c r="O504" s="772"/>
      <c r="P504" s="772"/>
      <c r="Q504" s="772"/>
      <c r="R504" s="772"/>
      <c r="S504" s="772"/>
      <c r="T504" s="772"/>
      <c r="U504" s="772"/>
      <c r="V504" s="772"/>
      <c r="W504" s="772"/>
      <c r="X504" s="772"/>
      <c r="Y504" s="772"/>
      <c r="Z504" s="772"/>
    </row>
    <row r="505" spans="1:26" ht="15.75" customHeight="1" x14ac:dyDescent="0.3">
      <c r="A505" s="771"/>
      <c r="B505" s="771"/>
      <c r="C505" s="772"/>
      <c r="N505" s="772"/>
      <c r="O505" s="772"/>
      <c r="P505" s="772"/>
      <c r="Q505" s="772"/>
      <c r="R505" s="772"/>
      <c r="S505" s="772"/>
      <c r="T505" s="772"/>
      <c r="U505" s="772"/>
      <c r="V505" s="772"/>
      <c r="W505" s="772"/>
      <c r="X505" s="772"/>
      <c r="Y505" s="772"/>
      <c r="Z505" s="772"/>
    </row>
    <row r="506" spans="1:26" ht="15.75" customHeight="1" x14ac:dyDescent="0.3">
      <c r="A506" s="771"/>
      <c r="B506" s="771"/>
      <c r="C506" s="772"/>
      <c r="N506" s="772"/>
      <c r="O506" s="772"/>
      <c r="P506" s="772"/>
      <c r="Q506" s="772"/>
      <c r="R506" s="772"/>
      <c r="S506" s="772"/>
      <c r="T506" s="772"/>
      <c r="U506" s="772"/>
      <c r="V506" s="772"/>
      <c r="W506" s="772"/>
      <c r="X506" s="772"/>
      <c r="Y506" s="772"/>
      <c r="Z506" s="772"/>
    </row>
    <row r="507" spans="1:26" ht="15.75" customHeight="1" x14ac:dyDescent="0.3">
      <c r="A507" s="771"/>
      <c r="B507" s="771"/>
      <c r="C507" s="772"/>
      <c r="N507" s="772"/>
      <c r="O507" s="772"/>
      <c r="P507" s="772"/>
      <c r="Q507" s="772"/>
      <c r="R507" s="772"/>
      <c r="S507" s="772"/>
      <c r="T507" s="772"/>
      <c r="U507" s="772"/>
      <c r="V507" s="772"/>
      <c r="W507" s="772"/>
      <c r="X507" s="772"/>
      <c r="Y507" s="772"/>
      <c r="Z507" s="772"/>
    </row>
    <row r="508" spans="1:26" ht="15.75" customHeight="1" x14ac:dyDescent="0.3">
      <c r="A508" s="771"/>
      <c r="B508" s="771"/>
      <c r="C508" s="772"/>
      <c r="N508" s="772"/>
      <c r="O508" s="772"/>
      <c r="P508" s="772"/>
      <c r="Q508" s="772"/>
      <c r="R508" s="772"/>
      <c r="S508" s="772"/>
      <c r="T508" s="772"/>
      <c r="U508" s="772"/>
      <c r="V508" s="772"/>
      <c r="W508" s="772"/>
      <c r="X508" s="772"/>
      <c r="Y508" s="772"/>
      <c r="Z508" s="772"/>
    </row>
    <row r="509" spans="1:26" ht="15.75" customHeight="1" x14ac:dyDescent="0.3">
      <c r="A509" s="771"/>
      <c r="B509" s="771"/>
      <c r="C509" s="772"/>
      <c r="N509" s="772"/>
      <c r="O509" s="772"/>
      <c r="P509" s="772"/>
      <c r="Q509" s="772"/>
      <c r="R509" s="772"/>
      <c r="S509" s="772"/>
      <c r="T509" s="772"/>
      <c r="U509" s="772"/>
      <c r="V509" s="772"/>
      <c r="W509" s="772"/>
      <c r="X509" s="772"/>
      <c r="Y509" s="772"/>
      <c r="Z509" s="772"/>
    </row>
    <row r="510" spans="1:26" ht="15.75" customHeight="1" x14ac:dyDescent="0.3">
      <c r="A510" s="771"/>
      <c r="B510" s="771"/>
      <c r="C510" s="772"/>
      <c r="N510" s="772"/>
      <c r="O510" s="772"/>
      <c r="P510" s="772"/>
      <c r="Q510" s="772"/>
      <c r="R510" s="772"/>
      <c r="S510" s="772"/>
      <c r="T510" s="772"/>
      <c r="U510" s="772"/>
      <c r="V510" s="772"/>
      <c r="W510" s="772"/>
      <c r="X510" s="772"/>
      <c r="Y510" s="772"/>
      <c r="Z510" s="772"/>
    </row>
    <row r="511" spans="1:26" ht="15.75" customHeight="1" x14ac:dyDescent="0.3">
      <c r="A511" s="771"/>
      <c r="B511" s="771"/>
      <c r="C511" s="772"/>
      <c r="N511" s="772"/>
      <c r="O511" s="772"/>
      <c r="P511" s="772"/>
      <c r="Q511" s="772"/>
      <c r="R511" s="772"/>
      <c r="S511" s="772"/>
      <c r="T511" s="772"/>
      <c r="U511" s="772"/>
      <c r="V511" s="772"/>
      <c r="W511" s="772"/>
      <c r="X511" s="772"/>
      <c r="Y511" s="772"/>
      <c r="Z511" s="772"/>
    </row>
    <row r="512" spans="1:26" ht="15.75" customHeight="1" x14ac:dyDescent="0.3">
      <c r="A512" s="771"/>
      <c r="B512" s="771"/>
      <c r="C512" s="772"/>
      <c r="N512" s="772"/>
      <c r="O512" s="772"/>
      <c r="P512" s="772"/>
      <c r="Q512" s="772"/>
      <c r="R512" s="772"/>
      <c r="S512" s="772"/>
      <c r="T512" s="772"/>
      <c r="U512" s="772"/>
      <c r="V512" s="772"/>
      <c r="W512" s="772"/>
      <c r="X512" s="772"/>
      <c r="Y512" s="772"/>
      <c r="Z512" s="772"/>
    </row>
    <row r="513" spans="1:26" ht="15.75" customHeight="1" x14ac:dyDescent="0.3">
      <c r="A513" s="771"/>
      <c r="B513" s="771"/>
      <c r="C513" s="772"/>
      <c r="N513" s="772"/>
      <c r="O513" s="772"/>
      <c r="P513" s="772"/>
      <c r="Q513" s="772"/>
      <c r="R513" s="772"/>
      <c r="S513" s="772"/>
      <c r="T513" s="772"/>
      <c r="U513" s="772"/>
      <c r="V513" s="772"/>
      <c r="W513" s="772"/>
      <c r="X513" s="772"/>
      <c r="Y513" s="772"/>
      <c r="Z513" s="772"/>
    </row>
    <row r="514" spans="1:26" ht="15.75" customHeight="1" x14ac:dyDescent="0.3">
      <c r="A514" s="771"/>
      <c r="B514" s="771"/>
      <c r="C514" s="772"/>
      <c r="N514" s="772"/>
      <c r="O514" s="772"/>
      <c r="P514" s="772"/>
      <c r="Q514" s="772"/>
      <c r="R514" s="772"/>
      <c r="S514" s="772"/>
      <c r="T514" s="772"/>
      <c r="U514" s="772"/>
      <c r="V514" s="772"/>
      <c r="W514" s="772"/>
      <c r="X514" s="772"/>
      <c r="Y514" s="772"/>
      <c r="Z514" s="772"/>
    </row>
    <row r="515" spans="1:26" ht="15.75" customHeight="1" x14ac:dyDescent="0.3">
      <c r="A515" s="771"/>
      <c r="B515" s="771"/>
      <c r="C515" s="772"/>
      <c r="N515" s="772"/>
      <c r="O515" s="772"/>
      <c r="P515" s="772"/>
      <c r="Q515" s="772"/>
      <c r="R515" s="772"/>
      <c r="S515" s="772"/>
      <c r="T515" s="772"/>
      <c r="U515" s="772"/>
      <c r="V515" s="772"/>
      <c r="W515" s="772"/>
      <c r="X515" s="772"/>
      <c r="Y515" s="772"/>
      <c r="Z515" s="772"/>
    </row>
    <row r="516" spans="1:26" ht="15.75" customHeight="1" x14ac:dyDescent="0.3">
      <c r="A516" s="771"/>
      <c r="B516" s="771"/>
      <c r="C516" s="772"/>
      <c r="N516" s="772"/>
      <c r="O516" s="772"/>
      <c r="P516" s="772"/>
      <c r="Q516" s="772"/>
      <c r="R516" s="772"/>
      <c r="S516" s="772"/>
      <c r="T516" s="772"/>
      <c r="U516" s="772"/>
      <c r="V516" s="772"/>
      <c r="W516" s="772"/>
      <c r="X516" s="772"/>
      <c r="Y516" s="772"/>
      <c r="Z516" s="772"/>
    </row>
    <row r="517" spans="1:26" ht="15.75" customHeight="1" x14ac:dyDescent="0.3">
      <c r="A517" s="771"/>
      <c r="B517" s="771"/>
      <c r="C517" s="772"/>
      <c r="N517" s="772"/>
      <c r="O517" s="772"/>
      <c r="P517" s="772"/>
      <c r="Q517" s="772"/>
      <c r="R517" s="772"/>
      <c r="S517" s="772"/>
      <c r="T517" s="772"/>
      <c r="U517" s="772"/>
      <c r="V517" s="772"/>
      <c r="W517" s="772"/>
      <c r="X517" s="772"/>
      <c r="Y517" s="772"/>
      <c r="Z517" s="772"/>
    </row>
    <row r="518" spans="1:26" ht="15.75" customHeight="1" x14ac:dyDescent="0.3">
      <c r="A518" s="771"/>
      <c r="B518" s="771"/>
      <c r="C518" s="772"/>
      <c r="N518" s="772"/>
      <c r="O518" s="772"/>
      <c r="P518" s="772"/>
      <c r="Q518" s="772"/>
      <c r="R518" s="772"/>
      <c r="S518" s="772"/>
      <c r="T518" s="772"/>
      <c r="U518" s="772"/>
      <c r="V518" s="772"/>
      <c r="W518" s="772"/>
      <c r="X518" s="772"/>
      <c r="Y518" s="772"/>
      <c r="Z518" s="772"/>
    </row>
    <row r="519" spans="1:26" ht="15.75" customHeight="1" x14ac:dyDescent="0.3">
      <c r="A519" s="771"/>
      <c r="B519" s="771"/>
      <c r="C519" s="772"/>
      <c r="N519" s="772"/>
      <c r="O519" s="772"/>
      <c r="P519" s="772"/>
      <c r="Q519" s="772"/>
      <c r="R519" s="772"/>
      <c r="S519" s="772"/>
      <c r="T519" s="772"/>
      <c r="U519" s="772"/>
      <c r="V519" s="772"/>
      <c r="W519" s="772"/>
      <c r="X519" s="772"/>
      <c r="Y519" s="772"/>
      <c r="Z519" s="772"/>
    </row>
    <row r="520" spans="1:26" ht="15.75" customHeight="1" x14ac:dyDescent="0.3">
      <c r="A520" s="771"/>
      <c r="B520" s="771"/>
      <c r="C520" s="772"/>
      <c r="N520" s="772"/>
      <c r="O520" s="772"/>
      <c r="P520" s="772"/>
      <c r="Q520" s="772"/>
      <c r="R520" s="772"/>
      <c r="S520" s="772"/>
      <c r="T520" s="772"/>
      <c r="U520" s="772"/>
      <c r="V520" s="772"/>
      <c r="W520" s="772"/>
      <c r="X520" s="772"/>
      <c r="Y520" s="772"/>
      <c r="Z520" s="772"/>
    </row>
    <row r="521" spans="1:26" ht="15.75" customHeight="1" x14ac:dyDescent="0.3">
      <c r="A521" s="771"/>
      <c r="B521" s="771"/>
      <c r="C521" s="772"/>
      <c r="N521" s="772"/>
      <c r="O521" s="772"/>
      <c r="P521" s="772"/>
      <c r="Q521" s="772"/>
      <c r="R521" s="772"/>
      <c r="S521" s="772"/>
      <c r="T521" s="772"/>
      <c r="U521" s="772"/>
      <c r="V521" s="772"/>
      <c r="W521" s="772"/>
      <c r="X521" s="772"/>
      <c r="Y521" s="772"/>
      <c r="Z521" s="772"/>
    </row>
    <row r="522" spans="1:26" ht="15.75" customHeight="1" x14ac:dyDescent="0.3">
      <c r="A522" s="771"/>
      <c r="B522" s="771"/>
      <c r="C522" s="772"/>
      <c r="N522" s="772"/>
      <c r="O522" s="772"/>
      <c r="P522" s="772"/>
      <c r="Q522" s="772"/>
      <c r="R522" s="772"/>
      <c r="S522" s="772"/>
      <c r="T522" s="772"/>
      <c r="U522" s="772"/>
      <c r="V522" s="772"/>
      <c r="W522" s="772"/>
      <c r="X522" s="772"/>
      <c r="Y522" s="772"/>
      <c r="Z522" s="772"/>
    </row>
    <row r="523" spans="1:26" ht="15.75" customHeight="1" x14ac:dyDescent="0.3">
      <c r="A523" s="771"/>
      <c r="B523" s="771"/>
      <c r="C523" s="772"/>
      <c r="N523" s="772"/>
      <c r="O523" s="772"/>
      <c r="P523" s="772"/>
      <c r="Q523" s="772"/>
      <c r="R523" s="772"/>
      <c r="S523" s="772"/>
      <c r="T523" s="772"/>
      <c r="U523" s="772"/>
      <c r="V523" s="772"/>
      <c r="W523" s="772"/>
      <c r="X523" s="772"/>
      <c r="Y523" s="772"/>
      <c r="Z523" s="772"/>
    </row>
    <row r="524" spans="1:26" ht="15.75" customHeight="1" x14ac:dyDescent="0.3">
      <c r="A524" s="771"/>
      <c r="B524" s="771"/>
      <c r="C524" s="772"/>
      <c r="N524" s="772"/>
      <c r="O524" s="772"/>
      <c r="P524" s="772"/>
      <c r="Q524" s="772"/>
      <c r="R524" s="772"/>
      <c r="S524" s="772"/>
      <c r="T524" s="772"/>
      <c r="U524" s="772"/>
      <c r="V524" s="772"/>
      <c r="W524" s="772"/>
      <c r="X524" s="772"/>
      <c r="Y524" s="772"/>
      <c r="Z524" s="772"/>
    </row>
    <row r="525" spans="1:26" ht="15.75" customHeight="1" x14ac:dyDescent="0.3">
      <c r="A525" s="771"/>
      <c r="B525" s="771"/>
      <c r="C525" s="772"/>
      <c r="N525" s="772"/>
      <c r="O525" s="772"/>
      <c r="P525" s="772"/>
      <c r="Q525" s="772"/>
      <c r="R525" s="772"/>
      <c r="S525" s="772"/>
      <c r="T525" s="772"/>
      <c r="U525" s="772"/>
      <c r="V525" s="772"/>
      <c r="W525" s="772"/>
      <c r="X525" s="772"/>
      <c r="Y525" s="772"/>
      <c r="Z525" s="772"/>
    </row>
    <row r="526" spans="1:26" ht="15.75" customHeight="1" x14ac:dyDescent="0.3">
      <c r="A526" s="771"/>
      <c r="B526" s="771"/>
      <c r="C526" s="772"/>
      <c r="N526" s="772"/>
      <c r="O526" s="772"/>
      <c r="P526" s="772"/>
      <c r="Q526" s="772"/>
      <c r="R526" s="772"/>
      <c r="S526" s="772"/>
      <c r="T526" s="772"/>
      <c r="U526" s="772"/>
      <c r="V526" s="772"/>
      <c r="W526" s="772"/>
      <c r="X526" s="772"/>
      <c r="Y526" s="772"/>
      <c r="Z526" s="772"/>
    </row>
    <row r="527" spans="1:26" ht="15.75" customHeight="1" x14ac:dyDescent="0.3">
      <c r="A527" s="771"/>
      <c r="B527" s="771"/>
      <c r="C527" s="772"/>
      <c r="N527" s="772"/>
      <c r="O527" s="772"/>
      <c r="P527" s="772"/>
      <c r="Q527" s="772"/>
      <c r="R527" s="772"/>
      <c r="S527" s="772"/>
      <c r="T527" s="772"/>
      <c r="U527" s="772"/>
      <c r="V527" s="772"/>
      <c r="W527" s="772"/>
      <c r="X527" s="772"/>
      <c r="Y527" s="772"/>
      <c r="Z527" s="772"/>
    </row>
    <row r="528" spans="1:26" ht="15.75" customHeight="1" x14ac:dyDescent="0.3">
      <c r="A528" s="771"/>
      <c r="B528" s="771"/>
      <c r="C528" s="772"/>
      <c r="N528" s="772"/>
      <c r="O528" s="772"/>
      <c r="P528" s="772"/>
      <c r="Q528" s="772"/>
      <c r="R528" s="772"/>
      <c r="S528" s="772"/>
      <c r="T528" s="772"/>
      <c r="U528" s="772"/>
      <c r="V528" s="772"/>
      <c r="W528" s="772"/>
      <c r="X528" s="772"/>
      <c r="Y528" s="772"/>
      <c r="Z528" s="772"/>
    </row>
    <row r="529" spans="1:26" ht="15.75" customHeight="1" x14ac:dyDescent="0.3">
      <c r="A529" s="771"/>
      <c r="B529" s="771"/>
      <c r="C529" s="772"/>
      <c r="N529" s="772"/>
      <c r="O529" s="772"/>
      <c r="P529" s="772"/>
      <c r="Q529" s="772"/>
      <c r="R529" s="772"/>
      <c r="S529" s="772"/>
      <c r="T529" s="772"/>
      <c r="U529" s="772"/>
      <c r="V529" s="772"/>
      <c r="W529" s="772"/>
      <c r="X529" s="772"/>
      <c r="Y529" s="772"/>
      <c r="Z529" s="772"/>
    </row>
    <row r="530" spans="1:26" ht="15.75" customHeight="1" x14ac:dyDescent="0.3">
      <c r="A530" s="771"/>
      <c r="B530" s="771"/>
      <c r="C530" s="772"/>
      <c r="N530" s="772"/>
      <c r="O530" s="772"/>
      <c r="P530" s="772"/>
      <c r="Q530" s="772"/>
      <c r="R530" s="772"/>
      <c r="S530" s="772"/>
      <c r="T530" s="772"/>
      <c r="U530" s="772"/>
      <c r="V530" s="772"/>
      <c r="W530" s="772"/>
      <c r="X530" s="772"/>
      <c r="Y530" s="772"/>
      <c r="Z530" s="772"/>
    </row>
    <row r="531" spans="1:26" ht="15.75" customHeight="1" x14ac:dyDescent="0.3">
      <c r="A531" s="771"/>
      <c r="B531" s="771"/>
      <c r="C531" s="772"/>
      <c r="N531" s="772"/>
      <c r="O531" s="772"/>
      <c r="P531" s="772"/>
      <c r="Q531" s="772"/>
      <c r="R531" s="772"/>
      <c r="S531" s="772"/>
      <c r="T531" s="772"/>
      <c r="U531" s="772"/>
      <c r="V531" s="772"/>
      <c r="W531" s="772"/>
      <c r="X531" s="772"/>
      <c r="Y531" s="772"/>
      <c r="Z531" s="772"/>
    </row>
    <row r="532" spans="1:26" ht="15.75" customHeight="1" x14ac:dyDescent="0.3">
      <c r="A532" s="771"/>
      <c r="B532" s="771"/>
      <c r="C532" s="772"/>
      <c r="N532" s="772"/>
      <c r="O532" s="772"/>
      <c r="P532" s="772"/>
      <c r="Q532" s="772"/>
      <c r="R532" s="772"/>
      <c r="S532" s="772"/>
      <c r="T532" s="772"/>
      <c r="U532" s="772"/>
      <c r="V532" s="772"/>
      <c r="W532" s="772"/>
      <c r="X532" s="772"/>
      <c r="Y532" s="772"/>
      <c r="Z532" s="772"/>
    </row>
    <row r="533" spans="1:26" ht="15.75" customHeight="1" x14ac:dyDescent="0.3">
      <c r="A533" s="771"/>
      <c r="B533" s="771"/>
      <c r="C533" s="772"/>
      <c r="N533" s="772"/>
      <c r="O533" s="772"/>
      <c r="P533" s="772"/>
      <c r="Q533" s="772"/>
      <c r="R533" s="772"/>
      <c r="S533" s="772"/>
      <c r="T533" s="772"/>
      <c r="U533" s="772"/>
      <c r="V533" s="772"/>
      <c r="W533" s="772"/>
      <c r="X533" s="772"/>
      <c r="Y533" s="772"/>
      <c r="Z533" s="772"/>
    </row>
    <row r="534" spans="1:26" ht="15.75" customHeight="1" x14ac:dyDescent="0.3">
      <c r="A534" s="771"/>
      <c r="B534" s="771"/>
      <c r="C534" s="772"/>
      <c r="N534" s="772"/>
      <c r="O534" s="772"/>
      <c r="P534" s="772"/>
      <c r="Q534" s="772"/>
      <c r="R534" s="772"/>
      <c r="S534" s="772"/>
      <c r="T534" s="772"/>
      <c r="U534" s="772"/>
      <c r="V534" s="772"/>
      <c r="W534" s="772"/>
      <c r="X534" s="772"/>
      <c r="Y534" s="772"/>
      <c r="Z534" s="772"/>
    </row>
    <row r="535" spans="1:26" ht="15.75" customHeight="1" x14ac:dyDescent="0.3">
      <c r="A535" s="771"/>
      <c r="B535" s="771"/>
      <c r="C535" s="772"/>
      <c r="N535" s="772"/>
      <c r="O535" s="772"/>
      <c r="P535" s="772"/>
      <c r="Q535" s="772"/>
      <c r="R535" s="772"/>
      <c r="S535" s="772"/>
      <c r="T535" s="772"/>
      <c r="U535" s="772"/>
      <c r="V535" s="772"/>
      <c r="W535" s="772"/>
      <c r="X535" s="772"/>
      <c r="Y535" s="772"/>
      <c r="Z535" s="772"/>
    </row>
    <row r="536" spans="1:26" ht="15.75" customHeight="1" x14ac:dyDescent="0.3">
      <c r="A536" s="771"/>
      <c r="B536" s="771"/>
      <c r="C536" s="772"/>
      <c r="N536" s="772"/>
      <c r="O536" s="772"/>
      <c r="P536" s="772"/>
      <c r="Q536" s="772"/>
      <c r="R536" s="772"/>
      <c r="S536" s="772"/>
      <c r="T536" s="772"/>
      <c r="U536" s="772"/>
      <c r="V536" s="772"/>
      <c r="W536" s="772"/>
      <c r="X536" s="772"/>
      <c r="Y536" s="772"/>
      <c r="Z536" s="772"/>
    </row>
    <row r="537" spans="1:26" ht="15.75" customHeight="1" x14ac:dyDescent="0.3">
      <c r="A537" s="771"/>
      <c r="B537" s="771"/>
      <c r="C537" s="772"/>
      <c r="N537" s="772"/>
      <c r="O537" s="772"/>
      <c r="P537" s="772"/>
      <c r="Q537" s="772"/>
      <c r="R537" s="772"/>
      <c r="S537" s="772"/>
      <c r="T537" s="772"/>
      <c r="U537" s="772"/>
      <c r="V537" s="772"/>
      <c r="W537" s="772"/>
      <c r="X537" s="772"/>
      <c r="Y537" s="772"/>
      <c r="Z537" s="772"/>
    </row>
    <row r="538" spans="1:26" ht="15.75" customHeight="1" x14ac:dyDescent="0.3">
      <c r="A538" s="771"/>
      <c r="B538" s="771"/>
      <c r="C538" s="772"/>
      <c r="N538" s="772"/>
      <c r="O538" s="772"/>
      <c r="P538" s="772"/>
      <c r="Q538" s="772"/>
      <c r="R538" s="772"/>
      <c r="S538" s="772"/>
      <c r="T538" s="772"/>
      <c r="U538" s="772"/>
      <c r="V538" s="772"/>
      <c r="W538" s="772"/>
      <c r="X538" s="772"/>
      <c r="Y538" s="772"/>
      <c r="Z538" s="772"/>
    </row>
    <row r="539" spans="1:26" ht="15.75" customHeight="1" x14ac:dyDescent="0.3">
      <c r="A539" s="771"/>
      <c r="B539" s="771"/>
      <c r="C539" s="772"/>
      <c r="N539" s="772"/>
      <c r="O539" s="772"/>
      <c r="P539" s="772"/>
      <c r="Q539" s="772"/>
      <c r="R539" s="772"/>
      <c r="S539" s="772"/>
      <c r="T539" s="772"/>
      <c r="U539" s="772"/>
      <c r="V539" s="772"/>
      <c r="W539" s="772"/>
      <c r="X539" s="772"/>
      <c r="Y539" s="772"/>
      <c r="Z539" s="772"/>
    </row>
    <row r="540" spans="1:26" ht="15.75" customHeight="1" x14ac:dyDescent="0.3">
      <c r="A540" s="771"/>
      <c r="B540" s="771"/>
      <c r="C540" s="772"/>
      <c r="N540" s="772"/>
      <c r="O540" s="772"/>
      <c r="P540" s="772"/>
      <c r="Q540" s="772"/>
      <c r="R540" s="772"/>
      <c r="S540" s="772"/>
      <c r="T540" s="772"/>
      <c r="U540" s="772"/>
      <c r="V540" s="772"/>
      <c r="W540" s="772"/>
      <c r="X540" s="772"/>
      <c r="Y540" s="772"/>
      <c r="Z540" s="772"/>
    </row>
    <row r="541" spans="1:26" ht="15.75" customHeight="1" x14ac:dyDescent="0.3">
      <c r="A541" s="771"/>
      <c r="B541" s="771"/>
      <c r="C541" s="772"/>
      <c r="N541" s="772"/>
      <c r="O541" s="772"/>
      <c r="P541" s="772"/>
      <c r="Q541" s="772"/>
      <c r="R541" s="772"/>
      <c r="S541" s="772"/>
      <c r="T541" s="772"/>
      <c r="U541" s="772"/>
      <c r="V541" s="772"/>
      <c r="W541" s="772"/>
      <c r="X541" s="772"/>
      <c r="Y541" s="772"/>
      <c r="Z541" s="772"/>
    </row>
    <row r="542" spans="1:26" ht="15.75" customHeight="1" x14ac:dyDescent="0.3">
      <c r="A542" s="771"/>
      <c r="B542" s="771"/>
      <c r="C542" s="772"/>
      <c r="N542" s="772"/>
      <c r="O542" s="772"/>
      <c r="P542" s="772"/>
      <c r="Q542" s="772"/>
      <c r="R542" s="772"/>
      <c r="S542" s="772"/>
      <c r="T542" s="772"/>
      <c r="U542" s="772"/>
      <c r="V542" s="772"/>
      <c r="W542" s="772"/>
      <c r="X542" s="772"/>
      <c r="Y542" s="772"/>
      <c r="Z542" s="772"/>
    </row>
    <row r="543" spans="1:26" ht="15.75" customHeight="1" x14ac:dyDescent="0.3">
      <c r="A543" s="771"/>
      <c r="B543" s="771"/>
      <c r="C543" s="772"/>
      <c r="N543" s="772"/>
      <c r="O543" s="772"/>
      <c r="P543" s="772"/>
      <c r="Q543" s="772"/>
      <c r="R543" s="772"/>
      <c r="S543" s="772"/>
      <c r="T543" s="772"/>
      <c r="U543" s="772"/>
      <c r="V543" s="772"/>
      <c r="W543" s="772"/>
      <c r="X543" s="772"/>
      <c r="Y543" s="772"/>
      <c r="Z543" s="772"/>
    </row>
    <row r="544" spans="1:26" ht="15.75" customHeight="1" x14ac:dyDescent="0.3">
      <c r="A544" s="771"/>
      <c r="B544" s="771"/>
      <c r="C544" s="772"/>
      <c r="N544" s="772"/>
      <c r="O544" s="772"/>
      <c r="P544" s="772"/>
      <c r="Q544" s="772"/>
      <c r="R544" s="772"/>
      <c r="S544" s="772"/>
      <c r="T544" s="772"/>
      <c r="U544" s="772"/>
      <c r="V544" s="772"/>
      <c r="W544" s="772"/>
      <c r="X544" s="772"/>
      <c r="Y544" s="772"/>
      <c r="Z544" s="772"/>
    </row>
    <row r="545" spans="1:26" ht="15.75" customHeight="1" x14ac:dyDescent="0.3">
      <c r="A545" s="771"/>
      <c r="B545" s="771"/>
      <c r="C545" s="772"/>
      <c r="N545" s="772"/>
      <c r="O545" s="772"/>
      <c r="P545" s="772"/>
      <c r="Q545" s="772"/>
      <c r="R545" s="772"/>
      <c r="S545" s="772"/>
      <c r="T545" s="772"/>
      <c r="U545" s="772"/>
      <c r="V545" s="772"/>
      <c r="W545" s="772"/>
      <c r="X545" s="772"/>
      <c r="Y545" s="772"/>
      <c r="Z545" s="772"/>
    </row>
    <row r="546" spans="1:26" ht="15.75" customHeight="1" x14ac:dyDescent="0.3">
      <c r="A546" s="771"/>
      <c r="B546" s="771"/>
      <c r="C546" s="772"/>
      <c r="N546" s="772"/>
      <c r="O546" s="772"/>
      <c r="P546" s="772"/>
      <c r="Q546" s="772"/>
      <c r="R546" s="772"/>
      <c r="S546" s="772"/>
      <c r="T546" s="772"/>
      <c r="U546" s="772"/>
      <c r="V546" s="772"/>
      <c r="W546" s="772"/>
      <c r="X546" s="772"/>
      <c r="Y546" s="772"/>
      <c r="Z546" s="772"/>
    </row>
    <row r="547" spans="1:26" ht="15.75" customHeight="1" x14ac:dyDescent="0.3">
      <c r="A547" s="771"/>
      <c r="B547" s="771"/>
      <c r="C547" s="772"/>
      <c r="N547" s="772"/>
      <c r="O547" s="772"/>
      <c r="P547" s="772"/>
      <c r="Q547" s="772"/>
      <c r="R547" s="772"/>
      <c r="S547" s="772"/>
      <c r="T547" s="772"/>
      <c r="U547" s="772"/>
      <c r="V547" s="772"/>
      <c r="W547" s="772"/>
      <c r="X547" s="772"/>
      <c r="Y547" s="772"/>
      <c r="Z547" s="772"/>
    </row>
    <row r="548" spans="1:26" ht="15.75" customHeight="1" x14ac:dyDescent="0.3">
      <c r="A548" s="771"/>
      <c r="B548" s="771"/>
      <c r="C548" s="772"/>
      <c r="N548" s="772"/>
      <c r="O548" s="772"/>
      <c r="P548" s="772"/>
      <c r="Q548" s="772"/>
      <c r="R548" s="772"/>
      <c r="S548" s="772"/>
      <c r="T548" s="772"/>
      <c r="U548" s="772"/>
      <c r="V548" s="772"/>
      <c r="W548" s="772"/>
      <c r="X548" s="772"/>
      <c r="Y548" s="772"/>
      <c r="Z548" s="772"/>
    </row>
    <row r="549" spans="1:26" ht="15.75" customHeight="1" x14ac:dyDescent="0.3">
      <c r="A549" s="771"/>
      <c r="B549" s="771"/>
      <c r="C549" s="772"/>
      <c r="N549" s="772"/>
      <c r="O549" s="772"/>
      <c r="P549" s="772"/>
      <c r="Q549" s="772"/>
      <c r="R549" s="772"/>
      <c r="S549" s="772"/>
      <c r="T549" s="772"/>
      <c r="U549" s="772"/>
      <c r="V549" s="772"/>
      <c r="W549" s="772"/>
      <c r="X549" s="772"/>
      <c r="Y549" s="772"/>
      <c r="Z549" s="772"/>
    </row>
    <row r="550" spans="1:26" ht="15.75" customHeight="1" x14ac:dyDescent="0.3">
      <c r="A550" s="771"/>
      <c r="B550" s="771"/>
      <c r="C550" s="772"/>
      <c r="N550" s="772"/>
      <c r="O550" s="772"/>
      <c r="P550" s="772"/>
      <c r="Q550" s="772"/>
      <c r="R550" s="772"/>
      <c r="S550" s="772"/>
      <c r="T550" s="772"/>
      <c r="U550" s="772"/>
      <c r="V550" s="772"/>
      <c r="W550" s="772"/>
      <c r="X550" s="772"/>
      <c r="Y550" s="772"/>
      <c r="Z550" s="772"/>
    </row>
    <row r="551" spans="1:26" ht="15.75" customHeight="1" x14ac:dyDescent="0.3">
      <c r="A551" s="771"/>
      <c r="B551" s="771"/>
      <c r="C551" s="772"/>
      <c r="N551" s="772"/>
      <c r="O551" s="772"/>
      <c r="P551" s="772"/>
      <c r="Q551" s="772"/>
      <c r="R551" s="772"/>
      <c r="S551" s="772"/>
      <c r="T551" s="772"/>
      <c r="U551" s="772"/>
      <c r="V551" s="772"/>
      <c r="W551" s="772"/>
      <c r="X551" s="772"/>
      <c r="Y551" s="772"/>
      <c r="Z551" s="772"/>
    </row>
    <row r="552" spans="1:26" ht="15.75" customHeight="1" x14ac:dyDescent="0.3">
      <c r="A552" s="771"/>
      <c r="B552" s="771"/>
      <c r="C552" s="772"/>
      <c r="N552" s="772"/>
      <c r="O552" s="772"/>
      <c r="P552" s="772"/>
      <c r="Q552" s="772"/>
      <c r="R552" s="772"/>
      <c r="S552" s="772"/>
      <c r="T552" s="772"/>
      <c r="U552" s="772"/>
      <c r="V552" s="772"/>
      <c r="W552" s="772"/>
      <c r="X552" s="772"/>
      <c r="Y552" s="772"/>
      <c r="Z552" s="772"/>
    </row>
    <row r="553" spans="1:26" ht="15.75" customHeight="1" x14ac:dyDescent="0.3">
      <c r="A553" s="771"/>
      <c r="B553" s="771"/>
      <c r="C553" s="772"/>
      <c r="N553" s="772"/>
      <c r="O553" s="772"/>
      <c r="P553" s="772"/>
      <c r="Q553" s="772"/>
      <c r="R553" s="772"/>
      <c r="S553" s="772"/>
      <c r="T553" s="772"/>
      <c r="U553" s="772"/>
      <c r="V553" s="772"/>
      <c r="W553" s="772"/>
      <c r="X553" s="772"/>
      <c r="Y553" s="772"/>
      <c r="Z553" s="772"/>
    </row>
    <row r="554" spans="1:26" ht="15.75" customHeight="1" x14ac:dyDescent="0.3">
      <c r="A554" s="771"/>
      <c r="B554" s="771"/>
      <c r="C554" s="772"/>
      <c r="N554" s="772"/>
      <c r="O554" s="772"/>
      <c r="P554" s="772"/>
      <c r="Q554" s="772"/>
      <c r="R554" s="772"/>
      <c r="S554" s="772"/>
      <c r="T554" s="772"/>
      <c r="U554" s="772"/>
      <c r="V554" s="772"/>
      <c r="W554" s="772"/>
      <c r="X554" s="772"/>
      <c r="Y554" s="772"/>
      <c r="Z554" s="772"/>
    </row>
    <row r="555" spans="1:26" ht="15.75" customHeight="1" x14ac:dyDescent="0.3">
      <c r="A555" s="771"/>
      <c r="B555" s="771"/>
      <c r="C555" s="772"/>
      <c r="N555" s="772"/>
      <c r="O555" s="772"/>
      <c r="P555" s="772"/>
      <c r="Q555" s="772"/>
      <c r="R555" s="772"/>
      <c r="S555" s="772"/>
      <c r="T555" s="772"/>
      <c r="U555" s="772"/>
      <c r="V555" s="772"/>
      <c r="W555" s="772"/>
      <c r="X555" s="772"/>
      <c r="Y555" s="772"/>
      <c r="Z555" s="772"/>
    </row>
    <row r="556" spans="1:26" ht="15.75" customHeight="1" x14ac:dyDescent="0.3">
      <c r="A556" s="771"/>
      <c r="B556" s="771"/>
      <c r="C556" s="772"/>
      <c r="N556" s="772"/>
      <c r="O556" s="772"/>
      <c r="P556" s="772"/>
      <c r="Q556" s="772"/>
      <c r="R556" s="772"/>
      <c r="S556" s="772"/>
      <c r="T556" s="772"/>
      <c r="U556" s="772"/>
      <c r="V556" s="772"/>
      <c r="W556" s="772"/>
      <c r="X556" s="772"/>
      <c r="Y556" s="772"/>
      <c r="Z556" s="772"/>
    </row>
    <row r="557" spans="1:26" ht="15.75" customHeight="1" x14ac:dyDescent="0.3">
      <c r="A557" s="771"/>
      <c r="B557" s="771"/>
      <c r="C557" s="772"/>
      <c r="N557" s="772"/>
      <c r="O557" s="772"/>
      <c r="P557" s="772"/>
      <c r="Q557" s="772"/>
      <c r="R557" s="772"/>
      <c r="S557" s="772"/>
      <c r="T557" s="772"/>
      <c r="U557" s="772"/>
      <c r="V557" s="772"/>
      <c r="W557" s="772"/>
      <c r="X557" s="772"/>
      <c r="Y557" s="772"/>
      <c r="Z557" s="772"/>
    </row>
    <row r="558" spans="1:26" ht="15.75" customHeight="1" x14ac:dyDescent="0.3">
      <c r="A558" s="771"/>
      <c r="B558" s="771"/>
      <c r="C558" s="772"/>
      <c r="N558" s="772"/>
      <c r="O558" s="772"/>
      <c r="P558" s="772"/>
      <c r="Q558" s="772"/>
      <c r="R558" s="772"/>
      <c r="S558" s="772"/>
      <c r="T558" s="772"/>
      <c r="U558" s="772"/>
      <c r="V558" s="772"/>
      <c r="W558" s="772"/>
      <c r="X558" s="772"/>
      <c r="Y558" s="772"/>
      <c r="Z558" s="772"/>
    </row>
    <row r="559" spans="1:26" ht="15.75" customHeight="1" x14ac:dyDescent="0.3">
      <c r="A559" s="771"/>
      <c r="B559" s="771"/>
      <c r="C559" s="772"/>
      <c r="N559" s="772"/>
      <c r="O559" s="772"/>
      <c r="P559" s="772"/>
      <c r="Q559" s="772"/>
      <c r="R559" s="772"/>
      <c r="S559" s="772"/>
      <c r="T559" s="772"/>
      <c r="U559" s="772"/>
      <c r="V559" s="772"/>
      <c r="W559" s="772"/>
      <c r="X559" s="772"/>
      <c r="Y559" s="772"/>
      <c r="Z559" s="772"/>
    </row>
    <row r="560" spans="1:26" ht="15.75" customHeight="1" x14ac:dyDescent="0.3">
      <c r="A560" s="771"/>
      <c r="B560" s="771"/>
      <c r="C560" s="772"/>
      <c r="N560" s="772"/>
      <c r="O560" s="772"/>
      <c r="P560" s="772"/>
      <c r="Q560" s="772"/>
      <c r="R560" s="772"/>
      <c r="S560" s="772"/>
      <c r="T560" s="772"/>
      <c r="U560" s="772"/>
      <c r="V560" s="772"/>
      <c r="W560" s="772"/>
      <c r="X560" s="772"/>
      <c r="Y560" s="772"/>
      <c r="Z560" s="772"/>
    </row>
    <row r="561" spans="1:26" ht="15.75" customHeight="1" x14ac:dyDescent="0.3">
      <c r="A561" s="771"/>
      <c r="B561" s="771"/>
      <c r="C561" s="772"/>
      <c r="N561" s="772"/>
      <c r="O561" s="772"/>
      <c r="P561" s="772"/>
      <c r="Q561" s="772"/>
      <c r="R561" s="772"/>
      <c r="S561" s="772"/>
      <c r="T561" s="772"/>
      <c r="U561" s="772"/>
      <c r="V561" s="772"/>
      <c r="W561" s="772"/>
      <c r="X561" s="772"/>
      <c r="Y561" s="772"/>
      <c r="Z561" s="772"/>
    </row>
    <row r="562" spans="1:26" ht="15.75" customHeight="1" x14ac:dyDescent="0.3">
      <c r="A562" s="771"/>
      <c r="B562" s="771"/>
      <c r="C562" s="772"/>
      <c r="N562" s="772"/>
      <c r="O562" s="772"/>
      <c r="P562" s="772"/>
      <c r="Q562" s="772"/>
      <c r="R562" s="772"/>
      <c r="S562" s="772"/>
      <c r="T562" s="772"/>
      <c r="U562" s="772"/>
      <c r="V562" s="772"/>
      <c r="W562" s="772"/>
      <c r="X562" s="772"/>
      <c r="Y562" s="772"/>
      <c r="Z562" s="772"/>
    </row>
    <row r="563" spans="1:26" ht="15.75" customHeight="1" x14ac:dyDescent="0.3">
      <c r="A563" s="771"/>
      <c r="B563" s="771"/>
      <c r="C563" s="772"/>
      <c r="N563" s="772"/>
      <c r="O563" s="772"/>
      <c r="P563" s="772"/>
      <c r="Q563" s="772"/>
      <c r="R563" s="772"/>
      <c r="S563" s="772"/>
      <c r="T563" s="772"/>
      <c r="U563" s="772"/>
      <c r="V563" s="772"/>
      <c r="W563" s="772"/>
      <c r="X563" s="772"/>
      <c r="Y563" s="772"/>
      <c r="Z563" s="772"/>
    </row>
    <row r="564" spans="1:26" ht="15.75" customHeight="1" x14ac:dyDescent="0.3">
      <c r="A564" s="771"/>
      <c r="B564" s="771"/>
      <c r="C564" s="772"/>
      <c r="N564" s="772"/>
      <c r="O564" s="772"/>
      <c r="P564" s="772"/>
      <c r="Q564" s="772"/>
      <c r="R564" s="772"/>
      <c r="S564" s="772"/>
      <c r="T564" s="772"/>
      <c r="U564" s="772"/>
      <c r="V564" s="772"/>
      <c r="W564" s="772"/>
      <c r="X564" s="772"/>
      <c r="Y564" s="772"/>
      <c r="Z564" s="772"/>
    </row>
    <row r="565" spans="1:26" ht="15.75" customHeight="1" x14ac:dyDescent="0.3">
      <c r="A565" s="771"/>
      <c r="B565" s="771"/>
      <c r="C565" s="772"/>
      <c r="N565" s="772"/>
      <c r="O565" s="772"/>
      <c r="P565" s="772"/>
      <c r="Q565" s="772"/>
      <c r="R565" s="772"/>
      <c r="S565" s="772"/>
      <c r="T565" s="772"/>
      <c r="U565" s="772"/>
      <c r="V565" s="772"/>
      <c r="W565" s="772"/>
      <c r="X565" s="772"/>
      <c r="Y565" s="772"/>
      <c r="Z565" s="772"/>
    </row>
    <row r="566" spans="1:26" ht="15.75" customHeight="1" x14ac:dyDescent="0.3">
      <c r="A566" s="771"/>
      <c r="B566" s="771"/>
      <c r="C566" s="772"/>
      <c r="N566" s="772"/>
      <c r="O566" s="772"/>
      <c r="P566" s="772"/>
      <c r="Q566" s="772"/>
      <c r="R566" s="772"/>
      <c r="S566" s="772"/>
      <c r="T566" s="772"/>
      <c r="U566" s="772"/>
      <c r="V566" s="772"/>
      <c r="W566" s="772"/>
      <c r="X566" s="772"/>
      <c r="Y566" s="772"/>
      <c r="Z566" s="772"/>
    </row>
    <row r="567" spans="1:26" ht="15.75" customHeight="1" x14ac:dyDescent="0.3">
      <c r="A567" s="771"/>
      <c r="B567" s="771"/>
      <c r="C567" s="772"/>
      <c r="N567" s="772"/>
      <c r="O567" s="772"/>
      <c r="P567" s="772"/>
      <c r="Q567" s="772"/>
      <c r="R567" s="772"/>
      <c r="S567" s="772"/>
      <c r="T567" s="772"/>
      <c r="U567" s="772"/>
      <c r="V567" s="772"/>
      <c r="W567" s="772"/>
      <c r="X567" s="772"/>
      <c r="Y567" s="772"/>
      <c r="Z567" s="772"/>
    </row>
    <row r="568" spans="1:26" ht="15.75" customHeight="1" x14ac:dyDescent="0.3">
      <c r="A568" s="771"/>
      <c r="B568" s="771"/>
      <c r="C568" s="772"/>
      <c r="N568" s="772"/>
      <c r="O568" s="772"/>
      <c r="P568" s="772"/>
      <c r="Q568" s="772"/>
      <c r="R568" s="772"/>
      <c r="S568" s="772"/>
      <c r="T568" s="772"/>
      <c r="U568" s="772"/>
      <c r="V568" s="772"/>
      <c r="W568" s="772"/>
      <c r="X568" s="772"/>
      <c r="Y568" s="772"/>
      <c r="Z568" s="772"/>
    </row>
    <row r="569" spans="1:26" ht="15.75" customHeight="1" x14ac:dyDescent="0.3">
      <c r="A569" s="771"/>
      <c r="B569" s="771"/>
      <c r="C569" s="772"/>
      <c r="N569" s="772"/>
      <c r="O569" s="772"/>
      <c r="P569" s="772"/>
      <c r="Q569" s="772"/>
      <c r="R569" s="772"/>
      <c r="S569" s="772"/>
      <c r="T569" s="772"/>
      <c r="U569" s="772"/>
      <c r="V569" s="772"/>
      <c r="W569" s="772"/>
      <c r="X569" s="772"/>
      <c r="Y569" s="772"/>
      <c r="Z569" s="772"/>
    </row>
    <row r="570" spans="1:26" ht="15.75" customHeight="1" x14ac:dyDescent="0.3">
      <c r="A570" s="771"/>
      <c r="B570" s="771"/>
      <c r="C570" s="772"/>
      <c r="N570" s="772"/>
      <c r="O570" s="772"/>
      <c r="P570" s="772"/>
      <c r="Q570" s="772"/>
      <c r="R570" s="772"/>
      <c r="S570" s="772"/>
      <c r="T570" s="772"/>
      <c r="U570" s="772"/>
      <c r="V570" s="772"/>
      <c r="W570" s="772"/>
      <c r="X570" s="772"/>
      <c r="Y570" s="772"/>
      <c r="Z570" s="772"/>
    </row>
    <row r="571" spans="1:26" ht="15.75" customHeight="1" x14ac:dyDescent="0.3">
      <c r="A571" s="771"/>
      <c r="B571" s="771"/>
      <c r="C571" s="772"/>
      <c r="N571" s="772"/>
      <c r="O571" s="772"/>
      <c r="P571" s="772"/>
      <c r="Q571" s="772"/>
      <c r="R571" s="772"/>
      <c r="S571" s="772"/>
      <c r="T571" s="772"/>
      <c r="U571" s="772"/>
      <c r="V571" s="772"/>
      <c r="W571" s="772"/>
      <c r="X571" s="772"/>
      <c r="Y571" s="772"/>
      <c r="Z571" s="772"/>
    </row>
    <row r="572" spans="1:26" ht="15.75" customHeight="1" x14ac:dyDescent="0.3">
      <c r="A572" s="771"/>
      <c r="B572" s="771"/>
      <c r="C572" s="772"/>
      <c r="N572" s="772"/>
      <c r="O572" s="772"/>
      <c r="P572" s="772"/>
      <c r="Q572" s="772"/>
      <c r="R572" s="772"/>
      <c r="S572" s="772"/>
      <c r="T572" s="772"/>
      <c r="U572" s="772"/>
      <c r="V572" s="772"/>
      <c r="W572" s="772"/>
      <c r="X572" s="772"/>
      <c r="Y572" s="772"/>
      <c r="Z572" s="772"/>
    </row>
    <row r="573" spans="1:26" ht="15.75" customHeight="1" x14ac:dyDescent="0.3">
      <c r="A573" s="771"/>
      <c r="B573" s="771"/>
      <c r="C573" s="772"/>
      <c r="N573" s="772"/>
      <c r="O573" s="772"/>
      <c r="P573" s="772"/>
      <c r="Q573" s="772"/>
      <c r="R573" s="772"/>
      <c r="S573" s="772"/>
      <c r="T573" s="772"/>
      <c r="U573" s="772"/>
      <c r="V573" s="772"/>
      <c r="W573" s="772"/>
      <c r="X573" s="772"/>
      <c r="Y573" s="772"/>
      <c r="Z573" s="772"/>
    </row>
    <row r="574" spans="1:26" ht="15.75" customHeight="1" x14ac:dyDescent="0.3">
      <c r="A574" s="771"/>
      <c r="B574" s="771"/>
      <c r="C574" s="772"/>
      <c r="N574" s="772"/>
      <c r="O574" s="772"/>
      <c r="P574" s="772"/>
      <c r="Q574" s="772"/>
      <c r="R574" s="772"/>
      <c r="S574" s="772"/>
      <c r="T574" s="772"/>
      <c r="U574" s="772"/>
      <c r="V574" s="772"/>
      <c r="W574" s="772"/>
      <c r="X574" s="772"/>
      <c r="Y574" s="772"/>
      <c r="Z574" s="772"/>
    </row>
    <row r="575" spans="1:26" ht="15.75" customHeight="1" x14ac:dyDescent="0.3">
      <c r="A575" s="771"/>
      <c r="B575" s="771"/>
      <c r="C575" s="772"/>
      <c r="N575" s="772"/>
      <c r="O575" s="772"/>
      <c r="P575" s="772"/>
      <c r="Q575" s="772"/>
      <c r="R575" s="772"/>
      <c r="S575" s="772"/>
      <c r="T575" s="772"/>
      <c r="U575" s="772"/>
      <c r="V575" s="772"/>
      <c r="W575" s="772"/>
      <c r="X575" s="772"/>
      <c r="Y575" s="772"/>
      <c r="Z575" s="772"/>
    </row>
    <row r="576" spans="1:26" ht="15.75" customHeight="1" x14ac:dyDescent="0.3">
      <c r="A576" s="771"/>
      <c r="B576" s="771"/>
      <c r="C576" s="772"/>
      <c r="N576" s="772"/>
      <c r="O576" s="772"/>
      <c r="P576" s="772"/>
      <c r="Q576" s="772"/>
      <c r="R576" s="772"/>
      <c r="S576" s="772"/>
      <c r="T576" s="772"/>
      <c r="U576" s="772"/>
      <c r="V576" s="772"/>
      <c r="W576" s="772"/>
      <c r="X576" s="772"/>
      <c r="Y576" s="772"/>
      <c r="Z576" s="772"/>
    </row>
    <row r="577" spans="1:26" ht="15.75" customHeight="1" x14ac:dyDescent="0.3">
      <c r="A577" s="771"/>
      <c r="B577" s="771"/>
      <c r="C577" s="772"/>
      <c r="N577" s="772"/>
      <c r="O577" s="772"/>
      <c r="P577" s="772"/>
      <c r="Q577" s="772"/>
      <c r="R577" s="772"/>
      <c r="S577" s="772"/>
      <c r="T577" s="772"/>
      <c r="U577" s="772"/>
      <c r="V577" s="772"/>
      <c r="W577" s="772"/>
      <c r="X577" s="772"/>
      <c r="Y577" s="772"/>
      <c r="Z577" s="772"/>
    </row>
    <row r="578" spans="1:26" ht="15.75" customHeight="1" x14ac:dyDescent="0.3">
      <c r="A578" s="771"/>
      <c r="B578" s="771"/>
      <c r="C578" s="772"/>
      <c r="N578" s="772"/>
      <c r="O578" s="772"/>
      <c r="P578" s="772"/>
      <c r="Q578" s="772"/>
      <c r="R578" s="772"/>
      <c r="S578" s="772"/>
      <c r="T578" s="772"/>
      <c r="U578" s="772"/>
      <c r="V578" s="772"/>
      <c r="W578" s="772"/>
      <c r="X578" s="772"/>
      <c r="Y578" s="772"/>
      <c r="Z578" s="772"/>
    </row>
    <row r="579" spans="1:26" ht="15.75" customHeight="1" x14ac:dyDescent="0.3">
      <c r="A579" s="771"/>
      <c r="B579" s="771"/>
      <c r="C579" s="772"/>
      <c r="N579" s="772"/>
      <c r="O579" s="772"/>
      <c r="P579" s="772"/>
      <c r="Q579" s="772"/>
      <c r="R579" s="772"/>
      <c r="S579" s="772"/>
      <c r="T579" s="772"/>
      <c r="U579" s="772"/>
      <c r="V579" s="772"/>
      <c r="W579" s="772"/>
      <c r="X579" s="772"/>
      <c r="Y579" s="772"/>
      <c r="Z579" s="772"/>
    </row>
    <row r="580" spans="1:26" ht="15.75" customHeight="1" x14ac:dyDescent="0.3">
      <c r="A580" s="771"/>
      <c r="B580" s="771"/>
      <c r="C580" s="772"/>
      <c r="N580" s="772"/>
      <c r="O580" s="772"/>
      <c r="P580" s="772"/>
      <c r="Q580" s="772"/>
      <c r="R580" s="772"/>
      <c r="S580" s="772"/>
      <c r="T580" s="772"/>
      <c r="U580" s="772"/>
      <c r="V580" s="772"/>
      <c r="W580" s="772"/>
      <c r="X580" s="772"/>
      <c r="Y580" s="772"/>
      <c r="Z580" s="772"/>
    </row>
    <row r="581" spans="1:26" ht="15.75" customHeight="1" x14ac:dyDescent="0.3">
      <c r="A581" s="771"/>
      <c r="B581" s="771"/>
      <c r="C581" s="772"/>
      <c r="N581" s="772"/>
      <c r="O581" s="772"/>
      <c r="P581" s="772"/>
      <c r="Q581" s="772"/>
      <c r="R581" s="772"/>
      <c r="S581" s="772"/>
      <c r="T581" s="772"/>
      <c r="U581" s="772"/>
      <c r="V581" s="772"/>
      <c r="W581" s="772"/>
      <c r="X581" s="772"/>
      <c r="Y581" s="772"/>
      <c r="Z581" s="772"/>
    </row>
    <row r="582" spans="1:26" ht="15.75" customHeight="1" x14ac:dyDescent="0.3">
      <c r="A582" s="771"/>
      <c r="B582" s="771"/>
      <c r="C582" s="772"/>
      <c r="N582" s="772"/>
      <c r="O582" s="772"/>
      <c r="P582" s="772"/>
      <c r="Q582" s="772"/>
      <c r="R582" s="772"/>
      <c r="S582" s="772"/>
      <c r="T582" s="772"/>
      <c r="U582" s="772"/>
      <c r="V582" s="772"/>
      <c r="W582" s="772"/>
      <c r="X582" s="772"/>
      <c r="Y582" s="772"/>
      <c r="Z582" s="772"/>
    </row>
    <row r="583" spans="1:26" ht="15.75" customHeight="1" x14ac:dyDescent="0.3">
      <c r="A583" s="771"/>
      <c r="B583" s="771"/>
      <c r="C583" s="772"/>
      <c r="N583" s="772"/>
      <c r="O583" s="772"/>
      <c r="P583" s="772"/>
      <c r="Q583" s="772"/>
      <c r="R583" s="772"/>
      <c r="S583" s="772"/>
      <c r="T583" s="772"/>
      <c r="U583" s="772"/>
      <c r="V583" s="772"/>
      <c r="W583" s="772"/>
      <c r="X583" s="772"/>
      <c r="Y583" s="772"/>
      <c r="Z583" s="772"/>
    </row>
    <row r="584" spans="1:26" ht="15.75" customHeight="1" x14ac:dyDescent="0.3">
      <c r="A584" s="771"/>
      <c r="B584" s="771"/>
      <c r="C584" s="772"/>
      <c r="N584" s="772"/>
      <c r="O584" s="772"/>
      <c r="P584" s="772"/>
      <c r="Q584" s="772"/>
      <c r="R584" s="772"/>
      <c r="S584" s="772"/>
      <c r="T584" s="772"/>
      <c r="U584" s="772"/>
      <c r="V584" s="772"/>
      <c r="W584" s="772"/>
      <c r="X584" s="772"/>
      <c r="Y584" s="772"/>
      <c r="Z584" s="772"/>
    </row>
    <row r="585" spans="1:26" ht="15.75" customHeight="1" x14ac:dyDescent="0.3">
      <c r="A585" s="771"/>
      <c r="B585" s="771"/>
      <c r="C585" s="772"/>
      <c r="N585" s="772"/>
      <c r="O585" s="772"/>
      <c r="P585" s="772"/>
      <c r="Q585" s="772"/>
      <c r="R585" s="772"/>
      <c r="S585" s="772"/>
      <c r="T585" s="772"/>
      <c r="U585" s="772"/>
      <c r="V585" s="772"/>
      <c r="W585" s="772"/>
      <c r="X585" s="772"/>
      <c r="Y585" s="772"/>
      <c r="Z585" s="772"/>
    </row>
    <row r="586" spans="1:26" ht="15.75" customHeight="1" x14ac:dyDescent="0.3">
      <c r="A586" s="771"/>
      <c r="B586" s="771"/>
      <c r="C586" s="772"/>
      <c r="N586" s="772"/>
      <c r="O586" s="772"/>
      <c r="P586" s="772"/>
      <c r="Q586" s="772"/>
      <c r="R586" s="772"/>
      <c r="S586" s="772"/>
      <c r="T586" s="772"/>
      <c r="U586" s="772"/>
      <c r="V586" s="772"/>
      <c r="W586" s="772"/>
      <c r="X586" s="772"/>
      <c r="Y586" s="772"/>
      <c r="Z586" s="772"/>
    </row>
    <row r="587" spans="1:26" ht="15.75" customHeight="1" x14ac:dyDescent="0.3">
      <c r="A587" s="771"/>
      <c r="B587" s="771"/>
      <c r="C587" s="772"/>
      <c r="N587" s="772"/>
      <c r="O587" s="772"/>
      <c r="P587" s="772"/>
      <c r="Q587" s="772"/>
      <c r="R587" s="772"/>
      <c r="S587" s="772"/>
      <c r="T587" s="772"/>
      <c r="U587" s="772"/>
      <c r="V587" s="772"/>
      <c r="W587" s="772"/>
      <c r="X587" s="772"/>
      <c r="Y587" s="772"/>
      <c r="Z587" s="772"/>
    </row>
    <row r="588" spans="1:26" ht="15.75" customHeight="1" x14ac:dyDescent="0.3">
      <c r="A588" s="771"/>
      <c r="B588" s="771"/>
      <c r="C588" s="772"/>
      <c r="N588" s="772"/>
      <c r="O588" s="772"/>
      <c r="P588" s="772"/>
      <c r="Q588" s="772"/>
      <c r="R588" s="772"/>
      <c r="S588" s="772"/>
      <c r="T588" s="772"/>
      <c r="U588" s="772"/>
      <c r="V588" s="772"/>
      <c r="W588" s="772"/>
      <c r="X588" s="772"/>
      <c r="Y588" s="772"/>
      <c r="Z588" s="772"/>
    </row>
    <row r="589" spans="1:26" ht="15.75" customHeight="1" x14ac:dyDescent="0.3">
      <c r="A589" s="771"/>
      <c r="B589" s="771"/>
      <c r="C589" s="772"/>
      <c r="N589" s="772"/>
      <c r="O589" s="772"/>
      <c r="P589" s="772"/>
      <c r="Q589" s="772"/>
      <c r="R589" s="772"/>
      <c r="S589" s="772"/>
      <c r="T589" s="772"/>
      <c r="U589" s="772"/>
      <c r="V589" s="772"/>
      <c r="W589" s="772"/>
      <c r="X589" s="772"/>
      <c r="Y589" s="772"/>
      <c r="Z589" s="772"/>
    </row>
    <row r="590" spans="1:26" ht="15.75" customHeight="1" x14ac:dyDescent="0.3">
      <c r="A590" s="771"/>
      <c r="B590" s="771"/>
      <c r="C590" s="772"/>
      <c r="N590" s="772"/>
      <c r="O590" s="772"/>
      <c r="P590" s="772"/>
      <c r="Q590" s="772"/>
      <c r="R590" s="772"/>
      <c r="S590" s="772"/>
      <c r="T590" s="772"/>
      <c r="U590" s="772"/>
      <c r="V590" s="772"/>
      <c r="W590" s="772"/>
      <c r="X590" s="772"/>
      <c r="Y590" s="772"/>
      <c r="Z590" s="772"/>
    </row>
    <row r="591" spans="1:26" ht="15.75" customHeight="1" x14ac:dyDescent="0.3">
      <c r="A591" s="771"/>
      <c r="B591" s="771"/>
      <c r="C591" s="772"/>
      <c r="N591" s="772"/>
      <c r="O591" s="772"/>
      <c r="P591" s="772"/>
      <c r="Q591" s="772"/>
      <c r="R591" s="772"/>
      <c r="S591" s="772"/>
      <c r="T591" s="772"/>
      <c r="U591" s="772"/>
      <c r="V591" s="772"/>
      <c r="W591" s="772"/>
      <c r="X591" s="772"/>
      <c r="Y591" s="772"/>
      <c r="Z591" s="772"/>
    </row>
    <row r="592" spans="1:26" ht="15.75" customHeight="1" x14ac:dyDescent="0.3">
      <c r="A592" s="771"/>
      <c r="B592" s="771"/>
      <c r="C592" s="772"/>
      <c r="N592" s="772"/>
      <c r="O592" s="772"/>
      <c r="P592" s="772"/>
      <c r="Q592" s="772"/>
      <c r="R592" s="772"/>
      <c r="S592" s="772"/>
      <c r="T592" s="772"/>
      <c r="U592" s="772"/>
      <c r="V592" s="772"/>
      <c r="W592" s="772"/>
      <c r="X592" s="772"/>
      <c r="Y592" s="772"/>
      <c r="Z592" s="772"/>
    </row>
    <row r="593" spans="1:26" ht="15.75" customHeight="1" x14ac:dyDescent="0.3">
      <c r="A593" s="771"/>
      <c r="B593" s="771"/>
      <c r="C593" s="772"/>
      <c r="N593" s="772"/>
      <c r="O593" s="772"/>
      <c r="P593" s="772"/>
      <c r="Q593" s="772"/>
      <c r="R593" s="772"/>
      <c r="S593" s="772"/>
      <c r="T593" s="772"/>
      <c r="U593" s="772"/>
      <c r="V593" s="772"/>
      <c r="W593" s="772"/>
      <c r="X593" s="772"/>
      <c r="Y593" s="772"/>
      <c r="Z593" s="772"/>
    </row>
    <row r="594" spans="1:26" ht="15.75" customHeight="1" x14ac:dyDescent="0.3">
      <c r="A594" s="771"/>
      <c r="B594" s="771"/>
      <c r="C594" s="772"/>
      <c r="N594" s="772"/>
      <c r="O594" s="772"/>
      <c r="P594" s="772"/>
      <c r="Q594" s="772"/>
      <c r="R594" s="772"/>
      <c r="S594" s="772"/>
      <c r="T594" s="772"/>
      <c r="U594" s="772"/>
      <c r="V594" s="772"/>
      <c r="W594" s="772"/>
      <c r="X594" s="772"/>
      <c r="Y594" s="772"/>
      <c r="Z594" s="772"/>
    </row>
    <row r="595" spans="1:26" ht="15.75" customHeight="1" x14ac:dyDescent="0.3">
      <c r="A595" s="771"/>
      <c r="B595" s="771"/>
      <c r="C595" s="772"/>
      <c r="N595" s="772"/>
      <c r="O595" s="772"/>
      <c r="P595" s="772"/>
      <c r="Q595" s="772"/>
      <c r="R595" s="772"/>
      <c r="S595" s="772"/>
      <c r="T595" s="772"/>
      <c r="U595" s="772"/>
      <c r="V595" s="772"/>
      <c r="W595" s="772"/>
      <c r="X595" s="772"/>
      <c r="Y595" s="772"/>
      <c r="Z595" s="772"/>
    </row>
    <row r="596" spans="1:26" ht="15.75" customHeight="1" x14ac:dyDescent="0.3">
      <c r="A596" s="771"/>
      <c r="B596" s="771"/>
      <c r="C596" s="772"/>
      <c r="N596" s="772"/>
      <c r="O596" s="772"/>
      <c r="P596" s="772"/>
      <c r="Q596" s="772"/>
      <c r="R596" s="772"/>
      <c r="S596" s="772"/>
      <c r="T596" s="772"/>
      <c r="U596" s="772"/>
      <c r="V596" s="772"/>
      <c r="W596" s="772"/>
      <c r="X596" s="772"/>
      <c r="Y596" s="772"/>
      <c r="Z596" s="772"/>
    </row>
    <row r="597" spans="1:26" ht="15.75" customHeight="1" x14ac:dyDescent="0.3">
      <c r="A597" s="771"/>
      <c r="B597" s="771"/>
      <c r="C597" s="772"/>
      <c r="N597" s="772"/>
      <c r="O597" s="772"/>
      <c r="P597" s="772"/>
      <c r="Q597" s="772"/>
      <c r="R597" s="772"/>
      <c r="S597" s="772"/>
      <c r="T597" s="772"/>
      <c r="U597" s="772"/>
      <c r="V597" s="772"/>
      <c r="W597" s="772"/>
      <c r="X597" s="772"/>
      <c r="Y597" s="772"/>
      <c r="Z597" s="772"/>
    </row>
    <row r="598" spans="1:26" ht="15.75" customHeight="1" x14ac:dyDescent="0.3">
      <c r="A598" s="771"/>
      <c r="B598" s="771"/>
      <c r="C598" s="772"/>
      <c r="N598" s="772"/>
      <c r="O598" s="772"/>
      <c r="P598" s="772"/>
      <c r="Q598" s="772"/>
      <c r="R598" s="772"/>
      <c r="S598" s="772"/>
      <c r="T598" s="772"/>
      <c r="U598" s="772"/>
      <c r="V598" s="772"/>
      <c r="W598" s="772"/>
      <c r="X598" s="772"/>
      <c r="Y598" s="772"/>
      <c r="Z598" s="772"/>
    </row>
    <row r="599" spans="1:26" ht="15.75" customHeight="1" x14ac:dyDescent="0.3">
      <c r="A599" s="771"/>
      <c r="B599" s="771"/>
      <c r="C599" s="772"/>
      <c r="N599" s="772"/>
      <c r="O599" s="772"/>
      <c r="P599" s="772"/>
      <c r="Q599" s="772"/>
      <c r="R599" s="772"/>
      <c r="S599" s="772"/>
      <c r="T599" s="772"/>
      <c r="U599" s="772"/>
      <c r="V599" s="772"/>
      <c r="W599" s="772"/>
      <c r="X599" s="772"/>
      <c r="Y599" s="772"/>
      <c r="Z599" s="772"/>
    </row>
    <row r="600" spans="1:26" ht="15.75" customHeight="1" x14ac:dyDescent="0.3">
      <c r="A600" s="771"/>
      <c r="B600" s="771"/>
      <c r="C600" s="772"/>
      <c r="N600" s="772"/>
      <c r="O600" s="772"/>
      <c r="P600" s="772"/>
      <c r="Q600" s="772"/>
      <c r="R600" s="772"/>
      <c r="S600" s="772"/>
      <c r="T600" s="772"/>
      <c r="U600" s="772"/>
      <c r="V600" s="772"/>
      <c r="W600" s="772"/>
      <c r="X600" s="772"/>
      <c r="Y600" s="772"/>
      <c r="Z600" s="772"/>
    </row>
    <row r="601" spans="1:26" ht="15.75" customHeight="1" x14ac:dyDescent="0.3">
      <c r="A601" s="771"/>
      <c r="B601" s="771"/>
      <c r="C601" s="772"/>
      <c r="N601" s="772"/>
      <c r="O601" s="772"/>
      <c r="P601" s="772"/>
      <c r="Q601" s="772"/>
      <c r="R601" s="772"/>
      <c r="S601" s="772"/>
      <c r="T601" s="772"/>
      <c r="U601" s="772"/>
      <c r="V601" s="772"/>
      <c r="W601" s="772"/>
      <c r="X601" s="772"/>
      <c r="Y601" s="772"/>
      <c r="Z601" s="772"/>
    </row>
    <row r="602" spans="1:26" ht="15.75" customHeight="1" x14ac:dyDescent="0.3">
      <c r="A602" s="771"/>
      <c r="B602" s="771"/>
      <c r="C602" s="772"/>
      <c r="N602" s="772"/>
      <c r="O602" s="772"/>
      <c r="P602" s="772"/>
      <c r="Q602" s="772"/>
      <c r="R602" s="772"/>
      <c r="S602" s="772"/>
      <c r="T602" s="772"/>
      <c r="U602" s="772"/>
      <c r="V602" s="772"/>
      <c r="W602" s="772"/>
      <c r="X602" s="772"/>
      <c r="Y602" s="772"/>
      <c r="Z602" s="772"/>
    </row>
    <row r="603" spans="1:26" ht="15.75" customHeight="1" x14ac:dyDescent="0.3">
      <c r="A603" s="771"/>
      <c r="B603" s="771"/>
      <c r="C603" s="772"/>
      <c r="N603" s="772"/>
      <c r="O603" s="772"/>
      <c r="P603" s="772"/>
      <c r="Q603" s="772"/>
      <c r="R603" s="772"/>
      <c r="S603" s="772"/>
      <c r="T603" s="772"/>
      <c r="U603" s="772"/>
      <c r="V603" s="772"/>
      <c r="W603" s="772"/>
      <c r="X603" s="772"/>
      <c r="Y603" s="772"/>
      <c r="Z603" s="772"/>
    </row>
    <row r="604" spans="1:26" ht="15.75" customHeight="1" x14ac:dyDescent="0.3">
      <c r="A604" s="771"/>
      <c r="B604" s="771"/>
      <c r="C604" s="772"/>
      <c r="N604" s="772"/>
      <c r="O604" s="772"/>
      <c r="P604" s="772"/>
      <c r="Q604" s="772"/>
      <c r="R604" s="772"/>
      <c r="S604" s="772"/>
      <c r="T604" s="772"/>
      <c r="U604" s="772"/>
      <c r="V604" s="772"/>
      <c r="W604" s="772"/>
      <c r="X604" s="772"/>
      <c r="Y604" s="772"/>
      <c r="Z604" s="772"/>
    </row>
    <row r="605" spans="1:26" ht="15.75" customHeight="1" x14ac:dyDescent="0.3">
      <c r="A605" s="771"/>
      <c r="B605" s="771"/>
      <c r="C605" s="772"/>
      <c r="N605" s="772"/>
      <c r="O605" s="772"/>
      <c r="P605" s="772"/>
      <c r="Q605" s="772"/>
      <c r="R605" s="772"/>
      <c r="S605" s="772"/>
      <c r="T605" s="772"/>
      <c r="U605" s="772"/>
      <c r="V605" s="772"/>
      <c r="W605" s="772"/>
      <c r="X605" s="772"/>
      <c r="Y605" s="772"/>
      <c r="Z605" s="772"/>
    </row>
    <row r="606" spans="1:26" ht="15.75" customHeight="1" x14ac:dyDescent="0.3">
      <c r="A606" s="771"/>
      <c r="B606" s="771"/>
      <c r="C606" s="772"/>
      <c r="N606" s="772"/>
      <c r="O606" s="772"/>
      <c r="P606" s="772"/>
      <c r="Q606" s="772"/>
      <c r="R606" s="772"/>
      <c r="S606" s="772"/>
      <c r="T606" s="772"/>
      <c r="U606" s="772"/>
      <c r="V606" s="772"/>
      <c r="W606" s="772"/>
      <c r="X606" s="772"/>
      <c r="Y606" s="772"/>
      <c r="Z606" s="772"/>
    </row>
    <row r="607" spans="1:26" ht="15.75" customHeight="1" x14ac:dyDescent="0.3">
      <c r="A607" s="771"/>
      <c r="B607" s="771"/>
      <c r="C607" s="772"/>
      <c r="N607" s="772"/>
      <c r="O607" s="772"/>
      <c r="P607" s="772"/>
      <c r="Q607" s="772"/>
      <c r="R607" s="772"/>
      <c r="S607" s="772"/>
      <c r="T607" s="772"/>
      <c r="U607" s="772"/>
      <c r="V607" s="772"/>
      <c r="W607" s="772"/>
      <c r="X607" s="772"/>
      <c r="Y607" s="772"/>
      <c r="Z607" s="772"/>
    </row>
    <row r="608" spans="1:26" ht="15.75" customHeight="1" x14ac:dyDescent="0.3">
      <c r="A608" s="771"/>
      <c r="B608" s="771"/>
      <c r="C608" s="772"/>
      <c r="N608" s="772"/>
      <c r="O608" s="772"/>
      <c r="P608" s="772"/>
      <c r="Q608" s="772"/>
      <c r="R608" s="772"/>
      <c r="S608" s="772"/>
      <c r="T608" s="772"/>
      <c r="U608" s="772"/>
      <c r="V608" s="772"/>
      <c r="W608" s="772"/>
      <c r="X608" s="772"/>
      <c r="Y608" s="772"/>
      <c r="Z608" s="772"/>
    </row>
    <row r="609" spans="1:26" ht="15.75" customHeight="1" x14ac:dyDescent="0.3">
      <c r="A609" s="771"/>
      <c r="B609" s="771"/>
      <c r="C609" s="772"/>
      <c r="N609" s="772"/>
      <c r="O609" s="772"/>
      <c r="P609" s="772"/>
      <c r="Q609" s="772"/>
      <c r="R609" s="772"/>
      <c r="S609" s="772"/>
      <c r="T609" s="772"/>
      <c r="U609" s="772"/>
      <c r="V609" s="772"/>
      <c r="W609" s="772"/>
      <c r="X609" s="772"/>
      <c r="Y609" s="772"/>
      <c r="Z609" s="772"/>
    </row>
    <row r="610" spans="1:26" ht="15.75" customHeight="1" x14ac:dyDescent="0.3">
      <c r="A610" s="771"/>
      <c r="B610" s="771"/>
      <c r="C610" s="772"/>
      <c r="N610" s="772"/>
      <c r="O610" s="772"/>
      <c r="P610" s="772"/>
      <c r="Q610" s="772"/>
      <c r="R610" s="772"/>
      <c r="S610" s="772"/>
      <c r="T610" s="772"/>
      <c r="U610" s="772"/>
      <c r="V610" s="772"/>
      <c r="W610" s="772"/>
      <c r="X610" s="772"/>
      <c r="Y610" s="772"/>
      <c r="Z610" s="772"/>
    </row>
    <row r="611" spans="1:26" ht="15.75" customHeight="1" x14ac:dyDescent="0.3">
      <c r="A611" s="771"/>
      <c r="B611" s="771"/>
      <c r="C611" s="772"/>
      <c r="N611" s="772"/>
      <c r="O611" s="772"/>
      <c r="P611" s="772"/>
      <c r="Q611" s="772"/>
      <c r="R611" s="772"/>
      <c r="S611" s="772"/>
      <c r="T611" s="772"/>
      <c r="U611" s="772"/>
      <c r="V611" s="772"/>
      <c r="W611" s="772"/>
      <c r="X611" s="772"/>
      <c r="Y611" s="772"/>
      <c r="Z611" s="772"/>
    </row>
    <row r="612" spans="1:26" ht="15.75" customHeight="1" x14ac:dyDescent="0.3">
      <c r="A612" s="771"/>
      <c r="B612" s="771"/>
      <c r="C612" s="772"/>
      <c r="N612" s="772"/>
      <c r="O612" s="772"/>
      <c r="P612" s="772"/>
      <c r="Q612" s="772"/>
      <c r="R612" s="772"/>
      <c r="S612" s="772"/>
      <c r="T612" s="772"/>
      <c r="U612" s="772"/>
      <c r="V612" s="772"/>
      <c r="W612" s="772"/>
      <c r="X612" s="772"/>
      <c r="Y612" s="772"/>
      <c r="Z612" s="772"/>
    </row>
    <row r="613" spans="1:26" ht="15.75" customHeight="1" x14ac:dyDescent="0.3">
      <c r="A613" s="771"/>
      <c r="B613" s="771"/>
      <c r="C613" s="772"/>
      <c r="N613" s="772"/>
      <c r="O613" s="772"/>
      <c r="P613" s="772"/>
      <c r="Q613" s="772"/>
      <c r="R613" s="772"/>
      <c r="S613" s="772"/>
      <c r="T613" s="772"/>
      <c r="U613" s="772"/>
      <c r="V613" s="772"/>
      <c r="W613" s="772"/>
      <c r="X613" s="772"/>
      <c r="Y613" s="772"/>
      <c r="Z613" s="772"/>
    </row>
    <row r="614" spans="1:26" ht="15.75" customHeight="1" x14ac:dyDescent="0.3">
      <c r="A614" s="771"/>
      <c r="B614" s="771"/>
      <c r="C614" s="772"/>
      <c r="N614" s="772"/>
      <c r="O614" s="772"/>
      <c r="P614" s="772"/>
      <c r="Q614" s="772"/>
      <c r="R614" s="772"/>
      <c r="S614" s="772"/>
      <c r="T614" s="772"/>
      <c r="U614" s="772"/>
      <c r="V614" s="772"/>
      <c r="W614" s="772"/>
      <c r="X614" s="772"/>
      <c r="Y614" s="772"/>
      <c r="Z614" s="772"/>
    </row>
    <row r="615" spans="1:26" ht="15.75" customHeight="1" x14ac:dyDescent="0.3">
      <c r="A615" s="771"/>
      <c r="B615" s="771"/>
      <c r="C615" s="772"/>
      <c r="N615" s="772"/>
      <c r="O615" s="772"/>
      <c r="P615" s="772"/>
      <c r="Q615" s="772"/>
      <c r="R615" s="772"/>
      <c r="S615" s="772"/>
      <c r="T615" s="772"/>
      <c r="U615" s="772"/>
      <c r="V615" s="772"/>
      <c r="W615" s="772"/>
      <c r="X615" s="772"/>
      <c r="Y615" s="772"/>
      <c r="Z615" s="772"/>
    </row>
    <row r="616" spans="1:26" ht="15.75" customHeight="1" x14ac:dyDescent="0.3">
      <c r="A616" s="771"/>
      <c r="B616" s="771"/>
      <c r="C616" s="772"/>
      <c r="N616" s="772"/>
      <c r="O616" s="772"/>
      <c r="P616" s="772"/>
      <c r="Q616" s="772"/>
      <c r="R616" s="772"/>
      <c r="S616" s="772"/>
      <c r="T616" s="772"/>
      <c r="U616" s="772"/>
      <c r="V616" s="772"/>
      <c r="W616" s="772"/>
      <c r="X616" s="772"/>
      <c r="Y616" s="772"/>
      <c r="Z616" s="772"/>
    </row>
    <row r="617" spans="1:26" ht="15.75" customHeight="1" x14ac:dyDescent="0.3">
      <c r="A617" s="771"/>
      <c r="B617" s="771"/>
      <c r="C617" s="772"/>
      <c r="N617" s="772"/>
      <c r="O617" s="772"/>
      <c r="P617" s="772"/>
      <c r="Q617" s="772"/>
      <c r="R617" s="772"/>
      <c r="S617" s="772"/>
      <c r="T617" s="772"/>
      <c r="U617" s="772"/>
      <c r="V617" s="772"/>
      <c r="W617" s="772"/>
      <c r="X617" s="772"/>
      <c r="Y617" s="772"/>
      <c r="Z617" s="772"/>
    </row>
    <row r="618" spans="1:26" ht="15.75" customHeight="1" x14ac:dyDescent="0.3">
      <c r="A618" s="771"/>
      <c r="B618" s="771"/>
      <c r="C618" s="772"/>
      <c r="N618" s="772"/>
      <c r="O618" s="772"/>
      <c r="P618" s="772"/>
      <c r="Q618" s="772"/>
      <c r="R618" s="772"/>
      <c r="S618" s="772"/>
      <c r="T618" s="772"/>
      <c r="U618" s="772"/>
      <c r="V618" s="772"/>
      <c r="W618" s="772"/>
      <c r="X618" s="772"/>
      <c r="Y618" s="772"/>
      <c r="Z618" s="772"/>
    </row>
    <row r="619" spans="1:26" ht="15.75" customHeight="1" x14ac:dyDescent="0.3">
      <c r="A619" s="771"/>
      <c r="B619" s="771"/>
      <c r="C619" s="772"/>
      <c r="N619" s="772"/>
      <c r="O619" s="772"/>
      <c r="P619" s="772"/>
      <c r="Q619" s="772"/>
      <c r="R619" s="772"/>
      <c r="S619" s="772"/>
      <c r="T619" s="772"/>
      <c r="U619" s="772"/>
      <c r="V619" s="772"/>
      <c r="W619" s="772"/>
      <c r="X619" s="772"/>
      <c r="Y619" s="772"/>
      <c r="Z619" s="772"/>
    </row>
    <row r="620" spans="1:26" ht="15.75" customHeight="1" x14ac:dyDescent="0.3">
      <c r="A620" s="771"/>
      <c r="B620" s="771"/>
      <c r="C620" s="772"/>
      <c r="N620" s="772"/>
      <c r="O620" s="772"/>
      <c r="P620" s="772"/>
      <c r="Q620" s="772"/>
      <c r="R620" s="772"/>
      <c r="S620" s="772"/>
      <c r="T620" s="772"/>
      <c r="U620" s="772"/>
      <c r="V620" s="772"/>
      <c r="W620" s="772"/>
      <c r="X620" s="772"/>
      <c r="Y620" s="772"/>
      <c r="Z620" s="772"/>
    </row>
    <row r="621" spans="1:26" ht="15.75" customHeight="1" x14ac:dyDescent="0.3">
      <c r="A621" s="771"/>
      <c r="B621" s="771"/>
      <c r="C621" s="772"/>
      <c r="N621" s="772"/>
      <c r="O621" s="772"/>
      <c r="P621" s="772"/>
      <c r="Q621" s="772"/>
      <c r="R621" s="772"/>
      <c r="S621" s="772"/>
      <c r="T621" s="772"/>
      <c r="U621" s="772"/>
      <c r="V621" s="772"/>
      <c r="W621" s="772"/>
      <c r="X621" s="772"/>
      <c r="Y621" s="772"/>
      <c r="Z621" s="772"/>
    </row>
    <row r="622" spans="1:26" ht="15.75" customHeight="1" x14ac:dyDescent="0.3">
      <c r="A622" s="771"/>
      <c r="B622" s="771"/>
      <c r="C622" s="772"/>
      <c r="N622" s="772"/>
      <c r="O622" s="772"/>
      <c r="P622" s="772"/>
      <c r="Q622" s="772"/>
      <c r="R622" s="772"/>
      <c r="S622" s="772"/>
      <c r="T622" s="772"/>
      <c r="U622" s="772"/>
      <c r="V622" s="772"/>
      <c r="W622" s="772"/>
      <c r="X622" s="772"/>
      <c r="Y622" s="772"/>
      <c r="Z622" s="772"/>
    </row>
    <row r="623" spans="1:26" ht="15.75" customHeight="1" x14ac:dyDescent="0.3">
      <c r="A623" s="771"/>
      <c r="B623" s="771"/>
      <c r="C623" s="772"/>
      <c r="N623" s="772"/>
      <c r="O623" s="772"/>
      <c r="P623" s="772"/>
      <c r="Q623" s="772"/>
      <c r="R623" s="772"/>
      <c r="S623" s="772"/>
      <c r="T623" s="772"/>
      <c r="U623" s="772"/>
      <c r="V623" s="772"/>
      <c r="W623" s="772"/>
      <c r="X623" s="772"/>
      <c r="Y623" s="772"/>
      <c r="Z623" s="772"/>
    </row>
    <row r="624" spans="1:26" ht="15.75" customHeight="1" x14ac:dyDescent="0.3">
      <c r="A624" s="771"/>
      <c r="B624" s="771"/>
      <c r="C624" s="772"/>
      <c r="N624" s="772"/>
      <c r="O624" s="772"/>
      <c r="P624" s="772"/>
      <c r="Q624" s="772"/>
      <c r="R624" s="772"/>
      <c r="S624" s="772"/>
      <c r="T624" s="772"/>
      <c r="U624" s="772"/>
      <c r="V624" s="772"/>
      <c r="W624" s="772"/>
      <c r="X624" s="772"/>
      <c r="Y624" s="772"/>
      <c r="Z624" s="772"/>
    </row>
    <row r="625" spans="1:26" ht="15.75" customHeight="1" x14ac:dyDescent="0.3">
      <c r="A625" s="771"/>
      <c r="B625" s="771"/>
      <c r="C625" s="772"/>
      <c r="N625" s="772"/>
      <c r="O625" s="772"/>
      <c r="P625" s="772"/>
      <c r="Q625" s="772"/>
      <c r="R625" s="772"/>
      <c r="S625" s="772"/>
      <c r="T625" s="772"/>
      <c r="U625" s="772"/>
      <c r="V625" s="772"/>
      <c r="W625" s="772"/>
      <c r="X625" s="772"/>
      <c r="Y625" s="772"/>
      <c r="Z625" s="772"/>
    </row>
    <row r="626" spans="1:26" ht="15.75" customHeight="1" x14ac:dyDescent="0.3">
      <c r="A626" s="771"/>
      <c r="B626" s="771"/>
      <c r="C626" s="772"/>
      <c r="N626" s="772"/>
      <c r="O626" s="772"/>
      <c r="P626" s="772"/>
      <c r="Q626" s="772"/>
      <c r="R626" s="772"/>
      <c r="S626" s="772"/>
      <c r="T626" s="772"/>
      <c r="U626" s="772"/>
      <c r="V626" s="772"/>
      <c r="W626" s="772"/>
      <c r="X626" s="772"/>
      <c r="Y626" s="772"/>
      <c r="Z626" s="772"/>
    </row>
    <row r="627" spans="1:26" ht="15.75" customHeight="1" x14ac:dyDescent="0.3">
      <c r="A627" s="771"/>
      <c r="B627" s="771"/>
      <c r="C627" s="772"/>
      <c r="N627" s="772"/>
      <c r="O627" s="772"/>
      <c r="P627" s="772"/>
      <c r="Q627" s="772"/>
      <c r="R627" s="772"/>
      <c r="S627" s="772"/>
      <c r="T627" s="772"/>
      <c r="U627" s="772"/>
      <c r="V627" s="772"/>
      <c r="W627" s="772"/>
      <c r="X627" s="772"/>
      <c r="Y627" s="772"/>
      <c r="Z627" s="772"/>
    </row>
    <row r="628" spans="1:26" ht="15.75" customHeight="1" x14ac:dyDescent="0.3">
      <c r="A628" s="771"/>
      <c r="B628" s="771"/>
      <c r="C628" s="772"/>
      <c r="N628" s="772"/>
      <c r="O628" s="772"/>
      <c r="P628" s="772"/>
      <c r="Q628" s="772"/>
      <c r="R628" s="772"/>
      <c r="S628" s="772"/>
      <c r="T628" s="772"/>
      <c r="U628" s="772"/>
      <c r="V628" s="772"/>
      <c r="W628" s="772"/>
      <c r="X628" s="772"/>
      <c r="Y628" s="772"/>
      <c r="Z628" s="772"/>
    </row>
    <row r="629" spans="1:26" ht="15.75" customHeight="1" x14ac:dyDescent="0.3">
      <c r="A629" s="771"/>
      <c r="B629" s="771"/>
      <c r="C629" s="772"/>
      <c r="N629" s="772"/>
      <c r="O629" s="772"/>
      <c r="P629" s="772"/>
      <c r="Q629" s="772"/>
      <c r="R629" s="772"/>
      <c r="S629" s="772"/>
      <c r="T629" s="772"/>
      <c r="U629" s="772"/>
      <c r="V629" s="772"/>
      <c r="W629" s="772"/>
      <c r="X629" s="772"/>
      <c r="Y629" s="772"/>
      <c r="Z629" s="772"/>
    </row>
    <row r="630" spans="1:26" ht="15.75" customHeight="1" x14ac:dyDescent="0.3">
      <c r="A630" s="771"/>
      <c r="B630" s="771"/>
      <c r="C630" s="772"/>
      <c r="N630" s="772"/>
      <c r="O630" s="772"/>
      <c r="P630" s="772"/>
      <c r="Q630" s="772"/>
      <c r="R630" s="772"/>
      <c r="S630" s="772"/>
      <c r="T630" s="772"/>
      <c r="U630" s="772"/>
      <c r="V630" s="772"/>
      <c r="W630" s="772"/>
      <c r="X630" s="772"/>
      <c r="Y630" s="772"/>
      <c r="Z630" s="772"/>
    </row>
    <row r="631" spans="1:26" ht="15.75" customHeight="1" x14ac:dyDescent="0.3">
      <c r="A631" s="771"/>
      <c r="B631" s="771"/>
      <c r="C631" s="772"/>
      <c r="N631" s="772"/>
      <c r="O631" s="772"/>
      <c r="P631" s="772"/>
      <c r="Q631" s="772"/>
      <c r="R631" s="772"/>
      <c r="S631" s="772"/>
      <c r="T631" s="772"/>
      <c r="U631" s="772"/>
      <c r="V631" s="772"/>
      <c r="W631" s="772"/>
      <c r="X631" s="772"/>
      <c r="Y631" s="772"/>
      <c r="Z631" s="772"/>
    </row>
    <row r="632" spans="1:26" ht="15.75" customHeight="1" x14ac:dyDescent="0.3">
      <c r="A632" s="771"/>
      <c r="B632" s="771"/>
      <c r="C632" s="772"/>
      <c r="N632" s="772"/>
      <c r="O632" s="772"/>
      <c r="P632" s="772"/>
      <c r="Q632" s="772"/>
      <c r="R632" s="772"/>
      <c r="S632" s="772"/>
      <c r="T632" s="772"/>
      <c r="U632" s="772"/>
      <c r="V632" s="772"/>
      <c r="W632" s="772"/>
      <c r="X632" s="772"/>
      <c r="Y632" s="772"/>
      <c r="Z632" s="772"/>
    </row>
    <row r="633" spans="1:26" ht="15.75" customHeight="1" x14ac:dyDescent="0.3">
      <c r="A633" s="771"/>
      <c r="B633" s="771"/>
      <c r="C633" s="772"/>
      <c r="N633" s="772"/>
      <c r="O633" s="772"/>
      <c r="P633" s="772"/>
      <c r="Q633" s="772"/>
      <c r="R633" s="772"/>
      <c r="S633" s="772"/>
      <c r="T633" s="772"/>
      <c r="U633" s="772"/>
      <c r="V633" s="772"/>
      <c r="W633" s="772"/>
      <c r="X633" s="772"/>
      <c r="Y633" s="772"/>
      <c r="Z633" s="772"/>
    </row>
    <row r="634" spans="1:26" ht="15.75" customHeight="1" x14ac:dyDescent="0.3">
      <c r="A634" s="771"/>
      <c r="B634" s="771"/>
      <c r="C634" s="772"/>
      <c r="N634" s="772"/>
      <c r="O634" s="772"/>
      <c r="P634" s="772"/>
      <c r="Q634" s="772"/>
      <c r="R634" s="772"/>
      <c r="S634" s="772"/>
      <c r="T634" s="772"/>
      <c r="U634" s="772"/>
      <c r="V634" s="772"/>
      <c r="W634" s="772"/>
      <c r="X634" s="772"/>
      <c r="Y634" s="772"/>
      <c r="Z634" s="772"/>
    </row>
    <row r="635" spans="1:26" ht="15.75" customHeight="1" x14ac:dyDescent="0.3">
      <c r="A635" s="771"/>
      <c r="B635" s="771"/>
      <c r="C635" s="772"/>
      <c r="N635" s="772"/>
      <c r="O635" s="772"/>
      <c r="P635" s="772"/>
      <c r="Q635" s="772"/>
      <c r="R635" s="772"/>
      <c r="S635" s="772"/>
      <c r="T635" s="772"/>
      <c r="U635" s="772"/>
      <c r="V635" s="772"/>
      <c r="W635" s="772"/>
      <c r="X635" s="772"/>
      <c r="Y635" s="772"/>
      <c r="Z635" s="772"/>
    </row>
    <row r="636" spans="1:26" ht="15.75" customHeight="1" x14ac:dyDescent="0.3">
      <c r="A636" s="771"/>
      <c r="B636" s="771"/>
      <c r="C636" s="772"/>
      <c r="N636" s="772"/>
      <c r="O636" s="772"/>
      <c r="P636" s="772"/>
      <c r="Q636" s="772"/>
      <c r="R636" s="772"/>
      <c r="S636" s="772"/>
      <c r="T636" s="772"/>
      <c r="U636" s="772"/>
      <c r="V636" s="772"/>
      <c r="W636" s="772"/>
      <c r="X636" s="772"/>
      <c r="Y636" s="772"/>
      <c r="Z636" s="772"/>
    </row>
    <row r="637" spans="1:26" ht="15.75" customHeight="1" x14ac:dyDescent="0.3">
      <c r="A637" s="771"/>
      <c r="B637" s="771"/>
      <c r="C637" s="772"/>
      <c r="N637" s="772"/>
      <c r="O637" s="772"/>
      <c r="P637" s="772"/>
      <c r="Q637" s="772"/>
      <c r="R637" s="772"/>
      <c r="S637" s="772"/>
      <c r="T637" s="772"/>
      <c r="U637" s="772"/>
      <c r="V637" s="772"/>
      <c r="W637" s="772"/>
      <c r="X637" s="772"/>
      <c r="Y637" s="772"/>
      <c r="Z637" s="772"/>
    </row>
    <row r="638" spans="1:26" ht="15.75" customHeight="1" x14ac:dyDescent="0.3">
      <c r="A638" s="771"/>
      <c r="B638" s="771"/>
      <c r="C638" s="772"/>
      <c r="N638" s="772"/>
      <c r="O638" s="772"/>
      <c r="P638" s="772"/>
      <c r="Q638" s="772"/>
      <c r="R638" s="772"/>
      <c r="S638" s="772"/>
      <c r="T638" s="772"/>
      <c r="U638" s="772"/>
      <c r="V638" s="772"/>
      <c r="W638" s="772"/>
      <c r="X638" s="772"/>
      <c r="Y638" s="772"/>
      <c r="Z638" s="772"/>
    </row>
    <row r="639" spans="1:26" ht="15.75" customHeight="1" x14ac:dyDescent="0.3">
      <c r="A639" s="771"/>
      <c r="B639" s="771"/>
      <c r="C639" s="772"/>
      <c r="N639" s="772"/>
      <c r="O639" s="772"/>
      <c r="P639" s="772"/>
      <c r="Q639" s="772"/>
      <c r="R639" s="772"/>
      <c r="S639" s="772"/>
      <c r="T639" s="772"/>
      <c r="U639" s="772"/>
      <c r="V639" s="772"/>
      <c r="W639" s="772"/>
      <c r="X639" s="772"/>
      <c r="Y639" s="772"/>
      <c r="Z639" s="772"/>
    </row>
    <row r="640" spans="1:26" ht="15.75" customHeight="1" x14ac:dyDescent="0.3">
      <c r="A640" s="771"/>
      <c r="B640" s="771"/>
      <c r="C640" s="772"/>
      <c r="N640" s="772"/>
      <c r="O640" s="772"/>
      <c r="P640" s="772"/>
      <c r="Q640" s="772"/>
      <c r="R640" s="772"/>
      <c r="S640" s="772"/>
      <c r="T640" s="772"/>
      <c r="U640" s="772"/>
      <c r="V640" s="772"/>
      <c r="W640" s="772"/>
      <c r="X640" s="772"/>
      <c r="Y640" s="772"/>
      <c r="Z640" s="772"/>
    </row>
    <row r="641" spans="1:26" ht="15.75" customHeight="1" x14ac:dyDescent="0.3">
      <c r="A641" s="771"/>
      <c r="B641" s="771"/>
      <c r="C641" s="772"/>
      <c r="N641" s="772"/>
      <c r="O641" s="772"/>
      <c r="P641" s="772"/>
      <c r="Q641" s="772"/>
      <c r="R641" s="772"/>
      <c r="S641" s="772"/>
      <c r="T641" s="772"/>
      <c r="U641" s="772"/>
      <c r="V641" s="772"/>
      <c r="W641" s="772"/>
      <c r="X641" s="772"/>
      <c r="Y641" s="772"/>
      <c r="Z641" s="772"/>
    </row>
    <row r="642" spans="1:26" ht="15.75" customHeight="1" x14ac:dyDescent="0.3">
      <c r="A642" s="771"/>
      <c r="B642" s="771"/>
      <c r="C642" s="772"/>
      <c r="N642" s="772"/>
      <c r="O642" s="772"/>
      <c r="P642" s="772"/>
      <c r="Q642" s="772"/>
      <c r="R642" s="772"/>
      <c r="S642" s="772"/>
      <c r="T642" s="772"/>
      <c r="U642" s="772"/>
      <c r="V642" s="772"/>
      <c r="W642" s="772"/>
      <c r="X642" s="772"/>
      <c r="Y642" s="772"/>
      <c r="Z642" s="772"/>
    </row>
    <row r="643" spans="1:26" ht="15.75" customHeight="1" x14ac:dyDescent="0.3">
      <c r="A643" s="771"/>
      <c r="B643" s="771"/>
      <c r="C643" s="772"/>
      <c r="N643" s="772"/>
      <c r="O643" s="772"/>
      <c r="P643" s="772"/>
      <c r="Q643" s="772"/>
      <c r="R643" s="772"/>
      <c r="S643" s="772"/>
      <c r="T643" s="772"/>
      <c r="U643" s="772"/>
      <c r="V643" s="772"/>
      <c r="W643" s="772"/>
      <c r="X643" s="772"/>
      <c r="Y643" s="772"/>
      <c r="Z643" s="772"/>
    </row>
    <row r="644" spans="1:26" ht="15.75" customHeight="1" x14ac:dyDescent="0.3">
      <c r="A644" s="771"/>
      <c r="B644" s="771"/>
      <c r="C644" s="772"/>
      <c r="N644" s="772"/>
      <c r="O644" s="772"/>
      <c r="P644" s="772"/>
      <c r="Q644" s="772"/>
      <c r="R644" s="772"/>
      <c r="S644" s="772"/>
      <c r="T644" s="772"/>
      <c r="U644" s="772"/>
      <c r="V644" s="772"/>
      <c r="W644" s="772"/>
      <c r="X644" s="772"/>
      <c r="Y644" s="772"/>
      <c r="Z644" s="772"/>
    </row>
    <row r="645" spans="1:26" ht="15.75" customHeight="1" x14ac:dyDescent="0.3">
      <c r="A645" s="771"/>
      <c r="B645" s="771"/>
      <c r="C645" s="772"/>
      <c r="N645" s="772"/>
      <c r="O645" s="772"/>
      <c r="P645" s="772"/>
      <c r="Q645" s="772"/>
      <c r="R645" s="772"/>
      <c r="S645" s="772"/>
      <c r="T645" s="772"/>
      <c r="U645" s="772"/>
      <c r="V645" s="772"/>
      <c r="W645" s="772"/>
      <c r="X645" s="772"/>
      <c r="Y645" s="772"/>
      <c r="Z645" s="772"/>
    </row>
    <row r="646" spans="1:26" ht="15.75" customHeight="1" x14ac:dyDescent="0.3">
      <c r="A646" s="771"/>
      <c r="B646" s="771"/>
      <c r="C646" s="772"/>
      <c r="N646" s="772"/>
      <c r="O646" s="772"/>
      <c r="P646" s="772"/>
      <c r="Q646" s="772"/>
      <c r="R646" s="772"/>
      <c r="S646" s="772"/>
      <c r="T646" s="772"/>
      <c r="U646" s="772"/>
      <c r="V646" s="772"/>
      <c r="W646" s="772"/>
      <c r="X646" s="772"/>
      <c r="Y646" s="772"/>
      <c r="Z646" s="772"/>
    </row>
    <row r="647" spans="1:26" ht="15.75" customHeight="1" x14ac:dyDescent="0.3">
      <c r="A647" s="771"/>
      <c r="B647" s="771"/>
      <c r="C647" s="772"/>
      <c r="N647" s="772"/>
      <c r="O647" s="772"/>
      <c r="P647" s="772"/>
      <c r="Q647" s="772"/>
      <c r="R647" s="772"/>
      <c r="S647" s="772"/>
      <c r="T647" s="772"/>
      <c r="U647" s="772"/>
      <c r="V647" s="772"/>
      <c r="W647" s="772"/>
      <c r="X647" s="772"/>
      <c r="Y647" s="772"/>
      <c r="Z647" s="772"/>
    </row>
    <row r="648" spans="1:26" ht="15.75" customHeight="1" x14ac:dyDescent="0.3">
      <c r="A648" s="771"/>
      <c r="B648" s="771"/>
      <c r="C648" s="772"/>
      <c r="N648" s="772"/>
      <c r="O648" s="772"/>
      <c r="P648" s="772"/>
      <c r="Q648" s="772"/>
      <c r="R648" s="772"/>
      <c r="S648" s="772"/>
      <c r="T648" s="772"/>
      <c r="U648" s="772"/>
      <c r="V648" s="772"/>
      <c r="W648" s="772"/>
      <c r="X648" s="772"/>
      <c r="Y648" s="772"/>
      <c r="Z648" s="772"/>
    </row>
    <row r="649" spans="1:26" ht="15.75" customHeight="1" x14ac:dyDescent="0.3">
      <c r="A649" s="771"/>
      <c r="B649" s="771"/>
      <c r="C649" s="772"/>
      <c r="N649" s="772"/>
      <c r="O649" s="772"/>
      <c r="P649" s="772"/>
      <c r="Q649" s="772"/>
      <c r="R649" s="772"/>
      <c r="S649" s="772"/>
      <c r="T649" s="772"/>
      <c r="U649" s="772"/>
      <c r="V649" s="772"/>
      <c r="W649" s="772"/>
      <c r="X649" s="772"/>
      <c r="Y649" s="772"/>
      <c r="Z649" s="772"/>
    </row>
    <row r="650" spans="1:26" ht="15.75" customHeight="1" x14ac:dyDescent="0.3">
      <c r="A650" s="771"/>
      <c r="B650" s="771"/>
      <c r="C650" s="772"/>
      <c r="N650" s="772"/>
      <c r="O650" s="772"/>
      <c r="P650" s="772"/>
      <c r="Q650" s="772"/>
      <c r="R650" s="772"/>
      <c r="S650" s="772"/>
      <c r="T650" s="772"/>
      <c r="U650" s="772"/>
      <c r="V650" s="772"/>
      <c r="W650" s="772"/>
      <c r="X650" s="772"/>
      <c r="Y650" s="772"/>
      <c r="Z650" s="772"/>
    </row>
    <row r="651" spans="1:26" ht="15.75" customHeight="1" x14ac:dyDescent="0.3">
      <c r="A651" s="771"/>
      <c r="B651" s="771"/>
      <c r="C651" s="772"/>
      <c r="N651" s="772"/>
      <c r="O651" s="772"/>
      <c r="P651" s="772"/>
      <c r="Q651" s="772"/>
      <c r="R651" s="772"/>
      <c r="S651" s="772"/>
      <c r="T651" s="772"/>
      <c r="U651" s="772"/>
      <c r="V651" s="772"/>
      <c r="W651" s="772"/>
      <c r="X651" s="772"/>
      <c r="Y651" s="772"/>
      <c r="Z651" s="772"/>
    </row>
    <row r="652" spans="1:26" ht="15.75" customHeight="1" x14ac:dyDescent="0.3">
      <c r="A652" s="771"/>
      <c r="B652" s="771"/>
      <c r="C652" s="772"/>
      <c r="N652" s="772"/>
      <c r="O652" s="772"/>
      <c r="P652" s="772"/>
      <c r="Q652" s="772"/>
      <c r="R652" s="772"/>
      <c r="S652" s="772"/>
      <c r="T652" s="772"/>
      <c r="U652" s="772"/>
      <c r="V652" s="772"/>
      <c r="W652" s="772"/>
      <c r="X652" s="772"/>
      <c r="Y652" s="772"/>
      <c r="Z652" s="772"/>
    </row>
    <row r="653" spans="1:26" ht="15.75" customHeight="1" x14ac:dyDescent="0.3">
      <c r="A653" s="771"/>
      <c r="B653" s="771"/>
      <c r="C653" s="772"/>
      <c r="N653" s="772"/>
      <c r="O653" s="772"/>
      <c r="P653" s="772"/>
      <c r="Q653" s="772"/>
      <c r="R653" s="772"/>
      <c r="S653" s="772"/>
      <c r="T653" s="772"/>
      <c r="U653" s="772"/>
      <c r="V653" s="772"/>
      <c r="W653" s="772"/>
      <c r="X653" s="772"/>
      <c r="Y653" s="772"/>
      <c r="Z653" s="772"/>
    </row>
    <row r="654" spans="1:26" ht="15.75" customHeight="1" x14ac:dyDescent="0.3">
      <c r="A654" s="771"/>
      <c r="B654" s="771"/>
      <c r="C654" s="772"/>
      <c r="N654" s="772"/>
      <c r="O654" s="772"/>
      <c r="P654" s="772"/>
      <c r="Q654" s="772"/>
      <c r="R654" s="772"/>
      <c r="S654" s="772"/>
      <c r="T654" s="772"/>
      <c r="U654" s="772"/>
      <c r="V654" s="772"/>
      <c r="W654" s="772"/>
      <c r="X654" s="772"/>
      <c r="Y654" s="772"/>
      <c r="Z654" s="772"/>
    </row>
    <row r="655" spans="1:26" ht="15.75" customHeight="1" x14ac:dyDescent="0.3">
      <c r="A655" s="771"/>
      <c r="B655" s="771"/>
      <c r="C655" s="772"/>
      <c r="N655" s="772"/>
      <c r="O655" s="772"/>
      <c r="P655" s="772"/>
      <c r="Q655" s="772"/>
      <c r="R655" s="772"/>
      <c r="S655" s="772"/>
      <c r="T655" s="772"/>
      <c r="U655" s="772"/>
      <c r="V655" s="772"/>
      <c r="W655" s="772"/>
      <c r="X655" s="772"/>
      <c r="Y655" s="772"/>
      <c r="Z655" s="772"/>
    </row>
    <row r="656" spans="1:26" ht="15.75" customHeight="1" x14ac:dyDescent="0.3">
      <c r="A656" s="771"/>
      <c r="B656" s="771"/>
      <c r="C656" s="772"/>
      <c r="N656" s="772"/>
      <c r="O656" s="772"/>
      <c r="P656" s="772"/>
      <c r="Q656" s="772"/>
      <c r="R656" s="772"/>
      <c r="S656" s="772"/>
      <c r="T656" s="772"/>
      <c r="U656" s="772"/>
      <c r="V656" s="772"/>
      <c r="W656" s="772"/>
      <c r="X656" s="772"/>
      <c r="Y656" s="772"/>
      <c r="Z656" s="772"/>
    </row>
    <row r="657" spans="1:26" ht="15.75" customHeight="1" x14ac:dyDescent="0.3">
      <c r="A657" s="771"/>
      <c r="B657" s="771"/>
      <c r="C657" s="772"/>
      <c r="N657" s="772"/>
      <c r="O657" s="772"/>
      <c r="P657" s="772"/>
      <c r="Q657" s="772"/>
      <c r="R657" s="772"/>
      <c r="S657" s="772"/>
      <c r="T657" s="772"/>
      <c r="U657" s="772"/>
      <c r="V657" s="772"/>
      <c r="W657" s="772"/>
      <c r="X657" s="772"/>
      <c r="Y657" s="772"/>
      <c r="Z657" s="772"/>
    </row>
    <row r="658" spans="1:26" ht="15.75" customHeight="1" x14ac:dyDescent="0.3">
      <c r="A658" s="771"/>
      <c r="B658" s="771"/>
      <c r="C658" s="772"/>
      <c r="N658" s="772"/>
      <c r="O658" s="772"/>
      <c r="P658" s="772"/>
      <c r="Q658" s="772"/>
      <c r="R658" s="772"/>
      <c r="S658" s="772"/>
      <c r="T658" s="772"/>
      <c r="U658" s="772"/>
      <c r="V658" s="772"/>
      <c r="W658" s="772"/>
      <c r="X658" s="772"/>
      <c r="Y658" s="772"/>
      <c r="Z658" s="772"/>
    </row>
    <row r="659" spans="1:26" ht="15.75" customHeight="1" x14ac:dyDescent="0.3">
      <c r="A659" s="771"/>
      <c r="B659" s="771"/>
      <c r="C659" s="772"/>
      <c r="N659" s="772"/>
      <c r="O659" s="772"/>
      <c r="P659" s="772"/>
      <c r="Q659" s="772"/>
      <c r="R659" s="772"/>
      <c r="S659" s="772"/>
      <c r="T659" s="772"/>
      <c r="U659" s="772"/>
      <c r="V659" s="772"/>
      <c r="W659" s="772"/>
      <c r="X659" s="772"/>
      <c r="Y659" s="772"/>
      <c r="Z659" s="772"/>
    </row>
    <row r="660" spans="1:26" ht="15.75" customHeight="1" x14ac:dyDescent="0.3">
      <c r="A660" s="771"/>
      <c r="B660" s="771"/>
      <c r="C660" s="772"/>
      <c r="N660" s="772"/>
      <c r="O660" s="772"/>
      <c r="P660" s="772"/>
      <c r="Q660" s="772"/>
      <c r="R660" s="772"/>
      <c r="S660" s="772"/>
      <c r="T660" s="772"/>
      <c r="U660" s="772"/>
      <c r="V660" s="772"/>
      <c r="W660" s="772"/>
      <c r="X660" s="772"/>
      <c r="Y660" s="772"/>
      <c r="Z660" s="772"/>
    </row>
    <row r="661" spans="1:26" ht="15.75" customHeight="1" x14ac:dyDescent="0.3">
      <c r="A661" s="771"/>
      <c r="B661" s="771"/>
      <c r="C661" s="772"/>
      <c r="N661" s="772"/>
      <c r="O661" s="772"/>
      <c r="P661" s="772"/>
      <c r="Q661" s="772"/>
      <c r="R661" s="772"/>
      <c r="S661" s="772"/>
      <c r="T661" s="772"/>
      <c r="U661" s="772"/>
      <c r="V661" s="772"/>
      <c r="W661" s="772"/>
      <c r="X661" s="772"/>
      <c r="Y661" s="772"/>
      <c r="Z661" s="772"/>
    </row>
    <row r="662" spans="1:26" ht="15.75" customHeight="1" x14ac:dyDescent="0.3">
      <c r="A662" s="771"/>
      <c r="B662" s="771"/>
      <c r="C662" s="772"/>
      <c r="N662" s="772"/>
      <c r="O662" s="772"/>
      <c r="P662" s="772"/>
      <c r="Q662" s="772"/>
      <c r="R662" s="772"/>
      <c r="S662" s="772"/>
      <c r="T662" s="772"/>
      <c r="U662" s="772"/>
      <c r="V662" s="772"/>
      <c r="W662" s="772"/>
      <c r="X662" s="772"/>
      <c r="Y662" s="772"/>
      <c r="Z662" s="772"/>
    </row>
    <row r="663" spans="1:26" ht="15.75" customHeight="1" x14ac:dyDescent="0.3">
      <c r="A663" s="771"/>
      <c r="B663" s="771"/>
      <c r="C663" s="772"/>
      <c r="N663" s="772"/>
      <c r="O663" s="772"/>
      <c r="P663" s="772"/>
      <c r="Q663" s="772"/>
      <c r="R663" s="772"/>
      <c r="S663" s="772"/>
      <c r="T663" s="772"/>
      <c r="U663" s="772"/>
      <c r="V663" s="772"/>
      <c r="W663" s="772"/>
      <c r="X663" s="772"/>
      <c r="Y663" s="772"/>
      <c r="Z663" s="772"/>
    </row>
    <row r="664" spans="1:26" ht="15.75" customHeight="1" x14ac:dyDescent="0.3">
      <c r="A664" s="771"/>
      <c r="B664" s="771"/>
      <c r="C664" s="772"/>
      <c r="N664" s="772"/>
      <c r="O664" s="772"/>
      <c r="P664" s="772"/>
      <c r="Q664" s="772"/>
      <c r="R664" s="772"/>
      <c r="S664" s="772"/>
      <c r="T664" s="772"/>
      <c r="U664" s="772"/>
      <c r="V664" s="772"/>
      <c r="W664" s="772"/>
      <c r="X664" s="772"/>
      <c r="Y664" s="772"/>
      <c r="Z664" s="772"/>
    </row>
    <row r="665" spans="1:26" ht="15.75" customHeight="1" x14ac:dyDescent="0.3">
      <c r="A665" s="771"/>
      <c r="B665" s="771"/>
      <c r="C665" s="772"/>
      <c r="N665" s="772"/>
      <c r="O665" s="772"/>
      <c r="P665" s="772"/>
      <c r="Q665" s="772"/>
      <c r="R665" s="772"/>
      <c r="S665" s="772"/>
      <c r="T665" s="772"/>
      <c r="U665" s="772"/>
      <c r="V665" s="772"/>
      <c r="W665" s="772"/>
      <c r="X665" s="772"/>
      <c r="Y665" s="772"/>
      <c r="Z665" s="772"/>
    </row>
    <row r="666" spans="1:26" ht="15.75" customHeight="1" x14ac:dyDescent="0.3">
      <c r="A666" s="771"/>
      <c r="B666" s="771"/>
      <c r="C666" s="772"/>
      <c r="N666" s="772"/>
      <c r="O666" s="772"/>
      <c r="P666" s="772"/>
      <c r="Q666" s="772"/>
      <c r="R666" s="772"/>
      <c r="S666" s="772"/>
      <c r="T666" s="772"/>
      <c r="U666" s="772"/>
      <c r="V666" s="772"/>
      <c r="W666" s="772"/>
      <c r="X666" s="772"/>
      <c r="Y666" s="772"/>
      <c r="Z666" s="772"/>
    </row>
    <row r="667" spans="1:26" ht="15.75" customHeight="1" x14ac:dyDescent="0.3">
      <c r="A667" s="771"/>
      <c r="B667" s="771"/>
      <c r="C667" s="772"/>
      <c r="N667" s="772"/>
      <c r="O667" s="772"/>
      <c r="P667" s="772"/>
      <c r="Q667" s="772"/>
      <c r="R667" s="772"/>
      <c r="S667" s="772"/>
      <c r="T667" s="772"/>
      <c r="U667" s="772"/>
      <c r="V667" s="772"/>
      <c r="W667" s="772"/>
      <c r="X667" s="772"/>
      <c r="Y667" s="772"/>
      <c r="Z667" s="772"/>
    </row>
    <row r="668" spans="1:26" ht="15.75" customHeight="1" x14ac:dyDescent="0.3">
      <c r="A668" s="771"/>
      <c r="B668" s="771"/>
      <c r="C668" s="772"/>
      <c r="N668" s="772"/>
      <c r="O668" s="772"/>
      <c r="P668" s="772"/>
      <c r="Q668" s="772"/>
      <c r="R668" s="772"/>
      <c r="S668" s="772"/>
      <c r="T668" s="772"/>
      <c r="U668" s="772"/>
      <c r="V668" s="772"/>
      <c r="W668" s="772"/>
      <c r="X668" s="772"/>
      <c r="Y668" s="772"/>
      <c r="Z668" s="772"/>
    </row>
    <row r="669" spans="1:26" ht="15.75" customHeight="1" x14ac:dyDescent="0.3">
      <c r="A669" s="771"/>
      <c r="B669" s="771"/>
      <c r="C669" s="772"/>
      <c r="N669" s="772"/>
      <c r="O669" s="772"/>
      <c r="P669" s="772"/>
      <c r="Q669" s="772"/>
      <c r="R669" s="772"/>
      <c r="S669" s="772"/>
      <c r="T669" s="772"/>
      <c r="U669" s="772"/>
      <c r="V669" s="772"/>
      <c r="W669" s="772"/>
      <c r="X669" s="772"/>
      <c r="Y669" s="772"/>
      <c r="Z669" s="772"/>
    </row>
    <row r="670" spans="1:26" ht="15.75" customHeight="1" x14ac:dyDescent="0.3">
      <c r="A670" s="771"/>
      <c r="B670" s="771"/>
      <c r="C670" s="772"/>
      <c r="N670" s="772"/>
      <c r="O670" s="772"/>
      <c r="P670" s="772"/>
      <c r="Q670" s="772"/>
      <c r="R670" s="772"/>
      <c r="S670" s="772"/>
      <c r="T670" s="772"/>
      <c r="U670" s="772"/>
      <c r="V670" s="772"/>
      <c r="W670" s="772"/>
      <c r="X670" s="772"/>
      <c r="Y670" s="772"/>
      <c r="Z670" s="772"/>
    </row>
    <row r="671" spans="1:26" ht="15.75" customHeight="1" x14ac:dyDescent="0.3">
      <c r="A671" s="771"/>
      <c r="B671" s="771"/>
      <c r="C671" s="772"/>
      <c r="N671" s="772"/>
      <c r="O671" s="772"/>
      <c r="P671" s="772"/>
      <c r="Q671" s="772"/>
      <c r="R671" s="772"/>
      <c r="S671" s="772"/>
      <c r="T671" s="772"/>
      <c r="U671" s="772"/>
      <c r="V671" s="772"/>
      <c r="W671" s="772"/>
      <c r="X671" s="772"/>
      <c r="Y671" s="772"/>
      <c r="Z671" s="772"/>
    </row>
    <row r="672" spans="1:26" ht="15.75" customHeight="1" x14ac:dyDescent="0.3">
      <c r="A672" s="771"/>
      <c r="B672" s="771"/>
      <c r="C672" s="772"/>
      <c r="N672" s="772"/>
      <c r="O672" s="772"/>
      <c r="P672" s="772"/>
      <c r="Q672" s="772"/>
      <c r="R672" s="772"/>
      <c r="S672" s="772"/>
      <c r="T672" s="772"/>
      <c r="U672" s="772"/>
      <c r="V672" s="772"/>
      <c r="W672" s="772"/>
      <c r="X672" s="772"/>
      <c r="Y672" s="772"/>
      <c r="Z672" s="772"/>
    </row>
    <row r="673" spans="1:26" ht="15.75" customHeight="1" x14ac:dyDescent="0.3">
      <c r="A673" s="771"/>
      <c r="B673" s="771"/>
      <c r="C673" s="772"/>
      <c r="N673" s="772"/>
      <c r="O673" s="772"/>
      <c r="P673" s="772"/>
      <c r="Q673" s="772"/>
      <c r="R673" s="772"/>
      <c r="S673" s="772"/>
      <c r="T673" s="772"/>
      <c r="U673" s="772"/>
      <c r="V673" s="772"/>
      <c r="W673" s="772"/>
      <c r="X673" s="772"/>
      <c r="Y673" s="772"/>
      <c r="Z673" s="772"/>
    </row>
    <row r="674" spans="1:26" ht="15.75" customHeight="1" x14ac:dyDescent="0.3">
      <c r="A674" s="771"/>
      <c r="B674" s="771"/>
      <c r="C674" s="772"/>
      <c r="N674" s="772"/>
      <c r="O674" s="772"/>
      <c r="P674" s="772"/>
      <c r="Q674" s="772"/>
      <c r="R674" s="772"/>
      <c r="S674" s="772"/>
      <c r="T674" s="772"/>
      <c r="U674" s="772"/>
      <c r="V674" s="772"/>
      <c r="W674" s="772"/>
      <c r="X674" s="772"/>
      <c r="Y674" s="772"/>
      <c r="Z674" s="772"/>
    </row>
    <row r="675" spans="1:26" ht="15.75" customHeight="1" x14ac:dyDescent="0.3">
      <c r="A675" s="771"/>
      <c r="B675" s="771"/>
      <c r="C675" s="772"/>
      <c r="N675" s="772"/>
      <c r="O675" s="772"/>
      <c r="P675" s="772"/>
      <c r="Q675" s="772"/>
      <c r="R675" s="772"/>
      <c r="S675" s="772"/>
      <c r="T675" s="772"/>
      <c r="U675" s="772"/>
      <c r="V675" s="772"/>
      <c r="W675" s="772"/>
      <c r="X675" s="772"/>
      <c r="Y675" s="772"/>
      <c r="Z675" s="772"/>
    </row>
    <row r="676" spans="1:26" ht="15.75" customHeight="1" x14ac:dyDescent="0.3">
      <c r="A676" s="771"/>
      <c r="B676" s="771"/>
      <c r="C676" s="772"/>
      <c r="N676" s="772"/>
      <c r="O676" s="772"/>
      <c r="P676" s="772"/>
      <c r="Q676" s="772"/>
      <c r="R676" s="772"/>
      <c r="S676" s="772"/>
      <c r="T676" s="772"/>
      <c r="U676" s="772"/>
      <c r="V676" s="772"/>
      <c r="W676" s="772"/>
      <c r="X676" s="772"/>
      <c r="Y676" s="772"/>
      <c r="Z676" s="772"/>
    </row>
    <row r="677" spans="1:26" ht="15.75" customHeight="1" x14ac:dyDescent="0.3">
      <c r="A677" s="771"/>
      <c r="B677" s="771"/>
      <c r="C677" s="772"/>
      <c r="N677" s="772"/>
      <c r="O677" s="772"/>
      <c r="P677" s="772"/>
      <c r="Q677" s="772"/>
      <c r="R677" s="772"/>
      <c r="S677" s="772"/>
      <c r="T677" s="772"/>
      <c r="U677" s="772"/>
      <c r="V677" s="772"/>
      <c r="W677" s="772"/>
      <c r="X677" s="772"/>
      <c r="Y677" s="772"/>
      <c r="Z677" s="772"/>
    </row>
    <row r="678" spans="1:26" ht="15.75" customHeight="1" x14ac:dyDescent="0.3">
      <c r="A678" s="771"/>
      <c r="B678" s="771"/>
      <c r="C678" s="772"/>
      <c r="N678" s="772"/>
      <c r="O678" s="772"/>
      <c r="P678" s="772"/>
      <c r="Q678" s="772"/>
      <c r="R678" s="772"/>
      <c r="S678" s="772"/>
      <c r="T678" s="772"/>
      <c r="U678" s="772"/>
      <c r="V678" s="772"/>
      <c r="W678" s="772"/>
      <c r="X678" s="772"/>
      <c r="Y678" s="772"/>
      <c r="Z678" s="772"/>
    </row>
    <row r="679" spans="1:26" ht="15.75" customHeight="1" x14ac:dyDescent="0.3">
      <c r="A679" s="771"/>
      <c r="B679" s="771"/>
      <c r="C679" s="772"/>
      <c r="N679" s="772"/>
      <c r="O679" s="772"/>
      <c r="P679" s="772"/>
      <c r="Q679" s="772"/>
      <c r="R679" s="772"/>
      <c r="S679" s="772"/>
      <c r="T679" s="772"/>
      <c r="U679" s="772"/>
      <c r="V679" s="772"/>
      <c r="W679" s="772"/>
      <c r="X679" s="772"/>
      <c r="Y679" s="772"/>
      <c r="Z679" s="772"/>
    </row>
    <row r="680" spans="1:26" ht="15.75" customHeight="1" x14ac:dyDescent="0.3">
      <c r="A680" s="771"/>
      <c r="B680" s="771"/>
      <c r="C680" s="772"/>
      <c r="N680" s="772"/>
      <c r="O680" s="772"/>
      <c r="P680" s="772"/>
      <c r="Q680" s="772"/>
      <c r="R680" s="772"/>
      <c r="S680" s="772"/>
      <c r="T680" s="772"/>
      <c r="U680" s="772"/>
      <c r="V680" s="772"/>
      <c r="W680" s="772"/>
      <c r="X680" s="772"/>
      <c r="Y680" s="772"/>
      <c r="Z680" s="772"/>
    </row>
    <row r="681" spans="1:26" ht="15.75" customHeight="1" x14ac:dyDescent="0.3">
      <c r="A681" s="771"/>
      <c r="B681" s="771"/>
      <c r="C681" s="772"/>
      <c r="N681" s="772"/>
      <c r="O681" s="772"/>
      <c r="P681" s="772"/>
      <c r="Q681" s="772"/>
      <c r="R681" s="772"/>
      <c r="S681" s="772"/>
      <c r="T681" s="772"/>
      <c r="U681" s="772"/>
      <c r="V681" s="772"/>
      <c r="W681" s="772"/>
      <c r="X681" s="772"/>
      <c r="Y681" s="772"/>
      <c r="Z681" s="772"/>
    </row>
    <row r="682" spans="1:26" ht="15.75" customHeight="1" x14ac:dyDescent="0.3">
      <c r="A682" s="771"/>
      <c r="B682" s="771"/>
      <c r="C682" s="772"/>
      <c r="N682" s="772"/>
      <c r="O682" s="772"/>
      <c r="P682" s="772"/>
      <c r="Q682" s="772"/>
      <c r="R682" s="772"/>
      <c r="S682" s="772"/>
      <c r="T682" s="772"/>
      <c r="U682" s="772"/>
      <c r="V682" s="772"/>
      <c r="W682" s="772"/>
      <c r="X682" s="772"/>
      <c r="Y682" s="772"/>
      <c r="Z682" s="772"/>
    </row>
    <row r="683" spans="1:26" ht="15.75" customHeight="1" x14ac:dyDescent="0.3">
      <c r="A683" s="771"/>
      <c r="B683" s="771"/>
      <c r="C683" s="772"/>
      <c r="N683" s="772"/>
      <c r="O683" s="772"/>
      <c r="P683" s="772"/>
      <c r="Q683" s="772"/>
      <c r="R683" s="772"/>
      <c r="S683" s="772"/>
      <c r="T683" s="772"/>
      <c r="U683" s="772"/>
      <c r="V683" s="772"/>
      <c r="W683" s="772"/>
      <c r="X683" s="772"/>
      <c r="Y683" s="772"/>
      <c r="Z683" s="772"/>
    </row>
    <row r="684" spans="1:26" ht="15.75" customHeight="1" x14ac:dyDescent="0.3">
      <c r="A684" s="771"/>
      <c r="B684" s="771"/>
      <c r="C684" s="772"/>
      <c r="N684" s="772"/>
      <c r="O684" s="772"/>
      <c r="P684" s="772"/>
      <c r="Q684" s="772"/>
      <c r="R684" s="772"/>
      <c r="S684" s="772"/>
      <c r="T684" s="772"/>
      <c r="U684" s="772"/>
      <c r="V684" s="772"/>
      <c r="W684" s="772"/>
      <c r="X684" s="772"/>
      <c r="Y684" s="772"/>
      <c r="Z684" s="772"/>
    </row>
    <row r="685" spans="1:26" ht="15.75" customHeight="1" x14ac:dyDescent="0.3">
      <c r="A685" s="771"/>
      <c r="B685" s="771"/>
      <c r="C685" s="772"/>
      <c r="N685" s="772"/>
      <c r="O685" s="772"/>
      <c r="P685" s="772"/>
      <c r="Q685" s="772"/>
      <c r="R685" s="772"/>
      <c r="S685" s="772"/>
      <c r="T685" s="772"/>
      <c r="U685" s="772"/>
      <c r="V685" s="772"/>
      <c r="W685" s="772"/>
      <c r="X685" s="772"/>
      <c r="Y685" s="772"/>
      <c r="Z685" s="772"/>
    </row>
    <row r="686" spans="1:26" ht="15.75" customHeight="1" x14ac:dyDescent="0.3">
      <c r="A686" s="771"/>
      <c r="B686" s="771"/>
      <c r="C686" s="772"/>
      <c r="N686" s="772"/>
      <c r="O686" s="772"/>
      <c r="P686" s="772"/>
      <c r="Q686" s="772"/>
      <c r="R686" s="772"/>
      <c r="S686" s="772"/>
      <c r="T686" s="772"/>
      <c r="U686" s="772"/>
      <c r="V686" s="772"/>
      <c r="W686" s="772"/>
      <c r="X686" s="772"/>
      <c r="Y686" s="772"/>
      <c r="Z686" s="772"/>
    </row>
    <row r="687" spans="1:26" ht="15.75" customHeight="1" x14ac:dyDescent="0.3">
      <c r="A687" s="771"/>
      <c r="B687" s="771"/>
      <c r="C687" s="772"/>
      <c r="N687" s="772"/>
      <c r="O687" s="772"/>
      <c r="P687" s="772"/>
      <c r="Q687" s="772"/>
      <c r="R687" s="772"/>
      <c r="S687" s="772"/>
      <c r="T687" s="772"/>
      <c r="U687" s="772"/>
      <c r="V687" s="772"/>
      <c r="W687" s="772"/>
      <c r="X687" s="772"/>
      <c r="Y687" s="772"/>
      <c r="Z687" s="772"/>
    </row>
    <row r="688" spans="1:26" ht="15.75" customHeight="1" x14ac:dyDescent="0.3">
      <c r="A688" s="771"/>
      <c r="B688" s="771"/>
      <c r="C688" s="772"/>
      <c r="N688" s="772"/>
      <c r="O688" s="772"/>
      <c r="P688" s="772"/>
      <c r="Q688" s="772"/>
      <c r="R688" s="772"/>
      <c r="S688" s="772"/>
      <c r="T688" s="772"/>
      <c r="U688" s="772"/>
      <c r="V688" s="772"/>
      <c r="W688" s="772"/>
      <c r="X688" s="772"/>
      <c r="Y688" s="772"/>
      <c r="Z688" s="772"/>
    </row>
    <row r="689" spans="1:26" ht="15.75" customHeight="1" x14ac:dyDescent="0.3">
      <c r="A689" s="771"/>
      <c r="B689" s="771"/>
      <c r="C689" s="772"/>
      <c r="N689" s="772"/>
      <c r="O689" s="772"/>
      <c r="P689" s="772"/>
      <c r="Q689" s="772"/>
      <c r="R689" s="772"/>
      <c r="S689" s="772"/>
      <c r="T689" s="772"/>
      <c r="U689" s="772"/>
      <c r="V689" s="772"/>
      <c r="W689" s="772"/>
      <c r="X689" s="772"/>
      <c r="Y689" s="772"/>
      <c r="Z689" s="772"/>
    </row>
    <row r="690" spans="1:26" ht="15.75" customHeight="1" x14ac:dyDescent="0.3">
      <c r="A690" s="771"/>
      <c r="B690" s="771"/>
      <c r="C690" s="772"/>
      <c r="N690" s="772"/>
      <c r="O690" s="772"/>
      <c r="P690" s="772"/>
      <c r="Q690" s="772"/>
      <c r="R690" s="772"/>
      <c r="S690" s="772"/>
      <c r="T690" s="772"/>
      <c r="U690" s="772"/>
      <c r="V690" s="772"/>
      <c r="W690" s="772"/>
      <c r="X690" s="772"/>
      <c r="Y690" s="772"/>
      <c r="Z690" s="772"/>
    </row>
    <row r="691" spans="1:26" ht="15.75" customHeight="1" x14ac:dyDescent="0.3">
      <c r="A691" s="771"/>
      <c r="B691" s="771"/>
      <c r="C691" s="772"/>
      <c r="N691" s="772"/>
      <c r="O691" s="772"/>
      <c r="P691" s="772"/>
      <c r="Q691" s="772"/>
      <c r="R691" s="772"/>
      <c r="S691" s="772"/>
      <c r="T691" s="772"/>
      <c r="U691" s="772"/>
      <c r="V691" s="772"/>
      <c r="W691" s="772"/>
      <c r="X691" s="772"/>
      <c r="Y691" s="772"/>
      <c r="Z691" s="772"/>
    </row>
    <row r="692" spans="1:26" ht="15.75" customHeight="1" x14ac:dyDescent="0.3">
      <c r="A692" s="771"/>
      <c r="B692" s="771"/>
      <c r="C692" s="772"/>
      <c r="N692" s="772"/>
      <c r="O692" s="772"/>
      <c r="P692" s="772"/>
      <c r="Q692" s="772"/>
      <c r="R692" s="772"/>
      <c r="S692" s="772"/>
      <c r="T692" s="772"/>
      <c r="U692" s="772"/>
      <c r="V692" s="772"/>
      <c r="W692" s="772"/>
      <c r="X692" s="772"/>
      <c r="Y692" s="772"/>
      <c r="Z692" s="772"/>
    </row>
    <row r="693" spans="1:26" ht="15.75" customHeight="1" x14ac:dyDescent="0.3">
      <c r="A693" s="771"/>
      <c r="B693" s="771"/>
      <c r="C693" s="772"/>
      <c r="N693" s="772"/>
      <c r="O693" s="772"/>
      <c r="P693" s="772"/>
      <c r="Q693" s="772"/>
      <c r="R693" s="772"/>
      <c r="S693" s="772"/>
      <c r="T693" s="772"/>
      <c r="U693" s="772"/>
      <c r="V693" s="772"/>
      <c r="W693" s="772"/>
      <c r="X693" s="772"/>
      <c r="Y693" s="772"/>
      <c r="Z693" s="772"/>
    </row>
    <row r="694" spans="1:26" ht="15.75" customHeight="1" x14ac:dyDescent="0.3">
      <c r="A694" s="771"/>
      <c r="B694" s="771"/>
      <c r="C694" s="772"/>
      <c r="N694" s="772"/>
      <c r="O694" s="772"/>
      <c r="P694" s="772"/>
      <c r="Q694" s="772"/>
      <c r="R694" s="772"/>
      <c r="S694" s="772"/>
      <c r="T694" s="772"/>
      <c r="U694" s="772"/>
      <c r="V694" s="772"/>
      <c r="W694" s="772"/>
      <c r="X694" s="772"/>
      <c r="Y694" s="772"/>
      <c r="Z694" s="772"/>
    </row>
    <row r="695" spans="1:26" ht="15.75" customHeight="1" x14ac:dyDescent="0.3">
      <c r="A695" s="771"/>
      <c r="B695" s="771"/>
      <c r="C695" s="772"/>
      <c r="N695" s="772"/>
      <c r="O695" s="772"/>
      <c r="P695" s="772"/>
      <c r="Q695" s="772"/>
      <c r="R695" s="772"/>
      <c r="S695" s="772"/>
      <c r="T695" s="772"/>
      <c r="U695" s="772"/>
      <c r="V695" s="772"/>
      <c r="W695" s="772"/>
      <c r="X695" s="772"/>
      <c r="Y695" s="772"/>
      <c r="Z695" s="772"/>
    </row>
    <row r="696" spans="1:26" ht="15.75" customHeight="1" x14ac:dyDescent="0.3">
      <c r="A696" s="771"/>
      <c r="B696" s="771"/>
      <c r="C696" s="772"/>
      <c r="N696" s="772"/>
      <c r="O696" s="772"/>
      <c r="P696" s="772"/>
      <c r="Q696" s="772"/>
      <c r="R696" s="772"/>
      <c r="S696" s="772"/>
      <c r="T696" s="772"/>
      <c r="U696" s="772"/>
      <c r="V696" s="772"/>
      <c r="W696" s="772"/>
      <c r="X696" s="772"/>
      <c r="Y696" s="772"/>
      <c r="Z696" s="772"/>
    </row>
    <row r="697" spans="1:26" ht="15.75" customHeight="1" x14ac:dyDescent="0.3">
      <c r="A697" s="771"/>
      <c r="B697" s="771"/>
      <c r="C697" s="772"/>
      <c r="N697" s="772"/>
      <c r="O697" s="772"/>
      <c r="P697" s="772"/>
      <c r="Q697" s="772"/>
      <c r="R697" s="772"/>
      <c r="S697" s="772"/>
      <c r="T697" s="772"/>
      <c r="U697" s="772"/>
      <c r="V697" s="772"/>
      <c r="W697" s="772"/>
      <c r="X697" s="772"/>
      <c r="Y697" s="772"/>
      <c r="Z697" s="772"/>
    </row>
    <row r="698" spans="1:26" ht="15.75" customHeight="1" x14ac:dyDescent="0.3">
      <c r="A698" s="771"/>
      <c r="B698" s="771"/>
      <c r="C698" s="772"/>
      <c r="N698" s="772"/>
      <c r="O698" s="772"/>
      <c r="P698" s="772"/>
      <c r="Q698" s="772"/>
      <c r="R698" s="772"/>
      <c r="S698" s="772"/>
      <c r="T698" s="772"/>
      <c r="U698" s="772"/>
      <c r="V698" s="772"/>
      <c r="W698" s="772"/>
      <c r="X698" s="772"/>
      <c r="Y698" s="772"/>
      <c r="Z698" s="772"/>
    </row>
    <row r="699" spans="1:26" ht="15.75" customHeight="1" x14ac:dyDescent="0.3">
      <c r="A699" s="771"/>
      <c r="B699" s="771"/>
      <c r="C699" s="772"/>
      <c r="N699" s="772"/>
      <c r="O699" s="772"/>
      <c r="P699" s="772"/>
      <c r="Q699" s="772"/>
      <c r="R699" s="772"/>
      <c r="S699" s="772"/>
      <c r="T699" s="772"/>
      <c r="U699" s="772"/>
      <c r="V699" s="772"/>
      <c r="W699" s="772"/>
      <c r="X699" s="772"/>
      <c r="Y699" s="772"/>
      <c r="Z699" s="772"/>
    </row>
    <row r="700" spans="1:26" ht="15.75" customHeight="1" x14ac:dyDescent="0.3">
      <c r="A700" s="771"/>
      <c r="B700" s="771"/>
      <c r="C700" s="772"/>
      <c r="N700" s="772"/>
      <c r="O700" s="772"/>
      <c r="P700" s="772"/>
      <c r="Q700" s="772"/>
      <c r="R700" s="772"/>
      <c r="S700" s="772"/>
      <c r="T700" s="772"/>
      <c r="U700" s="772"/>
      <c r="V700" s="772"/>
      <c r="W700" s="772"/>
      <c r="X700" s="772"/>
      <c r="Y700" s="772"/>
      <c r="Z700" s="772"/>
    </row>
    <row r="701" spans="1:26" ht="15.75" customHeight="1" x14ac:dyDescent="0.3">
      <c r="A701" s="771"/>
      <c r="B701" s="771"/>
      <c r="C701" s="772"/>
      <c r="N701" s="772"/>
      <c r="O701" s="772"/>
      <c r="P701" s="772"/>
      <c r="Q701" s="772"/>
      <c r="R701" s="772"/>
      <c r="S701" s="772"/>
      <c r="T701" s="772"/>
      <c r="U701" s="772"/>
      <c r="V701" s="772"/>
      <c r="W701" s="772"/>
      <c r="X701" s="772"/>
      <c r="Y701" s="772"/>
      <c r="Z701" s="772"/>
    </row>
    <row r="702" spans="1:26" ht="15.75" customHeight="1" x14ac:dyDescent="0.3">
      <c r="A702" s="771"/>
      <c r="B702" s="771"/>
      <c r="C702" s="772"/>
      <c r="N702" s="772"/>
      <c r="O702" s="772"/>
      <c r="P702" s="772"/>
      <c r="Q702" s="772"/>
      <c r="R702" s="772"/>
      <c r="S702" s="772"/>
      <c r="T702" s="772"/>
      <c r="U702" s="772"/>
      <c r="V702" s="772"/>
      <c r="W702" s="772"/>
      <c r="X702" s="772"/>
      <c r="Y702" s="772"/>
      <c r="Z702" s="772"/>
    </row>
    <row r="703" spans="1:26" ht="15.75" customHeight="1" x14ac:dyDescent="0.3">
      <c r="A703" s="771"/>
      <c r="B703" s="771"/>
      <c r="C703" s="772"/>
      <c r="N703" s="772"/>
      <c r="O703" s="772"/>
      <c r="P703" s="772"/>
      <c r="Q703" s="772"/>
      <c r="R703" s="772"/>
      <c r="S703" s="772"/>
      <c r="T703" s="772"/>
      <c r="U703" s="772"/>
      <c r="V703" s="772"/>
      <c r="W703" s="772"/>
      <c r="X703" s="772"/>
      <c r="Y703" s="772"/>
      <c r="Z703" s="772"/>
    </row>
    <row r="704" spans="1:26" ht="15.75" customHeight="1" x14ac:dyDescent="0.3">
      <c r="A704" s="771"/>
      <c r="B704" s="771"/>
      <c r="C704" s="772"/>
      <c r="N704" s="772"/>
      <c r="O704" s="772"/>
      <c r="P704" s="772"/>
      <c r="Q704" s="772"/>
      <c r="R704" s="772"/>
      <c r="S704" s="772"/>
      <c r="T704" s="772"/>
      <c r="U704" s="772"/>
      <c r="V704" s="772"/>
      <c r="W704" s="772"/>
      <c r="X704" s="772"/>
      <c r="Y704" s="772"/>
      <c r="Z704" s="772"/>
    </row>
    <row r="705" spans="1:26" ht="15.75" customHeight="1" x14ac:dyDescent="0.3">
      <c r="A705" s="771"/>
      <c r="B705" s="771"/>
      <c r="C705" s="772"/>
      <c r="N705" s="772"/>
      <c r="O705" s="772"/>
      <c r="P705" s="772"/>
      <c r="Q705" s="772"/>
      <c r="R705" s="772"/>
      <c r="S705" s="772"/>
      <c r="T705" s="772"/>
      <c r="U705" s="772"/>
      <c r="V705" s="772"/>
      <c r="W705" s="772"/>
      <c r="X705" s="772"/>
      <c r="Y705" s="772"/>
      <c r="Z705" s="772"/>
    </row>
    <row r="706" spans="1:26" ht="15.75" customHeight="1" x14ac:dyDescent="0.3">
      <c r="A706" s="771"/>
      <c r="B706" s="771"/>
      <c r="C706" s="772"/>
      <c r="N706" s="772"/>
      <c r="O706" s="772"/>
      <c r="P706" s="772"/>
      <c r="Q706" s="772"/>
      <c r="R706" s="772"/>
      <c r="S706" s="772"/>
      <c r="T706" s="772"/>
      <c r="U706" s="772"/>
      <c r="V706" s="772"/>
      <c r="W706" s="772"/>
      <c r="X706" s="772"/>
      <c r="Y706" s="772"/>
      <c r="Z706" s="772"/>
    </row>
    <row r="707" spans="1:26" ht="15.75" customHeight="1" x14ac:dyDescent="0.3">
      <c r="A707" s="771"/>
      <c r="B707" s="771"/>
      <c r="C707" s="772"/>
      <c r="N707" s="772"/>
      <c r="O707" s="772"/>
      <c r="P707" s="772"/>
      <c r="Q707" s="772"/>
      <c r="R707" s="772"/>
      <c r="S707" s="772"/>
      <c r="T707" s="772"/>
      <c r="U707" s="772"/>
      <c r="V707" s="772"/>
      <c r="W707" s="772"/>
      <c r="X707" s="772"/>
      <c r="Y707" s="772"/>
      <c r="Z707" s="772"/>
    </row>
    <row r="708" spans="1:26" ht="15.75" customHeight="1" x14ac:dyDescent="0.3">
      <c r="A708" s="771"/>
      <c r="B708" s="771"/>
      <c r="C708" s="772"/>
      <c r="N708" s="772"/>
      <c r="O708" s="772"/>
      <c r="P708" s="772"/>
      <c r="Q708" s="772"/>
      <c r="R708" s="772"/>
      <c r="S708" s="772"/>
      <c r="T708" s="772"/>
      <c r="U708" s="772"/>
      <c r="V708" s="772"/>
      <c r="W708" s="772"/>
      <c r="X708" s="772"/>
      <c r="Y708" s="772"/>
      <c r="Z708" s="772"/>
    </row>
    <row r="709" spans="1:26" ht="15.75" customHeight="1" x14ac:dyDescent="0.3">
      <c r="A709" s="771"/>
      <c r="B709" s="771"/>
      <c r="C709" s="772"/>
      <c r="N709" s="772"/>
      <c r="O709" s="772"/>
      <c r="P709" s="772"/>
      <c r="Q709" s="772"/>
      <c r="R709" s="772"/>
      <c r="S709" s="772"/>
      <c r="T709" s="772"/>
      <c r="U709" s="772"/>
      <c r="V709" s="772"/>
      <c r="W709" s="772"/>
      <c r="X709" s="772"/>
      <c r="Y709" s="772"/>
      <c r="Z709" s="772"/>
    </row>
    <row r="710" spans="1:26" ht="15.75" customHeight="1" x14ac:dyDescent="0.3">
      <c r="A710" s="771"/>
      <c r="B710" s="771"/>
      <c r="C710" s="772"/>
      <c r="N710" s="772"/>
      <c r="O710" s="772"/>
      <c r="P710" s="772"/>
      <c r="Q710" s="772"/>
      <c r="R710" s="772"/>
      <c r="S710" s="772"/>
      <c r="T710" s="772"/>
      <c r="U710" s="772"/>
      <c r="V710" s="772"/>
      <c r="W710" s="772"/>
      <c r="X710" s="772"/>
      <c r="Y710" s="772"/>
      <c r="Z710" s="772"/>
    </row>
    <row r="711" spans="1:26" ht="15.75" customHeight="1" x14ac:dyDescent="0.3">
      <c r="A711" s="771"/>
      <c r="B711" s="771"/>
      <c r="C711" s="772"/>
      <c r="N711" s="772"/>
      <c r="O711" s="772"/>
      <c r="P711" s="772"/>
      <c r="Q711" s="772"/>
      <c r="R711" s="772"/>
      <c r="S711" s="772"/>
      <c r="T711" s="772"/>
      <c r="U711" s="772"/>
      <c r="V711" s="772"/>
      <c r="W711" s="772"/>
      <c r="X711" s="772"/>
      <c r="Y711" s="772"/>
      <c r="Z711" s="772"/>
    </row>
    <row r="712" spans="1:26" ht="15.75" customHeight="1" x14ac:dyDescent="0.3">
      <c r="A712" s="771"/>
      <c r="B712" s="771"/>
      <c r="C712" s="772"/>
      <c r="N712" s="772"/>
      <c r="O712" s="772"/>
      <c r="P712" s="772"/>
      <c r="Q712" s="772"/>
      <c r="R712" s="772"/>
      <c r="S712" s="772"/>
      <c r="T712" s="772"/>
      <c r="U712" s="772"/>
      <c r="V712" s="772"/>
      <c r="W712" s="772"/>
      <c r="X712" s="772"/>
      <c r="Y712" s="772"/>
      <c r="Z712" s="772"/>
    </row>
    <row r="713" spans="1:26" ht="15.75" customHeight="1" x14ac:dyDescent="0.3">
      <c r="A713" s="771"/>
      <c r="B713" s="771"/>
      <c r="C713" s="772"/>
      <c r="N713" s="772"/>
      <c r="O713" s="772"/>
      <c r="P713" s="772"/>
      <c r="Q713" s="772"/>
      <c r="R713" s="772"/>
      <c r="S713" s="772"/>
      <c r="T713" s="772"/>
      <c r="U713" s="772"/>
      <c r="V713" s="772"/>
      <c r="W713" s="772"/>
      <c r="X713" s="772"/>
      <c r="Y713" s="772"/>
      <c r="Z713" s="772"/>
    </row>
    <row r="714" spans="1:26" ht="15.75" customHeight="1" x14ac:dyDescent="0.3">
      <c r="A714" s="771"/>
      <c r="B714" s="771"/>
      <c r="C714" s="772"/>
      <c r="N714" s="772"/>
      <c r="O714" s="772"/>
      <c r="P714" s="772"/>
      <c r="Q714" s="772"/>
      <c r="R714" s="772"/>
      <c r="S714" s="772"/>
      <c r="T714" s="772"/>
      <c r="U714" s="772"/>
      <c r="V714" s="772"/>
      <c r="W714" s="772"/>
      <c r="X714" s="772"/>
      <c r="Y714" s="772"/>
      <c r="Z714" s="772"/>
    </row>
    <row r="715" spans="1:26" ht="15.75" customHeight="1" x14ac:dyDescent="0.3">
      <c r="A715" s="771"/>
      <c r="B715" s="771"/>
      <c r="C715" s="772"/>
      <c r="N715" s="772"/>
      <c r="O715" s="772"/>
      <c r="P715" s="772"/>
      <c r="Q715" s="772"/>
      <c r="R715" s="772"/>
      <c r="S715" s="772"/>
      <c r="T715" s="772"/>
      <c r="U715" s="772"/>
      <c r="V715" s="772"/>
      <c r="W715" s="772"/>
      <c r="X715" s="772"/>
      <c r="Y715" s="772"/>
      <c r="Z715" s="772"/>
    </row>
    <row r="716" spans="1:26" ht="15.75" customHeight="1" x14ac:dyDescent="0.3">
      <c r="A716" s="771"/>
      <c r="B716" s="771"/>
      <c r="C716" s="772"/>
      <c r="N716" s="772"/>
      <c r="O716" s="772"/>
      <c r="P716" s="772"/>
      <c r="Q716" s="772"/>
      <c r="R716" s="772"/>
      <c r="S716" s="772"/>
      <c r="T716" s="772"/>
      <c r="U716" s="772"/>
      <c r="V716" s="772"/>
      <c r="W716" s="772"/>
      <c r="X716" s="772"/>
      <c r="Y716" s="772"/>
      <c r="Z716" s="772"/>
    </row>
    <row r="717" spans="1:26" ht="15.75" customHeight="1" x14ac:dyDescent="0.3">
      <c r="A717" s="771"/>
      <c r="B717" s="771"/>
      <c r="C717" s="772"/>
      <c r="N717" s="772"/>
      <c r="O717" s="772"/>
      <c r="P717" s="772"/>
      <c r="Q717" s="772"/>
      <c r="R717" s="772"/>
      <c r="S717" s="772"/>
      <c r="T717" s="772"/>
      <c r="U717" s="772"/>
      <c r="V717" s="772"/>
      <c r="W717" s="772"/>
      <c r="X717" s="772"/>
      <c r="Y717" s="772"/>
      <c r="Z717" s="772"/>
    </row>
    <row r="718" spans="1:26" ht="15.75" customHeight="1" x14ac:dyDescent="0.3">
      <c r="A718" s="771"/>
      <c r="B718" s="771"/>
      <c r="C718" s="772"/>
      <c r="N718" s="772"/>
      <c r="O718" s="772"/>
      <c r="P718" s="772"/>
      <c r="Q718" s="772"/>
      <c r="R718" s="772"/>
      <c r="S718" s="772"/>
      <c r="T718" s="772"/>
      <c r="U718" s="772"/>
      <c r="V718" s="772"/>
      <c r="W718" s="772"/>
      <c r="X718" s="772"/>
      <c r="Y718" s="772"/>
      <c r="Z718" s="772"/>
    </row>
    <row r="719" spans="1:26" ht="15.75" customHeight="1" x14ac:dyDescent="0.3">
      <c r="A719" s="771"/>
      <c r="B719" s="771"/>
      <c r="C719" s="772"/>
      <c r="N719" s="772"/>
      <c r="O719" s="772"/>
      <c r="P719" s="772"/>
      <c r="Q719" s="772"/>
      <c r="R719" s="772"/>
      <c r="S719" s="772"/>
      <c r="T719" s="772"/>
      <c r="U719" s="772"/>
      <c r="V719" s="772"/>
      <c r="W719" s="772"/>
      <c r="X719" s="772"/>
      <c r="Y719" s="772"/>
      <c r="Z719" s="772"/>
    </row>
    <row r="720" spans="1:26" ht="15.75" customHeight="1" x14ac:dyDescent="0.3">
      <c r="A720" s="771"/>
      <c r="B720" s="771"/>
      <c r="C720" s="772"/>
      <c r="N720" s="772"/>
      <c r="O720" s="772"/>
      <c r="P720" s="772"/>
      <c r="Q720" s="772"/>
      <c r="R720" s="772"/>
      <c r="S720" s="772"/>
      <c r="T720" s="772"/>
      <c r="U720" s="772"/>
      <c r="V720" s="772"/>
      <c r="W720" s="772"/>
      <c r="X720" s="772"/>
      <c r="Y720" s="772"/>
      <c r="Z720" s="772"/>
    </row>
    <row r="721" spans="1:26" ht="15.75" customHeight="1" x14ac:dyDescent="0.3">
      <c r="A721" s="771"/>
      <c r="B721" s="771"/>
      <c r="C721" s="772"/>
      <c r="N721" s="772"/>
      <c r="O721" s="772"/>
      <c r="P721" s="772"/>
      <c r="Q721" s="772"/>
      <c r="R721" s="772"/>
      <c r="S721" s="772"/>
      <c r="T721" s="772"/>
      <c r="U721" s="772"/>
      <c r="V721" s="772"/>
      <c r="W721" s="772"/>
      <c r="X721" s="772"/>
      <c r="Y721" s="772"/>
      <c r="Z721" s="772"/>
    </row>
    <row r="722" spans="1:26" ht="15.75" customHeight="1" x14ac:dyDescent="0.3">
      <c r="A722" s="771"/>
      <c r="B722" s="771"/>
      <c r="C722" s="772"/>
      <c r="N722" s="772"/>
      <c r="O722" s="772"/>
      <c r="P722" s="772"/>
      <c r="Q722" s="772"/>
      <c r="R722" s="772"/>
      <c r="S722" s="772"/>
      <c r="T722" s="772"/>
      <c r="U722" s="772"/>
      <c r="V722" s="772"/>
      <c r="W722" s="772"/>
      <c r="X722" s="772"/>
      <c r="Y722" s="772"/>
      <c r="Z722" s="772"/>
    </row>
    <row r="723" spans="1:26" ht="15.75" customHeight="1" x14ac:dyDescent="0.3">
      <c r="A723" s="771"/>
      <c r="B723" s="771"/>
      <c r="C723" s="772"/>
      <c r="N723" s="772"/>
      <c r="O723" s="772"/>
      <c r="P723" s="772"/>
      <c r="Q723" s="772"/>
      <c r="R723" s="772"/>
      <c r="S723" s="772"/>
      <c r="T723" s="772"/>
      <c r="U723" s="772"/>
      <c r="V723" s="772"/>
      <c r="W723" s="772"/>
      <c r="X723" s="772"/>
      <c r="Y723" s="772"/>
      <c r="Z723" s="772"/>
    </row>
    <row r="724" spans="1:26" ht="15.75" customHeight="1" x14ac:dyDescent="0.3">
      <c r="A724" s="771"/>
      <c r="B724" s="771"/>
      <c r="C724" s="772"/>
      <c r="N724" s="772"/>
      <c r="O724" s="772"/>
      <c r="P724" s="772"/>
      <c r="Q724" s="772"/>
      <c r="R724" s="772"/>
      <c r="S724" s="772"/>
      <c r="T724" s="772"/>
      <c r="U724" s="772"/>
      <c r="V724" s="772"/>
      <c r="W724" s="772"/>
      <c r="X724" s="772"/>
      <c r="Y724" s="772"/>
      <c r="Z724" s="772"/>
    </row>
    <row r="725" spans="1:26" ht="15.75" customHeight="1" x14ac:dyDescent="0.3">
      <c r="A725" s="771"/>
      <c r="B725" s="771"/>
      <c r="C725" s="772"/>
      <c r="N725" s="772"/>
      <c r="O725" s="772"/>
      <c r="P725" s="772"/>
      <c r="Q725" s="772"/>
      <c r="R725" s="772"/>
      <c r="S725" s="772"/>
      <c r="T725" s="772"/>
      <c r="U725" s="772"/>
      <c r="V725" s="772"/>
      <c r="W725" s="772"/>
      <c r="X725" s="772"/>
      <c r="Y725" s="772"/>
      <c r="Z725" s="772"/>
    </row>
    <row r="726" spans="1:26" ht="15.75" customHeight="1" x14ac:dyDescent="0.3">
      <c r="A726" s="771"/>
      <c r="B726" s="771"/>
      <c r="C726" s="772"/>
      <c r="N726" s="772"/>
      <c r="O726" s="772"/>
      <c r="P726" s="772"/>
      <c r="Q726" s="772"/>
      <c r="R726" s="772"/>
      <c r="S726" s="772"/>
      <c r="T726" s="772"/>
      <c r="U726" s="772"/>
      <c r="V726" s="772"/>
      <c r="W726" s="772"/>
      <c r="X726" s="772"/>
      <c r="Y726" s="772"/>
      <c r="Z726" s="772"/>
    </row>
    <row r="727" spans="1:26" ht="15.75" customHeight="1" x14ac:dyDescent="0.3">
      <c r="A727" s="771"/>
      <c r="B727" s="771"/>
      <c r="C727" s="772"/>
      <c r="N727" s="772"/>
      <c r="O727" s="772"/>
      <c r="P727" s="772"/>
      <c r="Q727" s="772"/>
      <c r="R727" s="772"/>
      <c r="S727" s="772"/>
      <c r="T727" s="772"/>
      <c r="U727" s="772"/>
      <c r="V727" s="772"/>
      <c r="W727" s="772"/>
      <c r="X727" s="772"/>
      <c r="Y727" s="772"/>
      <c r="Z727" s="772"/>
    </row>
    <row r="728" spans="1:26" ht="15.75" customHeight="1" x14ac:dyDescent="0.3">
      <c r="A728" s="771"/>
      <c r="B728" s="771"/>
      <c r="C728" s="772"/>
      <c r="N728" s="772"/>
      <c r="O728" s="772"/>
      <c r="P728" s="772"/>
      <c r="Q728" s="772"/>
      <c r="R728" s="772"/>
      <c r="S728" s="772"/>
      <c r="T728" s="772"/>
      <c r="U728" s="772"/>
      <c r="V728" s="772"/>
      <c r="W728" s="772"/>
      <c r="X728" s="772"/>
      <c r="Y728" s="772"/>
      <c r="Z728" s="772"/>
    </row>
    <row r="729" spans="1:26" ht="15.75" customHeight="1" x14ac:dyDescent="0.3">
      <c r="A729" s="771"/>
      <c r="B729" s="771"/>
      <c r="C729" s="772"/>
      <c r="N729" s="772"/>
      <c r="O729" s="772"/>
      <c r="P729" s="772"/>
      <c r="Q729" s="772"/>
      <c r="R729" s="772"/>
      <c r="S729" s="772"/>
      <c r="T729" s="772"/>
      <c r="U729" s="772"/>
      <c r="V729" s="772"/>
      <c r="W729" s="772"/>
      <c r="X729" s="772"/>
      <c r="Y729" s="772"/>
      <c r="Z729" s="772"/>
    </row>
    <row r="730" spans="1:26" ht="15.75" customHeight="1" x14ac:dyDescent="0.3">
      <c r="A730" s="771"/>
      <c r="B730" s="771"/>
      <c r="C730" s="772"/>
      <c r="N730" s="772"/>
      <c r="O730" s="772"/>
      <c r="P730" s="772"/>
      <c r="Q730" s="772"/>
      <c r="R730" s="772"/>
      <c r="S730" s="772"/>
      <c r="T730" s="772"/>
      <c r="U730" s="772"/>
      <c r="V730" s="772"/>
      <c r="W730" s="772"/>
      <c r="X730" s="772"/>
      <c r="Y730" s="772"/>
      <c r="Z730" s="772"/>
    </row>
    <row r="731" spans="1:26" ht="15.75" customHeight="1" x14ac:dyDescent="0.3">
      <c r="A731" s="771"/>
      <c r="B731" s="771"/>
      <c r="C731" s="772"/>
      <c r="N731" s="772"/>
      <c r="O731" s="772"/>
      <c r="P731" s="772"/>
      <c r="Q731" s="772"/>
      <c r="R731" s="772"/>
      <c r="S731" s="772"/>
      <c r="T731" s="772"/>
      <c r="U731" s="772"/>
      <c r="V731" s="772"/>
      <c r="W731" s="772"/>
      <c r="X731" s="772"/>
      <c r="Y731" s="772"/>
      <c r="Z731" s="772"/>
    </row>
    <row r="732" spans="1:26" ht="15.75" customHeight="1" x14ac:dyDescent="0.3">
      <c r="A732" s="771"/>
      <c r="B732" s="771"/>
      <c r="C732" s="772"/>
      <c r="N732" s="772"/>
      <c r="O732" s="772"/>
      <c r="P732" s="772"/>
      <c r="Q732" s="772"/>
      <c r="R732" s="772"/>
      <c r="S732" s="772"/>
      <c r="T732" s="772"/>
      <c r="U732" s="772"/>
      <c r="V732" s="772"/>
      <c r="W732" s="772"/>
      <c r="X732" s="772"/>
      <c r="Y732" s="772"/>
      <c r="Z732" s="772"/>
    </row>
    <row r="733" spans="1:26" ht="15.75" customHeight="1" x14ac:dyDescent="0.3">
      <c r="A733" s="771"/>
      <c r="B733" s="771"/>
      <c r="C733" s="772"/>
      <c r="N733" s="772"/>
      <c r="O733" s="772"/>
      <c r="P733" s="772"/>
      <c r="Q733" s="772"/>
      <c r="R733" s="772"/>
      <c r="S733" s="772"/>
      <c r="T733" s="772"/>
      <c r="U733" s="772"/>
      <c r="V733" s="772"/>
      <c r="W733" s="772"/>
      <c r="X733" s="772"/>
      <c r="Y733" s="772"/>
      <c r="Z733" s="772"/>
    </row>
    <row r="734" spans="1:26" ht="15.75" customHeight="1" x14ac:dyDescent="0.3">
      <c r="A734" s="771"/>
      <c r="B734" s="771"/>
      <c r="C734" s="772"/>
      <c r="N734" s="772"/>
      <c r="O734" s="772"/>
      <c r="P734" s="772"/>
      <c r="Q734" s="772"/>
      <c r="R734" s="772"/>
      <c r="S734" s="772"/>
      <c r="T734" s="772"/>
      <c r="U734" s="772"/>
      <c r="V734" s="772"/>
      <c r="W734" s="772"/>
      <c r="X734" s="772"/>
      <c r="Y734" s="772"/>
      <c r="Z734" s="772"/>
    </row>
    <row r="735" spans="1:26" ht="15.75" customHeight="1" x14ac:dyDescent="0.3">
      <c r="A735" s="771"/>
      <c r="B735" s="771"/>
      <c r="C735" s="772"/>
      <c r="N735" s="772"/>
      <c r="O735" s="772"/>
      <c r="P735" s="772"/>
      <c r="Q735" s="772"/>
      <c r="R735" s="772"/>
      <c r="S735" s="772"/>
      <c r="T735" s="772"/>
      <c r="U735" s="772"/>
      <c r="V735" s="772"/>
      <c r="W735" s="772"/>
      <c r="X735" s="772"/>
      <c r="Y735" s="772"/>
      <c r="Z735" s="772"/>
    </row>
    <row r="736" spans="1:26" ht="15.75" customHeight="1" x14ac:dyDescent="0.3">
      <c r="A736" s="771"/>
      <c r="B736" s="771"/>
      <c r="C736" s="772"/>
      <c r="N736" s="772"/>
      <c r="O736" s="772"/>
      <c r="P736" s="772"/>
      <c r="Q736" s="772"/>
      <c r="R736" s="772"/>
      <c r="S736" s="772"/>
      <c r="T736" s="772"/>
      <c r="U736" s="772"/>
      <c r="V736" s="772"/>
      <c r="W736" s="772"/>
      <c r="X736" s="772"/>
      <c r="Y736" s="772"/>
      <c r="Z736" s="772"/>
    </row>
    <row r="737" spans="1:26" ht="15.75" customHeight="1" x14ac:dyDescent="0.3">
      <c r="A737" s="771"/>
      <c r="B737" s="771"/>
      <c r="C737" s="772"/>
      <c r="N737" s="772"/>
      <c r="O737" s="772"/>
      <c r="P737" s="772"/>
      <c r="Q737" s="772"/>
      <c r="R737" s="772"/>
      <c r="S737" s="772"/>
      <c r="T737" s="772"/>
      <c r="U737" s="772"/>
      <c r="V737" s="772"/>
      <c r="W737" s="772"/>
      <c r="X737" s="772"/>
      <c r="Y737" s="772"/>
      <c r="Z737" s="772"/>
    </row>
    <row r="738" spans="1:26" ht="15.75" customHeight="1" x14ac:dyDescent="0.3">
      <c r="A738" s="771"/>
      <c r="B738" s="771"/>
      <c r="C738" s="772"/>
      <c r="N738" s="772"/>
      <c r="O738" s="772"/>
      <c r="P738" s="772"/>
      <c r="Q738" s="772"/>
      <c r="R738" s="772"/>
      <c r="S738" s="772"/>
      <c r="T738" s="772"/>
      <c r="U738" s="772"/>
      <c r="V738" s="772"/>
      <c r="W738" s="772"/>
      <c r="X738" s="772"/>
      <c r="Y738" s="772"/>
      <c r="Z738" s="772"/>
    </row>
    <row r="739" spans="1:26" ht="15.75" customHeight="1" x14ac:dyDescent="0.3">
      <c r="A739" s="771"/>
      <c r="B739" s="771"/>
      <c r="C739" s="772"/>
      <c r="N739" s="772"/>
      <c r="O739" s="772"/>
      <c r="P739" s="772"/>
      <c r="Q739" s="772"/>
      <c r="R739" s="772"/>
      <c r="S739" s="772"/>
      <c r="T739" s="772"/>
      <c r="U739" s="772"/>
      <c r="V739" s="772"/>
      <c r="W739" s="772"/>
      <c r="X739" s="772"/>
      <c r="Y739" s="772"/>
      <c r="Z739" s="772"/>
    </row>
    <row r="740" spans="1:26" ht="15.75" customHeight="1" x14ac:dyDescent="0.3">
      <c r="A740" s="771"/>
      <c r="B740" s="771"/>
      <c r="C740" s="772"/>
      <c r="N740" s="772"/>
      <c r="O740" s="772"/>
      <c r="P740" s="772"/>
      <c r="Q740" s="772"/>
      <c r="R740" s="772"/>
      <c r="S740" s="772"/>
      <c r="T740" s="772"/>
      <c r="U740" s="772"/>
      <c r="V740" s="772"/>
      <c r="W740" s="772"/>
      <c r="X740" s="772"/>
      <c r="Y740" s="772"/>
      <c r="Z740" s="772"/>
    </row>
    <row r="741" spans="1:26" ht="15.75" customHeight="1" x14ac:dyDescent="0.3">
      <c r="A741" s="771"/>
      <c r="B741" s="771"/>
      <c r="C741" s="772"/>
      <c r="N741" s="772"/>
      <c r="O741" s="772"/>
      <c r="P741" s="772"/>
      <c r="Q741" s="772"/>
      <c r="R741" s="772"/>
      <c r="S741" s="772"/>
      <c r="T741" s="772"/>
      <c r="U741" s="772"/>
      <c r="V741" s="772"/>
      <c r="W741" s="772"/>
      <c r="X741" s="772"/>
      <c r="Y741" s="772"/>
      <c r="Z741" s="772"/>
    </row>
    <row r="742" spans="1:26" ht="15.75" customHeight="1" x14ac:dyDescent="0.3">
      <c r="A742" s="771"/>
      <c r="B742" s="771"/>
      <c r="C742" s="772"/>
      <c r="N742" s="772"/>
      <c r="O742" s="772"/>
      <c r="P742" s="772"/>
      <c r="Q742" s="772"/>
      <c r="R742" s="772"/>
      <c r="S742" s="772"/>
      <c r="T742" s="772"/>
      <c r="U742" s="772"/>
      <c r="V742" s="772"/>
      <c r="W742" s="772"/>
      <c r="X742" s="772"/>
      <c r="Y742" s="772"/>
      <c r="Z742" s="772"/>
    </row>
    <row r="743" spans="1:26" ht="15.75" customHeight="1" x14ac:dyDescent="0.3">
      <c r="A743" s="771"/>
      <c r="B743" s="771"/>
      <c r="C743" s="772"/>
      <c r="N743" s="772"/>
      <c r="O743" s="772"/>
      <c r="P743" s="772"/>
      <c r="Q743" s="772"/>
      <c r="R743" s="772"/>
      <c r="S743" s="772"/>
      <c r="T743" s="772"/>
      <c r="U743" s="772"/>
      <c r="V743" s="772"/>
      <c r="W743" s="772"/>
      <c r="X743" s="772"/>
      <c r="Y743" s="772"/>
      <c r="Z743" s="772"/>
    </row>
    <row r="744" spans="1:26" ht="15.75" customHeight="1" x14ac:dyDescent="0.3">
      <c r="A744" s="771"/>
      <c r="B744" s="771"/>
      <c r="C744" s="772"/>
      <c r="N744" s="772"/>
      <c r="O744" s="772"/>
      <c r="P744" s="772"/>
      <c r="Q744" s="772"/>
      <c r="R744" s="772"/>
      <c r="S744" s="772"/>
      <c r="T744" s="772"/>
      <c r="U744" s="772"/>
      <c r="V744" s="772"/>
      <c r="W744" s="772"/>
      <c r="X744" s="772"/>
      <c r="Y744" s="772"/>
      <c r="Z744" s="772"/>
    </row>
    <row r="745" spans="1:26" ht="15.75" customHeight="1" x14ac:dyDescent="0.3">
      <c r="A745" s="771"/>
      <c r="B745" s="771"/>
      <c r="C745" s="772"/>
      <c r="N745" s="772"/>
      <c r="O745" s="772"/>
      <c r="P745" s="772"/>
      <c r="Q745" s="772"/>
      <c r="R745" s="772"/>
      <c r="S745" s="772"/>
      <c r="T745" s="772"/>
      <c r="U745" s="772"/>
      <c r="V745" s="772"/>
      <c r="W745" s="772"/>
      <c r="X745" s="772"/>
      <c r="Y745" s="772"/>
      <c r="Z745" s="772"/>
    </row>
    <row r="746" spans="1:26" ht="15.75" customHeight="1" x14ac:dyDescent="0.3">
      <c r="A746" s="771"/>
      <c r="B746" s="771"/>
      <c r="C746" s="772"/>
      <c r="N746" s="772"/>
      <c r="O746" s="772"/>
      <c r="P746" s="772"/>
      <c r="Q746" s="772"/>
      <c r="R746" s="772"/>
      <c r="S746" s="772"/>
      <c r="T746" s="772"/>
      <c r="U746" s="772"/>
      <c r="V746" s="772"/>
      <c r="W746" s="772"/>
      <c r="X746" s="772"/>
      <c r="Y746" s="772"/>
      <c r="Z746" s="772"/>
    </row>
    <row r="747" spans="1:26" ht="15.75" customHeight="1" x14ac:dyDescent="0.3">
      <c r="A747" s="771"/>
      <c r="B747" s="771"/>
      <c r="C747" s="772"/>
      <c r="N747" s="772"/>
      <c r="O747" s="772"/>
      <c r="P747" s="772"/>
      <c r="Q747" s="772"/>
      <c r="R747" s="772"/>
      <c r="S747" s="772"/>
      <c r="T747" s="772"/>
      <c r="U747" s="772"/>
      <c r="V747" s="772"/>
      <c r="W747" s="772"/>
      <c r="X747" s="772"/>
      <c r="Y747" s="772"/>
      <c r="Z747" s="772"/>
    </row>
    <row r="748" spans="1:26" ht="15.75" customHeight="1" x14ac:dyDescent="0.3">
      <c r="A748" s="771"/>
      <c r="B748" s="771"/>
      <c r="C748" s="772"/>
      <c r="N748" s="772"/>
      <c r="O748" s="772"/>
      <c r="P748" s="772"/>
      <c r="Q748" s="772"/>
      <c r="R748" s="772"/>
      <c r="S748" s="772"/>
      <c r="T748" s="772"/>
      <c r="U748" s="772"/>
      <c r="V748" s="772"/>
      <c r="W748" s="772"/>
      <c r="X748" s="772"/>
      <c r="Y748" s="772"/>
      <c r="Z748" s="772"/>
    </row>
    <row r="749" spans="1:26" ht="15.75" customHeight="1" x14ac:dyDescent="0.3">
      <c r="A749" s="771"/>
      <c r="B749" s="771"/>
      <c r="C749" s="772"/>
      <c r="N749" s="772"/>
      <c r="O749" s="772"/>
      <c r="P749" s="772"/>
      <c r="Q749" s="772"/>
      <c r="R749" s="772"/>
      <c r="S749" s="772"/>
      <c r="T749" s="772"/>
      <c r="U749" s="772"/>
      <c r="V749" s="772"/>
      <c r="W749" s="772"/>
      <c r="X749" s="772"/>
      <c r="Y749" s="772"/>
      <c r="Z749" s="772"/>
    </row>
    <row r="750" spans="1:26" ht="15.75" customHeight="1" x14ac:dyDescent="0.3">
      <c r="A750" s="771"/>
      <c r="B750" s="771"/>
      <c r="C750" s="772"/>
      <c r="N750" s="772"/>
      <c r="O750" s="772"/>
      <c r="P750" s="772"/>
      <c r="Q750" s="772"/>
      <c r="R750" s="772"/>
      <c r="S750" s="772"/>
      <c r="T750" s="772"/>
      <c r="U750" s="772"/>
      <c r="V750" s="772"/>
      <c r="W750" s="772"/>
      <c r="X750" s="772"/>
      <c r="Y750" s="772"/>
      <c r="Z750" s="772"/>
    </row>
    <row r="751" spans="1:26" ht="15.75" customHeight="1" x14ac:dyDescent="0.3">
      <c r="A751" s="771"/>
      <c r="B751" s="771"/>
      <c r="C751" s="772"/>
      <c r="N751" s="772"/>
      <c r="O751" s="772"/>
      <c r="P751" s="772"/>
      <c r="Q751" s="772"/>
      <c r="R751" s="772"/>
      <c r="S751" s="772"/>
      <c r="T751" s="772"/>
      <c r="U751" s="772"/>
      <c r="V751" s="772"/>
      <c r="W751" s="772"/>
      <c r="X751" s="772"/>
      <c r="Y751" s="772"/>
      <c r="Z751" s="772"/>
    </row>
    <row r="752" spans="1:26" ht="15.75" customHeight="1" x14ac:dyDescent="0.3">
      <c r="A752" s="771"/>
      <c r="B752" s="771"/>
      <c r="C752" s="772"/>
      <c r="N752" s="772"/>
      <c r="O752" s="772"/>
      <c r="P752" s="772"/>
      <c r="Q752" s="772"/>
      <c r="R752" s="772"/>
      <c r="S752" s="772"/>
      <c r="T752" s="772"/>
      <c r="U752" s="772"/>
      <c r="V752" s="772"/>
      <c r="W752" s="772"/>
      <c r="X752" s="772"/>
      <c r="Y752" s="772"/>
      <c r="Z752" s="772"/>
    </row>
    <row r="753" spans="1:26" ht="15.75" customHeight="1" x14ac:dyDescent="0.3">
      <c r="A753" s="771"/>
      <c r="B753" s="771"/>
      <c r="C753" s="772"/>
      <c r="N753" s="772"/>
      <c r="O753" s="772"/>
      <c r="P753" s="772"/>
      <c r="Q753" s="772"/>
      <c r="R753" s="772"/>
      <c r="S753" s="772"/>
      <c r="T753" s="772"/>
      <c r="U753" s="772"/>
      <c r="V753" s="772"/>
      <c r="W753" s="772"/>
      <c r="X753" s="772"/>
      <c r="Y753" s="772"/>
      <c r="Z753" s="772"/>
    </row>
    <row r="754" spans="1:26" ht="15.75" customHeight="1" x14ac:dyDescent="0.3">
      <c r="A754" s="771"/>
      <c r="B754" s="771"/>
      <c r="C754" s="772"/>
      <c r="N754" s="772"/>
      <c r="O754" s="772"/>
      <c r="P754" s="772"/>
      <c r="Q754" s="772"/>
      <c r="R754" s="772"/>
      <c r="S754" s="772"/>
      <c r="T754" s="772"/>
      <c r="U754" s="772"/>
      <c r="V754" s="772"/>
      <c r="W754" s="772"/>
      <c r="X754" s="772"/>
      <c r="Y754" s="772"/>
      <c r="Z754" s="772"/>
    </row>
    <row r="755" spans="1:26" ht="15.75" customHeight="1" x14ac:dyDescent="0.3">
      <c r="A755" s="771"/>
      <c r="B755" s="771"/>
      <c r="C755" s="772"/>
      <c r="N755" s="772"/>
      <c r="O755" s="772"/>
      <c r="P755" s="772"/>
      <c r="Q755" s="772"/>
      <c r="R755" s="772"/>
      <c r="S755" s="772"/>
      <c r="T755" s="772"/>
      <c r="U755" s="772"/>
      <c r="V755" s="772"/>
      <c r="W755" s="772"/>
      <c r="X755" s="772"/>
      <c r="Y755" s="772"/>
      <c r="Z755" s="772"/>
    </row>
    <row r="756" spans="1:26" ht="15.75" customHeight="1" x14ac:dyDescent="0.3">
      <c r="A756" s="771"/>
      <c r="B756" s="771"/>
      <c r="C756" s="772"/>
      <c r="N756" s="772"/>
      <c r="O756" s="772"/>
      <c r="P756" s="772"/>
      <c r="Q756" s="772"/>
      <c r="R756" s="772"/>
      <c r="S756" s="772"/>
      <c r="T756" s="772"/>
      <c r="U756" s="772"/>
      <c r="V756" s="772"/>
      <c r="W756" s="772"/>
      <c r="X756" s="772"/>
      <c r="Y756" s="772"/>
      <c r="Z756" s="772"/>
    </row>
    <row r="757" spans="1:26" ht="15.75" customHeight="1" x14ac:dyDescent="0.3">
      <c r="A757" s="771"/>
      <c r="B757" s="771"/>
      <c r="C757" s="772"/>
      <c r="N757" s="772"/>
      <c r="O757" s="772"/>
      <c r="P757" s="772"/>
      <c r="Q757" s="772"/>
      <c r="R757" s="772"/>
      <c r="S757" s="772"/>
      <c r="T757" s="772"/>
      <c r="U757" s="772"/>
      <c r="V757" s="772"/>
      <c r="W757" s="772"/>
      <c r="X757" s="772"/>
      <c r="Y757" s="772"/>
      <c r="Z757" s="772"/>
    </row>
    <row r="758" spans="1:26" ht="15.75" customHeight="1" x14ac:dyDescent="0.3">
      <c r="A758" s="771"/>
      <c r="B758" s="771"/>
      <c r="C758" s="772"/>
      <c r="N758" s="772"/>
      <c r="O758" s="772"/>
      <c r="P758" s="772"/>
      <c r="Q758" s="772"/>
      <c r="R758" s="772"/>
      <c r="S758" s="772"/>
      <c r="T758" s="772"/>
      <c r="U758" s="772"/>
      <c r="V758" s="772"/>
      <c r="W758" s="772"/>
      <c r="X758" s="772"/>
      <c r="Y758" s="772"/>
      <c r="Z758" s="772"/>
    </row>
    <row r="759" spans="1:26" ht="15.75" customHeight="1" x14ac:dyDescent="0.3">
      <c r="A759" s="771"/>
      <c r="B759" s="771"/>
      <c r="C759" s="772"/>
      <c r="N759" s="772"/>
      <c r="O759" s="772"/>
      <c r="P759" s="772"/>
      <c r="Q759" s="772"/>
      <c r="R759" s="772"/>
      <c r="S759" s="772"/>
      <c r="T759" s="772"/>
      <c r="U759" s="772"/>
      <c r="V759" s="772"/>
      <c r="W759" s="772"/>
      <c r="X759" s="772"/>
      <c r="Y759" s="772"/>
      <c r="Z759" s="772"/>
    </row>
    <row r="760" spans="1:26" ht="15.75" customHeight="1" x14ac:dyDescent="0.3">
      <c r="A760" s="771"/>
      <c r="B760" s="771"/>
      <c r="C760" s="772"/>
      <c r="N760" s="772"/>
      <c r="O760" s="772"/>
      <c r="P760" s="772"/>
      <c r="Q760" s="772"/>
      <c r="R760" s="772"/>
      <c r="S760" s="772"/>
      <c r="T760" s="772"/>
      <c r="U760" s="772"/>
      <c r="V760" s="772"/>
      <c r="W760" s="772"/>
      <c r="X760" s="772"/>
      <c r="Y760" s="772"/>
      <c r="Z760" s="772"/>
    </row>
    <row r="761" spans="1:26" ht="15.75" customHeight="1" x14ac:dyDescent="0.3">
      <c r="A761" s="771"/>
      <c r="B761" s="771"/>
      <c r="C761" s="772"/>
      <c r="N761" s="772"/>
      <c r="O761" s="772"/>
      <c r="P761" s="772"/>
      <c r="Q761" s="772"/>
      <c r="R761" s="772"/>
      <c r="S761" s="772"/>
      <c r="T761" s="772"/>
      <c r="U761" s="772"/>
      <c r="V761" s="772"/>
      <c r="W761" s="772"/>
      <c r="X761" s="772"/>
      <c r="Y761" s="772"/>
      <c r="Z761" s="772"/>
    </row>
    <row r="762" spans="1:26" ht="15.75" customHeight="1" x14ac:dyDescent="0.3">
      <c r="A762" s="771"/>
      <c r="B762" s="771"/>
      <c r="C762" s="772"/>
      <c r="N762" s="772"/>
      <c r="O762" s="772"/>
      <c r="P762" s="772"/>
      <c r="Q762" s="772"/>
      <c r="R762" s="772"/>
      <c r="S762" s="772"/>
      <c r="T762" s="772"/>
      <c r="U762" s="772"/>
      <c r="V762" s="772"/>
      <c r="W762" s="772"/>
      <c r="X762" s="772"/>
      <c r="Y762" s="772"/>
      <c r="Z762" s="772"/>
    </row>
    <row r="763" spans="1:26" ht="15.75" customHeight="1" x14ac:dyDescent="0.3">
      <c r="A763" s="771"/>
      <c r="B763" s="771"/>
      <c r="C763" s="772"/>
      <c r="N763" s="772"/>
      <c r="O763" s="772"/>
      <c r="P763" s="772"/>
      <c r="Q763" s="772"/>
      <c r="R763" s="772"/>
      <c r="S763" s="772"/>
      <c r="T763" s="772"/>
      <c r="U763" s="772"/>
      <c r="V763" s="772"/>
      <c r="W763" s="772"/>
      <c r="X763" s="772"/>
      <c r="Y763" s="772"/>
      <c r="Z763" s="772"/>
    </row>
    <row r="764" spans="1:26" ht="15.75" customHeight="1" x14ac:dyDescent="0.3">
      <c r="A764" s="771"/>
      <c r="B764" s="771"/>
      <c r="C764" s="772"/>
      <c r="N764" s="772"/>
      <c r="O764" s="772"/>
      <c r="P764" s="772"/>
      <c r="Q764" s="772"/>
      <c r="R764" s="772"/>
      <c r="S764" s="772"/>
      <c r="T764" s="772"/>
      <c r="U764" s="772"/>
      <c r="V764" s="772"/>
      <c r="W764" s="772"/>
      <c r="X764" s="772"/>
      <c r="Y764" s="772"/>
      <c r="Z764" s="772"/>
    </row>
    <row r="765" spans="1:26" ht="15.75" customHeight="1" x14ac:dyDescent="0.3">
      <c r="A765" s="771"/>
      <c r="B765" s="771"/>
      <c r="C765" s="772"/>
      <c r="N765" s="772"/>
      <c r="O765" s="772"/>
      <c r="P765" s="772"/>
      <c r="Q765" s="772"/>
      <c r="R765" s="772"/>
      <c r="S765" s="772"/>
      <c r="T765" s="772"/>
      <c r="U765" s="772"/>
      <c r="V765" s="772"/>
      <c r="W765" s="772"/>
      <c r="X765" s="772"/>
      <c r="Y765" s="772"/>
      <c r="Z765" s="772"/>
    </row>
    <row r="766" spans="1:26" ht="15.75" customHeight="1" x14ac:dyDescent="0.3">
      <c r="A766" s="771"/>
      <c r="B766" s="771"/>
      <c r="C766" s="772"/>
      <c r="N766" s="772"/>
      <c r="O766" s="772"/>
      <c r="P766" s="772"/>
      <c r="Q766" s="772"/>
      <c r="R766" s="772"/>
      <c r="S766" s="772"/>
      <c r="T766" s="772"/>
      <c r="U766" s="772"/>
      <c r="V766" s="772"/>
      <c r="W766" s="772"/>
      <c r="X766" s="772"/>
      <c r="Y766" s="772"/>
      <c r="Z766" s="772"/>
    </row>
    <row r="767" spans="1:26" ht="15.75" customHeight="1" x14ac:dyDescent="0.3">
      <c r="A767" s="771"/>
      <c r="B767" s="771"/>
      <c r="C767" s="772"/>
      <c r="N767" s="772"/>
      <c r="O767" s="772"/>
      <c r="P767" s="772"/>
      <c r="Q767" s="772"/>
      <c r="R767" s="772"/>
      <c r="S767" s="772"/>
      <c r="T767" s="772"/>
      <c r="U767" s="772"/>
      <c r="V767" s="772"/>
      <c r="W767" s="772"/>
      <c r="X767" s="772"/>
      <c r="Y767" s="772"/>
      <c r="Z767" s="772"/>
    </row>
    <row r="768" spans="1:26" ht="15.75" customHeight="1" x14ac:dyDescent="0.3">
      <c r="A768" s="771"/>
      <c r="B768" s="771"/>
      <c r="C768" s="772"/>
      <c r="N768" s="772"/>
      <c r="O768" s="772"/>
      <c r="P768" s="772"/>
      <c r="Q768" s="772"/>
      <c r="R768" s="772"/>
      <c r="S768" s="772"/>
      <c r="T768" s="772"/>
      <c r="U768" s="772"/>
      <c r="V768" s="772"/>
      <c r="W768" s="772"/>
      <c r="X768" s="772"/>
      <c r="Y768" s="772"/>
      <c r="Z768" s="772"/>
    </row>
    <row r="769" spans="1:26" ht="15.75" customHeight="1" x14ac:dyDescent="0.3">
      <c r="A769" s="771"/>
      <c r="B769" s="771"/>
      <c r="C769" s="772"/>
      <c r="N769" s="772"/>
      <c r="O769" s="772"/>
      <c r="P769" s="772"/>
      <c r="Q769" s="772"/>
      <c r="R769" s="772"/>
      <c r="S769" s="772"/>
      <c r="T769" s="772"/>
      <c r="U769" s="772"/>
      <c r="V769" s="772"/>
      <c r="W769" s="772"/>
      <c r="X769" s="772"/>
      <c r="Y769" s="772"/>
      <c r="Z769" s="772"/>
    </row>
    <row r="770" spans="1:26" ht="15.75" customHeight="1" x14ac:dyDescent="0.3">
      <c r="A770" s="771"/>
      <c r="B770" s="771"/>
      <c r="C770" s="772"/>
      <c r="N770" s="772"/>
      <c r="O770" s="772"/>
      <c r="P770" s="772"/>
      <c r="Q770" s="772"/>
      <c r="R770" s="772"/>
      <c r="S770" s="772"/>
      <c r="T770" s="772"/>
      <c r="U770" s="772"/>
      <c r="V770" s="772"/>
      <c r="W770" s="772"/>
      <c r="X770" s="772"/>
      <c r="Y770" s="772"/>
      <c r="Z770" s="772"/>
    </row>
    <row r="771" spans="1:26" ht="15.75" customHeight="1" x14ac:dyDescent="0.3">
      <c r="A771" s="771"/>
      <c r="B771" s="771"/>
      <c r="C771" s="772"/>
      <c r="N771" s="772"/>
      <c r="O771" s="772"/>
      <c r="P771" s="772"/>
      <c r="Q771" s="772"/>
      <c r="R771" s="772"/>
      <c r="S771" s="772"/>
      <c r="T771" s="772"/>
      <c r="U771" s="772"/>
      <c r="V771" s="772"/>
      <c r="W771" s="772"/>
      <c r="X771" s="772"/>
      <c r="Y771" s="772"/>
      <c r="Z771" s="772"/>
    </row>
    <row r="772" spans="1:26" ht="15.75" customHeight="1" x14ac:dyDescent="0.3">
      <c r="A772" s="771"/>
      <c r="B772" s="771"/>
      <c r="C772" s="772"/>
      <c r="N772" s="772"/>
      <c r="O772" s="772"/>
      <c r="P772" s="772"/>
      <c r="Q772" s="772"/>
      <c r="R772" s="772"/>
      <c r="S772" s="772"/>
      <c r="T772" s="772"/>
      <c r="U772" s="772"/>
      <c r="V772" s="772"/>
      <c r="W772" s="772"/>
      <c r="X772" s="772"/>
      <c r="Y772" s="772"/>
      <c r="Z772" s="772"/>
    </row>
    <row r="773" spans="1:26" ht="15.75" customHeight="1" x14ac:dyDescent="0.3">
      <c r="A773" s="771"/>
      <c r="B773" s="771"/>
      <c r="C773" s="772"/>
      <c r="N773" s="772"/>
      <c r="O773" s="772"/>
      <c r="P773" s="772"/>
      <c r="Q773" s="772"/>
      <c r="R773" s="772"/>
      <c r="S773" s="772"/>
      <c r="T773" s="772"/>
      <c r="U773" s="772"/>
      <c r="V773" s="772"/>
      <c r="W773" s="772"/>
      <c r="X773" s="772"/>
      <c r="Y773" s="772"/>
      <c r="Z773" s="772"/>
    </row>
    <row r="774" spans="1:26" ht="15.75" customHeight="1" x14ac:dyDescent="0.3">
      <c r="A774" s="771"/>
      <c r="B774" s="771"/>
      <c r="C774" s="772"/>
      <c r="N774" s="772"/>
      <c r="O774" s="772"/>
      <c r="P774" s="772"/>
      <c r="Q774" s="772"/>
      <c r="R774" s="772"/>
      <c r="S774" s="772"/>
      <c r="T774" s="772"/>
      <c r="U774" s="772"/>
      <c r="V774" s="772"/>
      <c r="W774" s="772"/>
      <c r="X774" s="772"/>
      <c r="Y774" s="772"/>
      <c r="Z774" s="772"/>
    </row>
    <row r="775" spans="1:26" ht="15.75" customHeight="1" x14ac:dyDescent="0.3">
      <c r="A775" s="771"/>
      <c r="B775" s="771"/>
      <c r="C775" s="772"/>
      <c r="N775" s="772"/>
      <c r="O775" s="772"/>
      <c r="P775" s="772"/>
      <c r="Q775" s="772"/>
      <c r="R775" s="772"/>
      <c r="S775" s="772"/>
      <c r="T775" s="772"/>
      <c r="U775" s="772"/>
      <c r="V775" s="772"/>
      <c r="W775" s="772"/>
      <c r="X775" s="772"/>
      <c r="Y775" s="772"/>
      <c r="Z775" s="772"/>
    </row>
    <row r="776" spans="1:26" ht="15.75" customHeight="1" x14ac:dyDescent="0.3">
      <c r="A776" s="771"/>
      <c r="B776" s="771"/>
      <c r="C776" s="772"/>
      <c r="N776" s="772"/>
      <c r="O776" s="772"/>
      <c r="P776" s="772"/>
      <c r="Q776" s="772"/>
      <c r="R776" s="772"/>
      <c r="S776" s="772"/>
      <c r="T776" s="772"/>
      <c r="U776" s="772"/>
      <c r="V776" s="772"/>
      <c r="W776" s="772"/>
      <c r="X776" s="772"/>
      <c r="Y776" s="772"/>
      <c r="Z776" s="772"/>
    </row>
    <row r="777" spans="1:26" ht="15.75" customHeight="1" x14ac:dyDescent="0.3">
      <c r="A777" s="771"/>
      <c r="B777" s="771"/>
      <c r="C777" s="772"/>
      <c r="N777" s="772"/>
      <c r="O777" s="772"/>
      <c r="P777" s="772"/>
      <c r="Q777" s="772"/>
      <c r="R777" s="772"/>
      <c r="S777" s="772"/>
      <c r="T777" s="772"/>
      <c r="U777" s="772"/>
      <c r="V777" s="772"/>
      <c r="W777" s="772"/>
      <c r="X777" s="772"/>
      <c r="Y777" s="772"/>
      <c r="Z777" s="772"/>
    </row>
    <row r="778" spans="1:26" ht="15.75" customHeight="1" x14ac:dyDescent="0.3">
      <c r="A778" s="771"/>
      <c r="B778" s="771"/>
      <c r="C778" s="772"/>
      <c r="N778" s="772"/>
      <c r="O778" s="772"/>
      <c r="P778" s="772"/>
      <c r="Q778" s="772"/>
      <c r="R778" s="772"/>
      <c r="S778" s="772"/>
      <c r="T778" s="772"/>
      <c r="U778" s="772"/>
      <c r="V778" s="772"/>
      <c r="W778" s="772"/>
      <c r="X778" s="772"/>
      <c r="Y778" s="772"/>
      <c r="Z778" s="772"/>
    </row>
    <row r="779" spans="1:26" ht="15.75" customHeight="1" x14ac:dyDescent="0.3">
      <c r="A779" s="771"/>
      <c r="B779" s="771"/>
      <c r="C779" s="772"/>
      <c r="N779" s="772"/>
      <c r="O779" s="772"/>
      <c r="P779" s="772"/>
      <c r="Q779" s="772"/>
      <c r="R779" s="772"/>
      <c r="S779" s="772"/>
      <c r="T779" s="772"/>
      <c r="U779" s="772"/>
      <c r="V779" s="772"/>
      <c r="W779" s="772"/>
      <c r="X779" s="772"/>
      <c r="Y779" s="772"/>
      <c r="Z779" s="772"/>
    </row>
    <row r="780" spans="1:26" ht="15.75" customHeight="1" x14ac:dyDescent="0.3">
      <c r="A780" s="771"/>
      <c r="B780" s="771"/>
      <c r="C780" s="772"/>
      <c r="N780" s="772"/>
      <c r="O780" s="772"/>
      <c r="P780" s="772"/>
      <c r="Q780" s="772"/>
      <c r="R780" s="772"/>
      <c r="S780" s="772"/>
      <c r="T780" s="772"/>
      <c r="U780" s="772"/>
      <c r="V780" s="772"/>
      <c r="W780" s="772"/>
      <c r="X780" s="772"/>
      <c r="Y780" s="772"/>
      <c r="Z780" s="772"/>
    </row>
    <row r="781" spans="1:26" ht="15.75" customHeight="1" x14ac:dyDescent="0.3">
      <c r="A781" s="771"/>
      <c r="B781" s="771"/>
      <c r="C781" s="772"/>
      <c r="N781" s="772"/>
      <c r="O781" s="772"/>
      <c r="P781" s="772"/>
      <c r="Q781" s="772"/>
      <c r="R781" s="772"/>
      <c r="S781" s="772"/>
      <c r="T781" s="772"/>
      <c r="U781" s="772"/>
      <c r="V781" s="772"/>
      <c r="W781" s="772"/>
      <c r="X781" s="772"/>
      <c r="Y781" s="772"/>
      <c r="Z781" s="772"/>
    </row>
    <row r="782" spans="1:26" ht="15.75" customHeight="1" x14ac:dyDescent="0.3">
      <c r="A782" s="771"/>
      <c r="B782" s="771"/>
      <c r="C782" s="772"/>
      <c r="N782" s="772"/>
      <c r="O782" s="772"/>
      <c r="P782" s="772"/>
      <c r="Q782" s="772"/>
      <c r="R782" s="772"/>
      <c r="S782" s="772"/>
      <c r="T782" s="772"/>
      <c r="U782" s="772"/>
      <c r="V782" s="772"/>
      <c r="W782" s="772"/>
      <c r="X782" s="772"/>
      <c r="Y782" s="772"/>
      <c r="Z782" s="772"/>
    </row>
    <row r="783" spans="1:26" ht="15.75" customHeight="1" x14ac:dyDescent="0.3">
      <c r="A783" s="771"/>
      <c r="B783" s="771"/>
      <c r="C783" s="772"/>
      <c r="N783" s="772"/>
      <c r="O783" s="772"/>
      <c r="P783" s="772"/>
      <c r="Q783" s="772"/>
      <c r="R783" s="772"/>
      <c r="S783" s="772"/>
      <c r="T783" s="772"/>
      <c r="U783" s="772"/>
      <c r="V783" s="772"/>
      <c r="W783" s="772"/>
      <c r="X783" s="772"/>
      <c r="Y783" s="772"/>
      <c r="Z783" s="772"/>
    </row>
    <row r="784" spans="1:26" ht="15.75" customHeight="1" x14ac:dyDescent="0.3">
      <c r="A784" s="771"/>
      <c r="B784" s="771"/>
      <c r="C784" s="772"/>
      <c r="N784" s="772"/>
      <c r="O784" s="772"/>
      <c r="P784" s="772"/>
      <c r="Q784" s="772"/>
      <c r="R784" s="772"/>
      <c r="S784" s="772"/>
      <c r="T784" s="772"/>
      <c r="U784" s="772"/>
      <c r="V784" s="772"/>
      <c r="W784" s="772"/>
      <c r="X784" s="772"/>
      <c r="Y784" s="772"/>
      <c r="Z784" s="772"/>
    </row>
    <row r="785" spans="1:26" ht="15.75" customHeight="1" x14ac:dyDescent="0.3">
      <c r="A785" s="771"/>
      <c r="B785" s="771"/>
      <c r="C785" s="772"/>
      <c r="N785" s="772"/>
      <c r="O785" s="772"/>
      <c r="P785" s="772"/>
      <c r="Q785" s="772"/>
      <c r="R785" s="772"/>
      <c r="S785" s="772"/>
      <c r="T785" s="772"/>
      <c r="U785" s="772"/>
      <c r="V785" s="772"/>
      <c r="W785" s="772"/>
      <c r="X785" s="772"/>
      <c r="Y785" s="772"/>
      <c r="Z785" s="772"/>
    </row>
    <row r="786" spans="1:26" ht="15.75" customHeight="1" x14ac:dyDescent="0.3">
      <c r="A786" s="771"/>
      <c r="B786" s="771"/>
      <c r="C786" s="772"/>
      <c r="N786" s="772"/>
      <c r="O786" s="772"/>
      <c r="P786" s="772"/>
      <c r="Q786" s="772"/>
      <c r="R786" s="772"/>
      <c r="S786" s="772"/>
      <c r="T786" s="772"/>
      <c r="U786" s="772"/>
      <c r="V786" s="772"/>
      <c r="W786" s="772"/>
      <c r="X786" s="772"/>
      <c r="Y786" s="772"/>
      <c r="Z786" s="772"/>
    </row>
    <row r="787" spans="1:26" ht="15.75" customHeight="1" x14ac:dyDescent="0.3">
      <c r="A787" s="771"/>
      <c r="B787" s="771"/>
      <c r="C787" s="772"/>
      <c r="N787" s="772"/>
      <c r="O787" s="772"/>
      <c r="P787" s="772"/>
      <c r="Q787" s="772"/>
      <c r="R787" s="772"/>
      <c r="S787" s="772"/>
      <c r="T787" s="772"/>
      <c r="U787" s="772"/>
      <c r="V787" s="772"/>
      <c r="W787" s="772"/>
      <c r="X787" s="772"/>
      <c r="Y787" s="772"/>
      <c r="Z787" s="772"/>
    </row>
    <row r="788" spans="1:26" ht="15.75" customHeight="1" x14ac:dyDescent="0.3">
      <c r="A788" s="771"/>
      <c r="B788" s="771"/>
      <c r="C788" s="772"/>
      <c r="N788" s="772"/>
      <c r="O788" s="772"/>
      <c r="P788" s="772"/>
      <c r="Q788" s="772"/>
      <c r="R788" s="772"/>
      <c r="S788" s="772"/>
      <c r="T788" s="772"/>
      <c r="U788" s="772"/>
      <c r="V788" s="772"/>
      <c r="W788" s="772"/>
      <c r="X788" s="772"/>
      <c r="Y788" s="772"/>
      <c r="Z788" s="772"/>
    </row>
    <row r="789" spans="1:26" ht="15.75" customHeight="1" x14ac:dyDescent="0.3">
      <c r="A789" s="771"/>
      <c r="B789" s="771"/>
      <c r="C789" s="772"/>
      <c r="N789" s="772"/>
      <c r="O789" s="772"/>
      <c r="P789" s="772"/>
      <c r="Q789" s="772"/>
      <c r="R789" s="772"/>
      <c r="S789" s="772"/>
      <c r="T789" s="772"/>
      <c r="U789" s="772"/>
      <c r="V789" s="772"/>
      <c r="W789" s="772"/>
      <c r="X789" s="772"/>
      <c r="Y789" s="772"/>
      <c r="Z789" s="772"/>
    </row>
    <row r="790" spans="1:26" ht="15.75" customHeight="1" x14ac:dyDescent="0.3">
      <c r="A790" s="771"/>
      <c r="B790" s="771"/>
      <c r="C790" s="772"/>
      <c r="N790" s="772"/>
      <c r="O790" s="772"/>
      <c r="P790" s="772"/>
      <c r="Q790" s="772"/>
      <c r="R790" s="772"/>
      <c r="S790" s="772"/>
      <c r="T790" s="772"/>
      <c r="U790" s="772"/>
      <c r="V790" s="772"/>
      <c r="W790" s="772"/>
      <c r="X790" s="772"/>
      <c r="Y790" s="772"/>
      <c r="Z790" s="772"/>
    </row>
    <row r="791" spans="1:26" ht="15.75" customHeight="1" x14ac:dyDescent="0.3">
      <c r="A791" s="771"/>
      <c r="B791" s="771"/>
      <c r="C791" s="772"/>
      <c r="N791" s="772"/>
      <c r="O791" s="772"/>
      <c r="P791" s="772"/>
      <c r="Q791" s="772"/>
      <c r="R791" s="772"/>
      <c r="S791" s="772"/>
      <c r="T791" s="772"/>
      <c r="U791" s="772"/>
      <c r="V791" s="772"/>
      <c r="W791" s="772"/>
      <c r="X791" s="772"/>
      <c r="Y791" s="772"/>
      <c r="Z791" s="772"/>
    </row>
    <row r="792" spans="1:26" ht="15.75" customHeight="1" x14ac:dyDescent="0.3">
      <c r="A792" s="771"/>
      <c r="B792" s="771"/>
      <c r="C792" s="772"/>
      <c r="N792" s="772"/>
      <c r="O792" s="772"/>
      <c r="P792" s="772"/>
      <c r="Q792" s="772"/>
      <c r="R792" s="772"/>
      <c r="S792" s="772"/>
      <c r="T792" s="772"/>
      <c r="U792" s="772"/>
      <c r="V792" s="772"/>
      <c r="W792" s="772"/>
      <c r="X792" s="772"/>
      <c r="Y792" s="772"/>
      <c r="Z792" s="772"/>
    </row>
    <row r="793" spans="1:26" ht="15.75" customHeight="1" x14ac:dyDescent="0.3">
      <c r="A793" s="771"/>
      <c r="B793" s="771"/>
      <c r="C793" s="772"/>
      <c r="N793" s="772"/>
      <c r="O793" s="772"/>
      <c r="P793" s="772"/>
      <c r="Q793" s="772"/>
      <c r="R793" s="772"/>
      <c r="S793" s="772"/>
      <c r="T793" s="772"/>
      <c r="U793" s="772"/>
      <c r="V793" s="772"/>
      <c r="W793" s="772"/>
      <c r="X793" s="772"/>
      <c r="Y793" s="772"/>
      <c r="Z793" s="772"/>
    </row>
    <row r="794" spans="1:26" ht="15.75" customHeight="1" x14ac:dyDescent="0.3">
      <c r="A794" s="771"/>
      <c r="B794" s="771"/>
      <c r="C794" s="772"/>
      <c r="N794" s="772"/>
      <c r="O794" s="772"/>
      <c r="P794" s="772"/>
      <c r="Q794" s="772"/>
      <c r="R794" s="772"/>
      <c r="S794" s="772"/>
      <c r="T794" s="772"/>
      <c r="U794" s="772"/>
      <c r="V794" s="772"/>
      <c r="W794" s="772"/>
      <c r="X794" s="772"/>
      <c r="Y794" s="772"/>
      <c r="Z794" s="772"/>
    </row>
    <row r="795" spans="1:26" ht="15.75" customHeight="1" x14ac:dyDescent="0.3">
      <c r="A795" s="771"/>
      <c r="B795" s="771"/>
      <c r="C795" s="772"/>
      <c r="N795" s="772"/>
      <c r="O795" s="772"/>
      <c r="P795" s="772"/>
      <c r="Q795" s="772"/>
      <c r="R795" s="772"/>
      <c r="S795" s="772"/>
      <c r="T795" s="772"/>
      <c r="U795" s="772"/>
      <c r="V795" s="772"/>
      <c r="W795" s="772"/>
      <c r="X795" s="772"/>
      <c r="Y795" s="772"/>
      <c r="Z795" s="772"/>
    </row>
    <row r="796" spans="1:26" ht="15.75" customHeight="1" x14ac:dyDescent="0.3">
      <c r="A796" s="771"/>
      <c r="B796" s="771"/>
      <c r="C796" s="772"/>
      <c r="N796" s="772"/>
      <c r="O796" s="772"/>
      <c r="P796" s="772"/>
      <c r="Q796" s="772"/>
      <c r="R796" s="772"/>
      <c r="S796" s="772"/>
      <c r="T796" s="772"/>
      <c r="U796" s="772"/>
      <c r="V796" s="772"/>
      <c r="W796" s="772"/>
      <c r="X796" s="772"/>
      <c r="Y796" s="772"/>
      <c r="Z796" s="772"/>
    </row>
    <row r="797" spans="1:26" ht="15.75" customHeight="1" x14ac:dyDescent="0.3">
      <c r="A797" s="771"/>
      <c r="B797" s="771"/>
      <c r="C797" s="772"/>
      <c r="N797" s="772"/>
      <c r="O797" s="772"/>
      <c r="P797" s="772"/>
      <c r="Q797" s="772"/>
      <c r="R797" s="772"/>
      <c r="S797" s="772"/>
      <c r="T797" s="772"/>
      <c r="U797" s="772"/>
      <c r="V797" s="772"/>
      <c r="W797" s="772"/>
      <c r="X797" s="772"/>
      <c r="Y797" s="772"/>
      <c r="Z797" s="772"/>
    </row>
    <row r="798" spans="1:26" ht="15.75" customHeight="1" x14ac:dyDescent="0.3">
      <c r="A798" s="771"/>
      <c r="B798" s="771"/>
      <c r="C798" s="772"/>
      <c r="N798" s="772"/>
      <c r="O798" s="772"/>
      <c r="P798" s="772"/>
      <c r="Q798" s="772"/>
      <c r="R798" s="772"/>
      <c r="S798" s="772"/>
      <c r="T798" s="772"/>
      <c r="U798" s="772"/>
      <c r="V798" s="772"/>
      <c r="W798" s="772"/>
      <c r="X798" s="772"/>
      <c r="Y798" s="772"/>
      <c r="Z798" s="772"/>
    </row>
    <row r="799" spans="1:26" ht="15.75" customHeight="1" x14ac:dyDescent="0.3">
      <c r="A799" s="771"/>
      <c r="B799" s="771"/>
      <c r="C799" s="772"/>
      <c r="N799" s="772"/>
      <c r="O799" s="772"/>
      <c r="P799" s="772"/>
      <c r="Q799" s="772"/>
      <c r="R799" s="772"/>
      <c r="S799" s="772"/>
      <c r="T799" s="772"/>
      <c r="U799" s="772"/>
      <c r="V799" s="772"/>
      <c r="W799" s="772"/>
      <c r="X799" s="772"/>
      <c r="Y799" s="772"/>
      <c r="Z799" s="772"/>
    </row>
    <row r="800" spans="1:26" ht="15.75" customHeight="1" x14ac:dyDescent="0.3">
      <c r="A800" s="771"/>
      <c r="B800" s="771"/>
      <c r="C800" s="772"/>
      <c r="N800" s="772"/>
      <c r="O800" s="772"/>
      <c r="P800" s="772"/>
      <c r="Q800" s="772"/>
      <c r="R800" s="772"/>
      <c r="S800" s="772"/>
      <c r="T800" s="772"/>
      <c r="U800" s="772"/>
      <c r="V800" s="772"/>
      <c r="W800" s="772"/>
      <c r="X800" s="772"/>
      <c r="Y800" s="772"/>
      <c r="Z800" s="772"/>
    </row>
    <row r="801" spans="1:26" ht="15.75" customHeight="1" x14ac:dyDescent="0.3">
      <c r="A801" s="771"/>
      <c r="B801" s="771"/>
      <c r="C801" s="772"/>
      <c r="N801" s="772"/>
      <c r="O801" s="772"/>
      <c r="P801" s="772"/>
      <c r="Q801" s="772"/>
      <c r="R801" s="772"/>
      <c r="S801" s="772"/>
      <c r="T801" s="772"/>
      <c r="U801" s="772"/>
      <c r="V801" s="772"/>
      <c r="W801" s="772"/>
      <c r="X801" s="772"/>
      <c r="Y801" s="772"/>
      <c r="Z801" s="772"/>
    </row>
    <row r="802" spans="1:26" ht="15.75" customHeight="1" x14ac:dyDescent="0.3">
      <c r="A802" s="771"/>
      <c r="B802" s="771"/>
      <c r="C802" s="772"/>
      <c r="N802" s="772"/>
      <c r="O802" s="772"/>
      <c r="P802" s="772"/>
      <c r="Q802" s="772"/>
      <c r="R802" s="772"/>
      <c r="S802" s="772"/>
      <c r="T802" s="772"/>
      <c r="U802" s="772"/>
      <c r="V802" s="772"/>
      <c r="W802" s="772"/>
      <c r="X802" s="772"/>
      <c r="Y802" s="772"/>
      <c r="Z802" s="772"/>
    </row>
    <row r="803" spans="1:26" ht="15.75" customHeight="1" x14ac:dyDescent="0.3">
      <c r="A803" s="771"/>
      <c r="B803" s="771"/>
      <c r="C803" s="772"/>
      <c r="N803" s="772"/>
      <c r="O803" s="772"/>
      <c r="P803" s="772"/>
      <c r="Q803" s="772"/>
      <c r="R803" s="772"/>
      <c r="S803" s="772"/>
      <c r="T803" s="772"/>
      <c r="U803" s="772"/>
      <c r="V803" s="772"/>
      <c r="W803" s="772"/>
      <c r="X803" s="772"/>
      <c r="Y803" s="772"/>
      <c r="Z803" s="772"/>
    </row>
    <row r="804" spans="1:26" ht="15.75" customHeight="1" x14ac:dyDescent="0.3">
      <c r="A804" s="771"/>
      <c r="B804" s="771"/>
      <c r="C804" s="772"/>
      <c r="N804" s="772"/>
      <c r="O804" s="772"/>
      <c r="P804" s="772"/>
      <c r="Q804" s="772"/>
      <c r="R804" s="772"/>
      <c r="S804" s="772"/>
      <c r="T804" s="772"/>
      <c r="U804" s="772"/>
      <c r="V804" s="772"/>
      <c r="W804" s="772"/>
      <c r="X804" s="772"/>
      <c r="Y804" s="772"/>
      <c r="Z804" s="772"/>
    </row>
    <row r="805" spans="1:26" ht="15.75" customHeight="1" x14ac:dyDescent="0.3">
      <c r="A805" s="771"/>
      <c r="B805" s="771"/>
      <c r="C805" s="772"/>
      <c r="N805" s="772"/>
      <c r="O805" s="772"/>
      <c r="P805" s="772"/>
      <c r="Q805" s="772"/>
      <c r="R805" s="772"/>
      <c r="S805" s="772"/>
      <c r="T805" s="772"/>
      <c r="U805" s="772"/>
      <c r="V805" s="772"/>
      <c r="W805" s="772"/>
      <c r="X805" s="772"/>
      <c r="Y805" s="772"/>
      <c r="Z805" s="772"/>
    </row>
    <row r="806" spans="1:26" ht="15.75" customHeight="1" x14ac:dyDescent="0.3">
      <c r="A806" s="771"/>
      <c r="B806" s="771"/>
      <c r="C806" s="772"/>
      <c r="N806" s="772"/>
      <c r="O806" s="772"/>
      <c r="P806" s="772"/>
      <c r="Q806" s="772"/>
      <c r="R806" s="772"/>
      <c r="S806" s="772"/>
      <c r="T806" s="772"/>
      <c r="U806" s="772"/>
      <c r="V806" s="772"/>
      <c r="W806" s="772"/>
      <c r="X806" s="772"/>
      <c r="Y806" s="772"/>
      <c r="Z806" s="772"/>
    </row>
    <row r="807" spans="1:26" ht="15.75" customHeight="1" x14ac:dyDescent="0.3">
      <c r="A807" s="771"/>
      <c r="B807" s="771"/>
      <c r="C807" s="772"/>
      <c r="N807" s="772"/>
      <c r="O807" s="772"/>
      <c r="P807" s="772"/>
      <c r="Q807" s="772"/>
      <c r="R807" s="772"/>
      <c r="S807" s="772"/>
      <c r="T807" s="772"/>
      <c r="U807" s="772"/>
      <c r="V807" s="772"/>
      <c r="W807" s="772"/>
      <c r="X807" s="772"/>
      <c r="Y807" s="772"/>
      <c r="Z807" s="772"/>
    </row>
    <row r="808" spans="1:26" ht="15.75" customHeight="1" x14ac:dyDescent="0.3">
      <c r="A808" s="771"/>
      <c r="B808" s="771"/>
      <c r="C808" s="772"/>
      <c r="N808" s="772"/>
      <c r="O808" s="772"/>
      <c r="P808" s="772"/>
      <c r="Q808" s="772"/>
      <c r="R808" s="772"/>
      <c r="S808" s="772"/>
      <c r="T808" s="772"/>
      <c r="U808" s="772"/>
      <c r="V808" s="772"/>
      <c r="W808" s="772"/>
      <c r="X808" s="772"/>
      <c r="Y808" s="772"/>
      <c r="Z808" s="772"/>
    </row>
    <row r="809" spans="1:26" ht="15.75" customHeight="1" x14ac:dyDescent="0.3">
      <c r="A809" s="771"/>
      <c r="B809" s="771"/>
      <c r="C809" s="772"/>
      <c r="N809" s="772"/>
      <c r="O809" s="772"/>
      <c r="P809" s="772"/>
      <c r="Q809" s="772"/>
      <c r="R809" s="772"/>
      <c r="S809" s="772"/>
      <c r="T809" s="772"/>
      <c r="U809" s="772"/>
      <c r="V809" s="772"/>
      <c r="W809" s="772"/>
      <c r="X809" s="772"/>
      <c r="Y809" s="772"/>
      <c r="Z809" s="772"/>
    </row>
    <row r="810" spans="1:26" ht="15.75" customHeight="1" x14ac:dyDescent="0.3">
      <c r="A810" s="771"/>
      <c r="B810" s="771"/>
      <c r="C810" s="772"/>
      <c r="N810" s="772"/>
      <c r="O810" s="772"/>
      <c r="P810" s="772"/>
      <c r="Q810" s="772"/>
      <c r="R810" s="772"/>
      <c r="S810" s="772"/>
      <c r="T810" s="772"/>
      <c r="U810" s="772"/>
      <c r="V810" s="772"/>
      <c r="W810" s="772"/>
      <c r="X810" s="772"/>
      <c r="Y810" s="772"/>
      <c r="Z810" s="772"/>
    </row>
    <row r="811" spans="1:26" ht="15.75" customHeight="1" x14ac:dyDescent="0.3">
      <c r="A811" s="771"/>
      <c r="B811" s="771"/>
      <c r="C811" s="772"/>
      <c r="N811" s="772"/>
      <c r="O811" s="772"/>
      <c r="P811" s="772"/>
      <c r="Q811" s="772"/>
      <c r="R811" s="772"/>
      <c r="S811" s="772"/>
      <c r="T811" s="772"/>
      <c r="U811" s="772"/>
      <c r="V811" s="772"/>
      <c r="W811" s="772"/>
      <c r="X811" s="772"/>
      <c r="Y811" s="772"/>
      <c r="Z811" s="772"/>
    </row>
    <row r="812" spans="1:26" ht="15.75" customHeight="1" x14ac:dyDescent="0.3">
      <c r="A812" s="771"/>
      <c r="B812" s="771"/>
      <c r="C812" s="772"/>
      <c r="N812" s="772"/>
      <c r="O812" s="772"/>
      <c r="P812" s="772"/>
      <c r="Q812" s="772"/>
      <c r="R812" s="772"/>
      <c r="S812" s="772"/>
      <c r="T812" s="772"/>
      <c r="U812" s="772"/>
      <c r="V812" s="772"/>
      <c r="W812" s="772"/>
      <c r="X812" s="772"/>
      <c r="Y812" s="772"/>
      <c r="Z812" s="772"/>
    </row>
    <row r="813" spans="1:26" ht="15.75" customHeight="1" x14ac:dyDescent="0.3">
      <c r="A813" s="771"/>
      <c r="B813" s="771"/>
      <c r="C813" s="772"/>
      <c r="N813" s="772"/>
      <c r="O813" s="772"/>
      <c r="P813" s="772"/>
      <c r="Q813" s="772"/>
      <c r="R813" s="772"/>
      <c r="S813" s="772"/>
      <c r="T813" s="772"/>
      <c r="U813" s="772"/>
      <c r="V813" s="772"/>
      <c r="W813" s="772"/>
      <c r="X813" s="772"/>
      <c r="Y813" s="772"/>
      <c r="Z813" s="772"/>
    </row>
    <row r="814" spans="1:26" ht="15.75" customHeight="1" x14ac:dyDescent="0.3">
      <c r="A814" s="771"/>
      <c r="B814" s="771"/>
      <c r="C814" s="772"/>
      <c r="N814" s="772"/>
      <c r="O814" s="772"/>
      <c r="P814" s="772"/>
      <c r="Q814" s="772"/>
      <c r="R814" s="772"/>
      <c r="S814" s="772"/>
      <c r="T814" s="772"/>
      <c r="U814" s="772"/>
      <c r="V814" s="772"/>
      <c r="W814" s="772"/>
      <c r="X814" s="772"/>
      <c r="Y814" s="772"/>
      <c r="Z814" s="772"/>
    </row>
    <row r="815" spans="1:26" ht="15.75" customHeight="1" x14ac:dyDescent="0.3">
      <c r="A815" s="771"/>
      <c r="B815" s="771"/>
      <c r="C815" s="772"/>
      <c r="N815" s="772"/>
      <c r="O815" s="772"/>
      <c r="P815" s="772"/>
      <c r="Q815" s="772"/>
      <c r="R815" s="772"/>
      <c r="S815" s="772"/>
      <c r="T815" s="772"/>
      <c r="U815" s="772"/>
      <c r="V815" s="772"/>
      <c r="W815" s="772"/>
      <c r="X815" s="772"/>
      <c r="Y815" s="772"/>
      <c r="Z815" s="772"/>
    </row>
    <row r="816" spans="1:26" ht="15.75" customHeight="1" x14ac:dyDescent="0.3">
      <c r="A816" s="771"/>
      <c r="B816" s="771"/>
      <c r="C816" s="772"/>
      <c r="N816" s="772"/>
      <c r="O816" s="772"/>
      <c r="P816" s="772"/>
      <c r="Q816" s="772"/>
      <c r="R816" s="772"/>
      <c r="S816" s="772"/>
      <c r="T816" s="772"/>
      <c r="U816" s="772"/>
      <c r="V816" s="772"/>
      <c r="W816" s="772"/>
      <c r="X816" s="772"/>
      <c r="Y816" s="772"/>
      <c r="Z816" s="772"/>
    </row>
    <row r="817" spans="1:26" ht="15.75" customHeight="1" x14ac:dyDescent="0.3">
      <c r="A817" s="771"/>
      <c r="B817" s="771"/>
      <c r="C817" s="772"/>
      <c r="N817" s="772"/>
      <c r="O817" s="772"/>
      <c r="P817" s="772"/>
      <c r="Q817" s="772"/>
      <c r="R817" s="772"/>
      <c r="S817" s="772"/>
      <c r="T817" s="772"/>
      <c r="U817" s="772"/>
      <c r="V817" s="772"/>
      <c r="W817" s="772"/>
      <c r="X817" s="772"/>
      <c r="Y817" s="772"/>
      <c r="Z817" s="772"/>
    </row>
    <row r="818" spans="1:26" ht="15.75" customHeight="1" x14ac:dyDescent="0.3">
      <c r="A818" s="771"/>
      <c r="B818" s="771"/>
      <c r="C818" s="772"/>
      <c r="N818" s="772"/>
      <c r="O818" s="772"/>
      <c r="P818" s="772"/>
      <c r="Q818" s="772"/>
      <c r="R818" s="772"/>
      <c r="S818" s="772"/>
      <c r="T818" s="772"/>
      <c r="U818" s="772"/>
      <c r="V818" s="772"/>
      <c r="W818" s="772"/>
      <c r="X818" s="772"/>
      <c r="Y818" s="772"/>
      <c r="Z818" s="772"/>
    </row>
    <row r="819" spans="1:26" ht="15.75" customHeight="1" x14ac:dyDescent="0.3">
      <c r="A819" s="771"/>
      <c r="B819" s="771"/>
      <c r="C819" s="772"/>
      <c r="N819" s="772"/>
      <c r="O819" s="772"/>
      <c r="P819" s="772"/>
      <c r="Q819" s="772"/>
      <c r="R819" s="772"/>
      <c r="S819" s="772"/>
      <c r="T819" s="772"/>
      <c r="U819" s="772"/>
      <c r="V819" s="772"/>
      <c r="W819" s="772"/>
      <c r="X819" s="772"/>
      <c r="Y819" s="772"/>
      <c r="Z819" s="772"/>
    </row>
    <row r="820" spans="1:26" ht="15.75" customHeight="1" x14ac:dyDescent="0.3">
      <c r="A820" s="771"/>
      <c r="B820" s="771"/>
      <c r="C820" s="772"/>
      <c r="N820" s="772"/>
      <c r="O820" s="772"/>
      <c r="P820" s="772"/>
      <c r="Q820" s="772"/>
      <c r="R820" s="772"/>
      <c r="S820" s="772"/>
      <c r="T820" s="772"/>
      <c r="U820" s="772"/>
      <c r="V820" s="772"/>
      <c r="W820" s="772"/>
      <c r="X820" s="772"/>
      <c r="Y820" s="772"/>
      <c r="Z820" s="772"/>
    </row>
    <row r="821" spans="1:26" ht="15.75" customHeight="1" x14ac:dyDescent="0.3">
      <c r="A821" s="771"/>
      <c r="B821" s="771"/>
      <c r="C821" s="772"/>
      <c r="N821" s="772"/>
      <c r="O821" s="772"/>
      <c r="P821" s="772"/>
      <c r="Q821" s="772"/>
      <c r="R821" s="772"/>
      <c r="S821" s="772"/>
      <c r="T821" s="772"/>
      <c r="U821" s="772"/>
      <c r="V821" s="772"/>
      <c r="W821" s="772"/>
      <c r="X821" s="772"/>
      <c r="Y821" s="772"/>
      <c r="Z821" s="772"/>
    </row>
    <row r="822" spans="1:26" ht="15.75" customHeight="1" x14ac:dyDescent="0.3">
      <c r="A822" s="771"/>
      <c r="B822" s="771"/>
      <c r="C822" s="772"/>
      <c r="N822" s="772"/>
      <c r="O822" s="772"/>
      <c r="P822" s="772"/>
      <c r="Q822" s="772"/>
      <c r="R822" s="772"/>
      <c r="S822" s="772"/>
      <c r="T822" s="772"/>
      <c r="U822" s="772"/>
      <c r="V822" s="772"/>
      <c r="W822" s="772"/>
      <c r="X822" s="772"/>
      <c r="Y822" s="772"/>
      <c r="Z822" s="772"/>
    </row>
    <row r="823" spans="1:26" ht="15.75" customHeight="1" x14ac:dyDescent="0.3">
      <c r="A823" s="771"/>
      <c r="B823" s="771"/>
      <c r="C823" s="772"/>
      <c r="N823" s="772"/>
      <c r="O823" s="772"/>
      <c r="P823" s="772"/>
      <c r="Q823" s="772"/>
      <c r="R823" s="772"/>
      <c r="S823" s="772"/>
      <c r="T823" s="772"/>
      <c r="U823" s="772"/>
      <c r="V823" s="772"/>
      <c r="W823" s="772"/>
      <c r="X823" s="772"/>
      <c r="Y823" s="772"/>
      <c r="Z823" s="772"/>
    </row>
    <row r="824" spans="1:26" ht="15.75" customHeight="1" x14ac:dyDescent="0.3">
      <c r="A824" s="771"/>
      <c r="B824" s="771"/>
      <c r="C824" s="772"/>
      <c r="N824" s="772"/>
      <c r="O824" s="772"/>
      <c r="P824" s="772"/>
      <c r="Q824" s="772"/>
      <c r="R824" s="772"/>
      <c r="S824" s="772"/>
      <c r="T824" s="772"/>
      <c r="U824" s="772"/>
      <c r="V824" s="772"/>
      <c r="W824" s="772"/>
      <c r="X824" s="772"/>
      <c r="Y824" s="772"/>
      <c r="Z824" s="772"/>
    </row>
    <row r="825" spans="1:26" ht="15.75" customHeight="1" x14ac:dyDescent="0.3">
      <c r="A825" s="771"/>
      <c r="B825" s="771"/>
      <c r="C825" s="772"/>
      <c r="N825" s="772"/>
      <c r="O825" s="772"/>
      <c r="P825" s="772"/>
      <c r="Q825" s="772"/>
      <c r="R825" s="772"/>
      <c r="S825" s="772"/>
      <c r="T825" s="772"/>
      <c r="U825" s="772"/>
      <c r="V825" s="772"/>
      <c r="W825" s="772"/>
      <c r="X825" s="772"/>
      <c r="Y825" s="772"/>
      <c r="Z825" s="772"/>
    </row>
    <row r="826" spans="1:26" ht="15.75" customHeight="1" x14ac:dyDescent="0.3">
      <c r="A826" s="771"/>
      <c r="B826" s="771"/>
      <c r="C826" s="772"/>
      <c r="N826" s="772"/>
      <c r="O826" s="772"/>
      <c r="P826" s="772"/>
      <c r="Q826" s="772"/>
      <c r="R826" s="772"/>
      <c r="S826" s="772"/>
      <c r="T826" s="772"/>
      <c r="U826" s="772"/>
      <c r="V826" s="772"/>
      <c r="W826" s="772"/>
      <c r="X826" s="772"/>
      <c r="Y826" s="772"/>
      <c r="Z826" s="772"/>
    </row>
    <row r="827" spans="1:26" ht="15.75" customHeight="1" x14ac:dyDescent="0.3">
      <c r="A827" s="771"/>
      <c r="B827" s="771"/>
      <c r="C827" s="772"/>
      <c r="N827" s="772"/>
      <c r="O827" s="772"/>
      <c r="P827" s="772"/>
      <c r="Q827" s="772"/>
      <c r="R827" s="772"/>
      <c r="S827" s="772"/>
      <c r="T827" s="772"/>
      <c r="U827" s="772"/>
      <c r="V827" s="772"/>
      <c r="W827" s="772"/>
      <c r="X827" s="772"/>
      <c r="Y827" s="772"/>
      <c r="Z827" s="772"/>
    </row>
    <row r="828" spans="1:26" ht="15.75" customHeight="1" x14ac:dyDescent="0.3">
      <c r="A828" s="771"/>
      <c r="B828" s="771"/>
      <c r="C828" s="772"/>
      <c r="N828" s="772"/>
      <c r="O828" s="772"/>
      <c r="P828" s="772"/>
      <c r="Q828" s="772"/>
      <c r="R828" s="772"/>
      <c r="S828" s="772"/>
      <c r="T828" s="772"/>
      <c r="U828" s="772"/>
      <c r="V828" s="772"/>
      <c r="W828" s="772"/>
      <c r="X828" s="772"/>
      <c r="Y828" s="772"/>
      <c r="Z828" s="772"/>
    </row>
    <row r="829" spans="1:26" ht="15.75" customHeight="1" x14ac:dyDescent="0.3">
      <c r="A829" s="771"/>
      <c r="B829" s="771"/>
      <c r="C829" s="772"/>
      <c r="N829" s="772"/>
      <c r="O829" s="772"/>
      <c r="P829" s="772"/>
      <c r="Q829" s="772"/>
      <c r="R829" s="772"/>
      <c r="S829" s="772"/>
      <c r="T829" s="772"/>
      <c r="U829" s="772"/>
      <c r="V829" s="772"/>
      <c r="W829" s="772"/>
      <c r="X829" s="772"/>
      <c r="Y829" s="772"/>
      <c r="Z829" s="772"/>
    </row>
    <row r="830" spans="1:26" ht="15.75" customHeight="1" x14ac:dyDescent="0.3">
      <c r="A830" s="771"/>
      <c r="B830" s="771"/>
      <c r="C830" s="772"/>
      <c r="N830" s="772"/>
      <c r="O830" s="772"/>
      <c r="P830" s="772"/>
      <c r="Q830" s="772"/>
      <c r="R830" s="772"/>
      <c r="S830" s="772"/>
      <c r="T830" s="772"/>
      <c r="U830" s="772"/>
      <c r="V830" s="772"/>
      <c r="W830" s="772"/>
      <c r="X830" s="772"/>
      <c r="Y830" s="772"/>
      <c r="Z830" s="772"/>
    </row>
    <row r="831" spans="1:26" ht="15.75" customHeight="1" x14ac:dyDescent="0.3">
      <c r="A831" s="771"/>
      <c r="B831" s="771"/>
      <c r="C831" s="772"/>
      <c r="N831" s="772"/>
      <c r="O831" s="772"/>
      <c r="P831" s="772"/>
      <c r="Q831" s="772"/>
      <c r="R831" s="772"/>
      <c r="S831" s="772"/>
      <c r="T831" s="772"/>
      <c r="U831" s="772"/>
      <c r="V831" s="772"/>
      <c r="W831" s="772"/>
      <c r="X831" s="772"/>
      <c r="Y831" s="772"/>
      <c r="Z831" s="772"/>
    </row>
    <row r="832" spans="1:26" ht="15.75" customHeight="1" x14ac:dyDescent="0.3">
      <c r="A832" s="771"/>
      <c r="B832" s="771"/>
      <c r="C832" s="772"/>
      <c r="N832" s="772"/>
      <c r="O832" s="772"/>
      <c r="P832" s="772"/>
      <c r="Q832" s="772"/>
      <c r="R832" s="772"/>
      <c r="S832" s="772"/>
      <c r="T832" s="772"/>
      <c r="U832" s="772"/>
      <c r="V832" s="772"/>
      <c r="W832" s="772"/>
      <c r="X832" s="772"/>
      <c r="Y832" s="772"/>
      <c r="Z832" s="772"/>
    </row>
    <row r="833" spans="1:26" ht="15.75" customHeight="1" x14ac:dyDescent="0.3">
      <c r="A833" s="771"/>
      <c r="B833" s="771"/>
      <c r="C833" s="772"/>
      <c r="N833" s="772"/>
      <c r="O833" s="772"/>
      <c r="P833" s="772"/>
      <c r="Q833" s="772"/>
      <c r="R833" s="772"/>
      <c r="S833" s="772"/>
      <c r="T833" s="772"/>
      <c r="U833" s="772"/>
      <c r="V833" s="772"/>
      <c r="W833" s="772"/>
      <c r="X833" s="772"/>
      <c r="Y833" s="772"/>
      <c r="Z833" s="772"/>
    </row>
    <row r="834" spans="1:26" ht="15.75" customHeight="1" x14ac:dyDescent="0.3">
      <c r="A834" s="771"/>
      <c r="B834" s="771"/>
      <c r="C834" s="772"/>
      <c r="N834" s="772"/>
      <c r="O834" s="772"/>
      <c r="P834" s="772"/>
      <c r="Q834" s="772"/>
      <c r="R834" s="772"/>
      <c r="S834" s="772"/>
      <c r="T834" s="772"/>
      <c r="U834" s="772"/>
      <c r="V834" s="772"/>
      <c r="W834" s="772"/>
      <c r="X834" s="772"/>
      <c r="Y834" s="772"/>
      <c r="Z834" s="772"/>
    </row>
    <row r="835" spans="1:26" ht="15.75" customHeight="1" x14ac:dyDescent="0.3">
      <c r="A835" s="771"/>
      <c r="B835" s="771"/>
      <c r="C835" s="772"/>
      <c r="N835" s="772"/>
      <c r="O835" s="772"/>
      <c r="P835" s="772"/>
      <c r="Q835" s="772"/>
      <c r="R835" s="772"/>
      <c r="S835" s="772"/>
      <c r="T835" s="772"/>
      <c r="U835" s="772"/>
      <c r="V835" s="772"/>
      <c r="W835" s="772"/>
      <c r="X835" s="772"/>
      <c r="Y835" s="772"/>
      <c r="Z835" s="772"/>
    </row>
    <row r="836" spans="1:26" ht="15.75" customHeight="1" x14ac:dyDescent="0.3">
      <c r="A836" s="771"/>
      <c r="B836" s="771"/>
      <c r="C836" s="772"/>
      <c r="N836" s="772"/>
      <c r="O836" s="772"/>
      <c r="P836" s="772"/>
      <c r="Q836" s="772"/>
      <c r="R836" s="772"/>
      <c r="S836" s="772"/>
      <c r="T836" s="772"/>
      <c r="U836" s="772"/>
      <c r="V836" s="772"/>
      <c r="W836" s="772"/>
      <c r="X836" s="772"/>
      <c r="Y836" s="772"/>
      <c r="Z836" s="772"/>
    </row>
    <row r="837" spans="1:26" ht="15.75" customHeight="1" x14ac:dyDescent="0.3">
      <c r="A837" s="771"/>
      <c r="B837" s="771"/>
      <c r="C837" s="772"/>
      <c r="N837" s="772"/>
      <c r="O837" s="772"/>
      <c r="P837" s="772"/>
      <c r="Q837" s="772"/>
      <c r="R837" s="772"/>
      <c r="S837" s="772"/>
      <c r="T837" s="772"/>
      <c r="U837" s="772"/>
      <c r="V837" s="772"/>
      <c r="W837" s="772"/>
      <c r="X837" s="772"/>
      <c r="Y837" s="772"/>
      <c r="Z837" s="772"/>
    </row>
    <row r="838" spans="1:26" ht="15.75" customHeight="1" x14ac:dyDescent="0.3">
      <c r="A838" s="771"/>
      <c r="B838" s="771"/>
      <c r="C838" s="772"/>
      <c r="N838" s="772"/>
      <c r="O838" s="772"/>
      <c r="P838" s="772"/>
      <c r="Q838" s="772"/>
      <c r="R838" s="772"/>
      <c r="S838" s="772"/>
      <c r="T838" s="772"/>
      <c r="U838" s="772"/>
      <c r="V838" s="772"/>
      <c r="W838" s="772"/>
      <c r="X838" s="772"/>
      <c r="Y838" s="772"/>
      <c r="Z838" s="772"/>
    </row>
    <row r="839" spans="1:26" ht="15.75" customHeight="1" x14ac:dyDescent="0.3">
      <c r="A839" s="771"/>
      <c r="B839" s="771"/>
      <c r="C839" s="772"/>
      <c r="N839" s="772"/>
      <c r="O839" s="772"/>
      <c r="P839" s="772"/>
      <c r="Q839" s="772"/>
      <c r="R839" s="772"/>
      <c r="S839" s="772"/>
      <c r="T839" s="772"/>
      <c r="U839" s="772"/>
      <c r="V839" s="772"/>
      <c r="W839" s="772"/>
      <c r="X839" s="772"/>
      <c r="Y839" s="772"/>
      <c r="Z839" s="772"/>
    </row>
    <row r="840" spans="1:26" ht="15.75" customHeight="1" x14ac:dyDescent="0.3">
      <c r="A840" s="771"/>
      <c r="B840" s="771"/>
      <c r="C840" s="772"/>
      <c r="N840" s="772"/>
      <c r="O840" s="772"/>
      <c r="P840" s="772"/>
      <c r="Q840" s="772"/>
      <c r="R840" s="772"/>
      <c r="S840" s="772"/>
      <c r="T840" s="772"/>
      <c r="U840" s="772"/>
      <c r="V840" s="772"/>
      <c r="W840" s="772"/>
      <c r="X840" s="772"/>
      <c r="Y840" s="772"/>
      <c r="Z840" s="772"/>
    </row>
    <row r="841" spans="1:26" ht="15.75" customHeight="1" x14ac:dyDescent="0.3">
      <c r="A841" s="771"/>
      <c r="B841" s="771"/>
      <c r="C841" s="772"/>
      <c r="N841" s="772"/>
      <c r="O841" s="772"/>
      <c r="P841" s="772"/>
      <c r="Q841" s="772"/>
      <c r="R841" s="772"/>
      <c r="S841" s="772"/>
      <c r="T841" s="772"/>
      <c r="U841" s="772"/>
      <c r="V841" s="772"/>
      <c r="W841" s="772"/>
      <c r="X841" s="772"/>
      <c r="Y841" s="772"/>
      <c r="Z841" s="772"/>
    </row>
    <row r="842" spans="1:26" ht="15.75" customHeight="1" x14ac:dyDescent="0.3">
      <c r="A842" s="771"/>
      <c r="B842" s="771"/>
      <c r="C842" s="772"/>
      <c r="N842" s="772"/>
      <c r="O842" s="772"/>
      <c r="P842" s="772"/>
      <c r="Q842" s="772"/>
      <c r="R842" s="772"/>
      <c r="S842" s="772"/>
      <c r="T842" s="772"/>
      <c r="U842" s="772"/>
      <c r="V842" s="772"/>
      <c r="W842" s="772"/>
      <c r="X842" s="772"/>
      <c r="Y842" s="772"/>
      <c r="Z842" s="772"/>
    </row>
    <row r="843" spans="1:26" ht="15.75" customHeight="1" x14ac:dyDescent="0.3">
      <c r="A843" s="771"/>
      <c r="B843" s="771"/>
      <c r="C843" s="772"/>
      <c r="N843" s="772"/>
      <c r="O843" s="772"/>
      <c r="P843" s="772"/>
      <c r="Q843" s="772"/>
      <c r="R843" s="772"/>
      <c r="S843" s="772"/>
      <c r="T843" s="772"/>
      <c r="U843" s="772"/>
      <c r="V843" s="772"/>
      <c r="W843" s="772"/>
      <c r="X843" s="772"/>
      <c r="Y843" s="772"/>
      <c r="Z843" s="772"/>
    </row>
    <row r="844" spans="1:26" ht="15.75" customHeight="1" x14ac:dyDescent="0.3">
      <c r="A844" s="771"/>
      <c r="B844" s="771"/>
      <c r="C844" s="772"/>
      <c r="N844" s="772"/>
      <c r="O844" s="772"/>
      <c r="P844" s="772"/>
      <c r="Q844" s="772"/>
      <c r="R844" s="772"/>
      <c r="S844" s="772"/>
      <c r="T844" s="772"/>
      <c r="U844" s="772"/>
      <c r="V844" s="772"/>
      <c r="W844" s="772"/>
      <c r="X844" s="772"/>
      <c r="Y844" s="772"/>
      <c r="Z844" s="772"/>
    </row>
    <row r="845" spans="1:26" ht="15.75" customHeight="1" x14ac:dyDescent="0.3">
      <c r="A845" s="771"/>
      <c r="B845" s="771"/>
      <c r="C845" s="772"/>
      <c r="N845" s="772"/>
      <c r="O845" s="772"/>
      <c r="P845" s="772"/>
      <c r="Q845" s="772"/>
      <c r="R845" s="772"/>
      <c r="S845" s="772"/>
      <c r="T845" s="772"/>
      <c r="U845" s="772"/>
      <c r="V845" s="772"/>
      <c r="W845" s="772"/>
      <c r="X845" s="772"/>
      <c r="Y845" s="772"/>
      <c r="Z845" s="772"/>
    </row>
    <row r="846" spans="1:26" ht="15.75" customHeight="1" x14ac:dyDescent="0.3">
      <c r="A846" s="771"/>
      <c r="B846" s="771"/>
      <c r="C846" s="772"/>
      <c r="N846" s="772"/>
      <c r="O846" s="772"/>
      <c r="P846" s="772"/>
      <c r="Q846" s="772"/>
      <c r="R846" s="772"/>
      <c r="S846" s="772"/>
      <c r="T846" s="772"/>
      <c r="U846" s="772"/>
      <c r="V846" s="772"/>
      <c r="W846" s="772"/>
      <c r="X846" s="772"/>
      <c r="Y846" s="772"/>
      <c r="Z846" s="772"/>
    </row>
    <row r="847" spans="1:26" ht="15.75" customHeight="1" x14ac:dyDescent="0.3">
      <c r="A847" s="771"/>
      <c r="B847" s="771"/>
      <c r="C847" s="772"/>
      <c r="N847" s="772"/>
      <c r="O847" s="772"/>
      <c r="P847" s="772"/>
      <c r="Q847" s="772"/>
      <c r="R847" s="772"/>
      <c r="S847" s="772"/>
      <c r="T847" s="772"/>
      <c r="U847" s="772"/>
      <c r="V847" s="772"/>
      <c r="W847" s="772"/>
      <c r="X847" s="772"/>
      <c r="Y847" s="772"/>
      <c r="Z847" s="772"/>
    </row>
    <row r="848" spans="1:26" ht="15.75" customHeight="1" x14ac:dyDescent="0.3">
      <c r="A848" s="771"/>
      <c r="B848" s="771"/>
      <c r="C848" s="772"/>
      <c r="N848" s="772"/>
      <c r="O848" s="772"/>
      <c r="P848" s="772"/>
      <c r="Q848" s="772"/>
      <c r="R848" s="772"/>
      <c r="S848" s="772"/>
      <c r="T848" s="772"/>
      <c r="U848" s="772"/>
      <c r="V848" s="772"/>
      <c r="W848" s="772"/>
      <c r="X848" s="772"/>
      <c r="Y848" s="772"/>
      <c r="Z848" s="772"/>
    </row>
    <row r="849" spans="1:26" ht="15.75" customHeight="1" x14ac:dyDescent="0.3">
      <c r="A849" s="771"/>
      <c r="B849" s="771"/>
      <c r="C849" s="772"/>
      <c r="N849" s="772"/>
      <c r="O849" s="772"/>
      <c r="P849" s="772"/>
      <c r="Q849" s="772"/>
      <c r="R849" s="772"/>
      <c r="S849" s="772"/>
      <c r="T849" s="772"/>
      <c r="U849" s="772"/>
      <c r="V849" s="772"/>
      <c r="W849" s="772"/>
      <c r="X849" s="772"/>
      <c r="Y849" s="772"/>
      <c r="Z849" s="772"/>
    </row>
    <row r="850" spans="1:26" ht="15.75" customHeight="1" x14ac:dyDescent="0.3">
      <c r="A850" s="771"/>
      <c r="B850" s="771"/>
      <c r="C850" s="772"/>
      <c r="N850" s="772"/>
      <c r="O850" s="772"/>
      <c r="P850" s="772"/>
      <c r="Q850" s="772"/>
      <c r="R850" s="772"/>
      <c r="S850" s="772"/>
      <c r="T850" s="772"/>
      <c r="U850" s="772"/>
      <c r="V850" s="772"/>
      <c r="W850" s="772"/>
      <c r="X850" s="772"/>
      <c r="Y850" s="772"/>
      <c r="Z850" s="772"/>
    </row>
    <row r="851" spans="1:26" ht="15.75" customHeight="1" x14ac:dyDescent="0.3">
      <c r="A851" s="771"/>
      <c r="B851" s="771"/>
      <c r="C851" s="772"/>
      <c r="N851" s="772"/>
      <c r="O851" s="772"/>
      <c r="P851" s="772"/>
      <c r="Q851" s="772"/>
      <c r="R851" s="772"/>
      <c r="S851" s="772"/>
      <c r="T851" s="772"/>
      <c r="U851" s="772"/>
      <c r="V851" s="772"/>
      <c r="W851" s="772"/>
      <c r="X851" s="772"/>
      <c r="Y851" s="772"/>
      <c r="Z851" s="772"/>
    </row>
    <row r="852" spans="1:26" ht="15.75" customHeight="1" x14ac:dyDescent="0.3">
      <c r="A852" s="771"/>
      <c r="B852" s="771"/>
      <c r="C852" s="772"/>
      <c r="N852" s="772"/>
      <c r="O852" s="772"/>
      <c r="P852" s="772"/>
      <c r="Q852" s="772"/>
      <c r="R852" s="772"/>
      <c r="S852" s="772"/>
      <c r="T852" s="772"/>
      <c r="U852" s="772"/>
      <c r="V852" s="772"/>
      <c r="W852" s="772"/>
      <c r="X852" s="772"/>
      <c r="Y852" s="772"/>
      <c r="Z852" s="772"/>
    </row>
    <row r="853" spans="1:26" ht="15.75" customHeight="1" x14ac:dyDescent="0.3">
      <c r="A853" s="771"/>
      <c r="B853" s="771"/>
      <c r="C853" s="772"/>
      <c r="N853" s="772"/>
      <c r="O853" s="772"/>
      <c r="P853" s="772"/>
      <c r="Q853" s="772"/>
      <c r="R853" s="772"/>
      <c r="S853" s="772"/>
      <c r="T853" s="772"/>
      <c r="U853" s="772"/>
      <c r="V853" s="772"/>
      <c r="W853" s="772"/>
      <c r="X853" s="772"/>
      <c r="Y853" s="772"/>
      <c r="Z853" s="772"/>
    </row>
    <row r="854" spans="1:26" ht="15.75" customHeight="1" x14ac:dyDescent="0.3">
      <c r="A854" s="771"/>
      <c r="B854" s="771"/>
      <c r="C854" s="772"/>
      <c r="N854" s="772"/>
      <c r="O854" s="772"/>
      <c r="P854" s="772"/>
      <c r="Q854" s="772"/>
      <c r="R854" s="772"/>
      <c r="S854" s="772"/>
      <c r="T854" s="772"/>
      <c r="U854" s="772"/>
      <c r="V854" s="772"/>
      <c r="W854" s="772"/>
      <c r="X854" s="772"/>
      <c r="Y854" s="772"/>
      <c r="Z854" s="772"/>
    </row>
    <row r="855" spans="1:26" ht="15.75" customHeight="1" x14ac:dyDescent="0.3">
      <c r="A855" s="771"/>
      <c r="B855" s="771"/>
      <c r="C855" s="772"/>
      <c r="N855" s="772"/>
      <c r="O855" s="772"/>
      <c r="P855" s="772"/>
      <c r="Q855" s="772"/>
      <c r="R855" s="772"/>
      <c r="S855" s="772"/>
      <c r="T855" s="772"/>
      <c r="U855" s="772"/>
      <c r="V855" s="772"/>
      <c r="W855" s="772"/>
      <c r="X855" s="772"/>
      <c r="Y855" s="772"/>
      <c r="Z855" s="772"/>
    </row>
    <row r="856" spans="1:26" ht="15.75" customHeight="1" x14ac:dyDescent="0.3">
      <c r="A856" s="771"/>
      <c r="B856" s="771"/>
      <c r="C856" s="772"/>
      <c r="N856" s="772"/>
      <c r="O856" s="772"/>
      <c r="P856" s="772"/>
      <c r="Q856" s="772"/>
      <c r="R856" s="772"/>
      <c r="S856" s="772"/>
      <c r="T856" s="772"/>
      <c r="U856" s="772"/>
      <c r="V856" s="772"/>
      <c r="W856" s="772"/>
      <c r="X856" s="772"/>
      <c r="Y856" s="772"/>
      <c r="Z856" s="772"/>
    </row>
    <row r="857" spans="1:26" ht="15.75" customHeight="1" x14ac:dyDescent="0.3">
      <c r="A857" s="771"/>
      <c r="B857" s="771"/>
      <c r="C857" s="772"/>
      <c r="N857" s="772"/>
      <c r="O857" s="772"/>
      <c r="P857" s="772"/>
      <c r="Q857" s="772"/>
      <c r="R857" s="772"/>
      <c r="S857" s="772"/>
      <c r="T857" s="772"/>
      <c r="U857" s="772"/>
      <c r="V857" s="772"/>
      <c r="W857" s="772"/>
      <c r="X857" s="772"/>
      <c r="Y857" s="772"/>
      <c r="Z857" s="772"/>
    </row>
    <row r="858" spans="1:26" ht="15.75" customHeight="1" x14ac:dyDescent="0.3">
      <c r="A858" s="771"/>
      <c r="B858" s="771"/>
      <c r="C858" s="772"/>
      <c r="N858" s="772"/>
      <c r="O858" s="772"/>
      <c r="P858" s="772"/>
      <c r="Q858" s="772"/>
      <c r="R858" s="772"/>
      <c r="S858" s="772"/>
      <c r="T858" s="772"/>
      <c r="U858" s="772"/>
      <c r="V858" s="772"/>
      <c r="W858" s="772"/>
      <c r="X858" s="772"/>
      <c r="Y858" s="772"/>
      <c r="Z858" s="772"/>
    </row>
    <row r="859" spans="1:26" ht="15.75" customHeight="1" x14ac:dyDescent="0.3">
      <c r="A859" s="771"/>
      <c r="B859" s="771"/>
      <c r="C859" s="772"/>
      <c r="N859" s="772"/>
      <c r="O859" s="772"/>
      <c r="P859" s="772"/>
      <c r="Q859" s="772"/>
      <c r="R859" s="772"/>
      <c r="S859" s="772"/>
      <c r="T859" s="772"/>
      <c r="U859" s="772"/>
      <c r="V859" s="772"/>
      <c r="W859" s="772"/>
      <c r="X859" s="772"/>
      <c r="Y859" s="772"/>
      <c r="Z859" s="772"/>
    </row>
    <row r="860" spans="1:26" ht="15.75" customHeight="1" x14ac:dyDescent="0.3">
      <c r="A860" s="771"/>
      <c r="B860" s="771"/>
      <c r="C860" s="772"/>
      <c r="N860" s="772"/>
      <c r="O860" s="772"/>
      <c r="P860" s="772"/>
      <c r="Q860" s="772"/>
      <c r="R860" s="772"/>
      <c r="S860" s="772"/>
      <c r="T860" s="772"/>
      <c r="U860" s="772"/>
      <c r="V860" s="772"/>
      <c r="W860" s="772"/>
      <c r="X860" s="772"/>
      <c r="Y860" s="772"/>
      <c r="Z860" s="772"/>
    </row>
    <row r="861" spans="1:26" ht="15.75" customHeight="1" x14ac:dyDescent="0.3">
      <c r="A861" s="771"/>
      <c r="B861" s="771"/>
      <c r="C861" s="772"/>
      <c r="N861" s="772"/>
      <c r="O861" s="772"/>
      <c r="P861" s="772"/>
      <c r="Q861" s="772"/>
      <c r="R861" s="772"/>
      <c r="S861" s="772"/>
      <c r="T861" s="772"/>
      <c r="U861" s="772"/>
      <c r="V861" s="772"/>
      <c r="W861" s="772"/>
      <c r="X861" s="772"/>
      <c r="Y861" s="772"/>
      <c r="Z861" s="772"/>
    </row>
    <row r="862" spans="1:26" ht="15.75" customHeight="1" x14ac:dyDescent="0.3">
      <c r="A862" s="771"/>
      <c r="B862" s="771"/>
      <c r="C862" s="772"/>
      <c r="N862" s="772"/>
      <c r="O862" s="772"/>
      <c r="P862" s="772"/>
      <c r="Q862" s="772"/>
      <c r="R862" s="772"/>
      <c r="S862" s="772"/>
      <c r="T862" s="772"/>
      <c r="U862" s="772"/>
      <c r="V862" s="772"/>
      <c r="W862" s="772"/>
      <c r="X862" s="772"/>
      <c r="Y862" s="772"/>
      <c r="Z862" s="772"/>
    </row>
    <row r="863" spans="1:26" ht="15.75" customHeight="1" x14ac:dyDescent="0.3">
      <c r="A863" s="771"/>
      <c r="B863" s="771"/>
      <c r="C863" s="772"/>
      <c r="N863" s="772"/>
      <c r="O863" s="772"/>
      <c r="P863" s="772"/>
      <c r="Q863" s="772"/>
      <c r="R863" s="772"/>
      <c r="S863" s="772"/>
      <c r="T863" s="772"/>
      <c r="U863" s="772"/>
      <c r="V863" s="772"/>
      <c r="W863" s="772"/>
      <c r="X863" s="772"/>
      <c r="Y863" s="772"/>
      <c r="Z863" s="772"/>
    </row>
    <row r="864" spans="1:26" ht="15.75" customHeight="1" x14ac:dyDescent="0.3">
      <c r="A864" s="771"/>
      <c r="B864" s="771"/>
      <c r="C864" s="772"/>
      <c r="N864" s="772"/>
      <c r="O864" s="772"/>
      <c r="P864" s="772"/>
      <c r="Q864" s="772"/>
      <c r="R864" s="772"/>
      <c r="S864" s="772"/>
      <c r="T864" s="772"/>
      <c r="U864" s="772"/>
      <c r="V864" s="772"/>
      <c r="W864" s="772"/>
      <c r="X864" s="772"/>
      <c r="Y864" s="772"/>
      <c r="Z864" s="772"/>
    </row>
    <row r="865" spans="1:26" ht="15.75" customHeight="1" x14ac:dyDescent="0.3">
      <c r="A865" s="771"/>
      <c r="B865" s="771"/>
      <c r="C865" s="772"/>
      <c r="N865" s="772"/>
      <c r="O865" s="772"/>
      <c r="P865" s="772"/>
      <c r="Q865" s="772"/>
      <c r="R865" s="772"/>
      <c r="S865" s="772"/>
      <c r="T865" s="772"/>
      <c r="U865" s="772"/>
      <c r="V865" s="772"/>
      <c r="W865" s="772"/>
      <c r="X865" s="772"/>
      <c r="Y865" s="772"/>
      <c r="Z865" s="772"/>
    </row>
    <row r="866" spans="1:26" ht="15.75" customHeight="1" x14ac:dyDescent="0.3">
      <c r="A866" s="771"/>
      <c r="B866" s="771"/>
      <c r="C866" s="772"/>
      <c r="N866" s="772"/>
      <c r="O866" s="772"/>
      <c r="P866" s="772"/>
      <c r="Q866" s="772"/>
      <c r="R866" s="772"/>
      <c r="S866" s="772"/>
      <c r="T866" s="772"/>
      <c r="U866" s="772"/>
      <c r="V866" s="772"/>
      <c r="W866" s="772"/>
      <c r="X866" s="772"/>
      <c r="Y866" s="772"/>
      <c r="Z866" s="772"/>
    </row>
    <row r="867" spans="1:26" ht="15.75" customHeight="1" x14ac:dyDescent="0.3">
      <c r="A867" s="771"/>
      <c r="B867" s="771"/>
      <c r="C867" s="772"/>
      <c r="N867" s="772"/>
      <c r="O867" s="772"/>
      <c r="P867" s="772"/>
      <c r="Q867" s="772"/>
      <c r="R867" s="772"/>
      <c r="S867" s="772"/>
      <c r="T867" s="772"/>
      <c r="U867" s="772"/>
      <c r="V867" s="772"/>
      <c r="W867" s="772"/>
      <c r="X867" s="772"/>
      <c r="Y867" s="772"/>
      <c r="Z867" s="772"/>
    </row>
    <row r="868" spans="1:26" ht="15.75" customHeight="1" x14ac:dyDescent="0.3">
      <c r="A868" s="771"/>
      <c r="B868" s="771"/>
      <c r="C868" s="772"/>
      <c r="N868" s="772"/>
      <c r="O868" s="772"/>
      <c r="P868" s="772"/>
      <c r="Q868" s="772"/>
      <c r="R868" s="772"/>
      <c r="S868" s="772"/>
      <c r="T868" s="772"/>
      <c r="U868" s="772"/>
      <c r="V868" s="772"/>
      <c r="W868" s="772"/>
      <c r="X868" s="772"/>
      <c r="Y868" s="772"/>
      <c r="Z868" s="772"/>
    </row>
    <row r="869" spans="1:26" ht="15.75" customHeight="1" x14ac:dyDescent="0.3">
      <c r="A869" s="771"/>
      <c r="B869" s="771"/>
      <c r="C869" s="772"/>
      <c r="N869" s="772"/>
      <c r="O869" s="772"/>
      <c r="P869" s="772"/>
      <c r="Q869" s="772"/>
      <c r="R869" s="772"/>
      <c r="S869" s="772"/>
      <c r="T869" s="772"/>
      <c r="U869" s="772"/>
      <c r="V869" s="772"/>
      <c r="W869" s="772"/>
      <c r="X869" s="772"/>
      <c r="Y869" s="772"/>
      <c r="Z869" s="772"/>
    </row>
    <row r="870" spans="1:26" ht="15.75" customHeight="1" x14ac:dyDescent="0.3">
      <c r="A870" s="771"/>
      <c r="B870" s="771"/>
      <c r="C870" s="772"/>
      <c r="N870" s="772"/>
      <c r="O870" s="772"/>
      <c r="P870" s="772"/>
      <c r="Q870" s="772"/>
      <c r="R870" s="772"/>
      <c r="S870" s="772"/>
      <c r="T870" s="772"/>
      <c r="U870" s="772"/>
      <c r="V870" s="772"/>
      <c r="W870" s="772"/>
      <c r="X870" s="772"/>
      <c r="Y870" s="772"/>
      <c r="Z870" s="772"/>
    </row>
    <row r="871" spans="1:26" ht="15.75" customHeight="1" x14ac:dyDescent="0.3">
      <c r="A871" s="771"/>
      <c r="B871" s="771"/>
      <c r="C871" s="772"/>
      <c r="N871" s="772"/>
      <c r="O871" s="772"/>
      <c r="P871" s="772"/>
      <c r="Q871" s="772"/>
      <c r="R871" s="772"/>
      <c r="S871" s="772"/>
      <c r="T871" s="772"/>
      <c r="U871" s="772"/>
      <c r="V871" s="772"/>
      <c r="W871" s="772"/>
      <c r="X871" s="772"/>
      <c r="Y871" s="772"/>
      <c r="Z871" s="772"/>
    </row>
    <row r="872" spans="1:26" ht="15.75" customHeight="1" x14ac:dyDescent="0.3">
      <c r="A872" s="771"/>
      <c r="B872" s="771"/>
      <c r="C872" s="772"/>
      <c r="N872" s="772"/>
      <c r="O872" s="772"/>
      <c r="P872" s="772"/>
      <c r="Q872" s="772"/>
      <c r="R872" s="772"/>
      <c r="S872" s="772"/>
      <c r="T872" s="772"/>
      <c r="U872" s="772"/>
      <c r="V872" s="772"/>
      <c r="W872" s="772"/>
      <c r="X872" s="772"/>
      <c r="Y872" s="772"/>
      <c r="Z872" s="772"/>
    </row>
    <row r="873" spans="1:26" ht="15.75" customHeight="1" x14ac:dyDescent="0.3">
      <c r="A873" s="771"/>
      <c r="B873" s="771"/>
      <c r="C873" s="772"/>
      <c r="N873" s="772"/>
      <c r="O873" s="772"/>
      <c r="P873" s="772"/>
      <c r="Q873" s="772"/>
      <c r="R873" s="772"/>
      <c r="S873" s="772"/>
      <c r="T873" s="772"/>
      <c r="U873" s="772"/>
      <c r="V873" s="772"/>
      <c r="W873" s="772"/>
      <c r="X873" s="772"/>
      <c r="Y873" s="772"/>
      <c r="Z873" s="772"/>
    </row>
    <row r="874" spans="1:26" ht="15.75" customHeight="1" x14ac:dyDescent="0.3">
      <c r="A874" s="771"/>
      <c r="B874" s="771"/>
      <c r="C874" s="772"/>
      <c r="N874" s="772"/>
      <c r="O874" s="772"/>
      <c r="P874" s="772"/>
      <c r="Q874" s="772"/>
      <c r="R874" s="772"/>
      <c r="S874" s="772"/>
      <c r="T874" s="772"/>
      <c r="U874" s="772"/>
      <c r="V874" s="772"/>
      <c r="W874" s="772"/>
      <c r="X874" s="772"/>
      <c r="Y874" s="772"/>
      <c r="Z874" s="772"/>
    </row>
    <row r="875" spans="1:26" ht="15.75" customHeight="1" x14ac:dyDescent="0.3">
      <c r="A875" s="771"/>
      <c r="B875" s="771"/>
      <c r="C875" s="772"/>
      <c r="N875" s="772"/>
      <c r="O875" s="772"/>
      <c r="P875" s="772"/>
      <c r="Q875" s="772"/>
      <c r="R875" s="772"/>
      <c r="S875" s="772"/>
      <c r="T875" s="772"/>
      <c r="U875" s="772"/>
      <c r="V875" s="772"/>
      <c r="W875" s="772"/>
      <c r="X875" s="772"/>
      <c r="Y875" s="772"/>
      <c r="Z875" s="772"/>
    </row>
    <row r="876" spans="1:26" ht="15.75" customHeight="1" x14ac:dyDescent="0.3">
      <c r="A876" s="771"/>
      <c r="B876" s="771"/>
      <c r="C876" s="772"/>
      <c r="N876" s="772"/>
      <c r="O876" s="772"/>
      <c r="P876" s="772"/>
      <c r="Q876" s="772"/>
      <c r="R876" s="772"/>
      <c r="S876" s="772"/>
      <c r="T876" s="772"/>
      <c r="U876" s="772"/>
      <c r="V876" s="772"/>
      <c r="W876" s="772"/>
      <c r="X876" s="772"/>
      <c r="Y876" s="772"/>
      <c r="Z876" s="772"/>
    </row>
    <row r="877" spans="1:26" ht="15.75" customHeight="1" x14ac:dyDescent="0.3">
      <c r="A877" s="771"/>
      <c r="B877" s="771"/>
      <c r="C877" s="772"/>
      <c r="N877" s="772"/>
      <c r="O877" s="772"/>
      <c r="P877" s="772"/>
      <c r="Q877" s="772"/>
      <c r="R877" s="772"/>
      <c r="S877" s="772"/>
      <c r="T877" s="772"/>
      <c r="U877" s="772"/>
      <c r="V877" s="772"/>
      <c r="W877" s="772"/>
      <c r="X877" s="772"/>
      <c r="Y877" s="772"/>
      <c r="Z877" s="772"/>
    </row>
    <row r="878" spans="1:26" ht="15.75" customHeight="1" x14ac:dyDescent="0.3">
      <c r="A878" s="771"/>
      <c r="B878" s="771"/>
      <c r="C878" s="772"/>
      <c r="N878" s="772"/>
      <c r="O878" s="772"/>
      <c r="P878" s="772"/>
      <c r="Q878" s="772"/>
      <c r="R878" s="772"/>
      <c r="S878" s="772"/>
      <c r="T878" s="772"/>
      <c r="U878" s="772"/>
      <c r="V878" s="772"/>
      <c r="W878" s="772"/>
      <c r="X878" s="772"/>
      <c r="Y878" s="772"/>
      <c r="Z878" s="772"/>
    </row>
    <row r="879" spans="1:26" ht="15.75" customHeight="1" x14ac:dyDescent="0.3">
      <c r="A879" s="771"/>
      <c r="B879" s="771"/>
      <c r="C879" s="772"/>
      <c r="N879" s="772"/>
      <c r="O879" s="772"/>
      <c r="P879" s="772"/>
      <c r="Q879" s="772"/>
      <c r="R879" s="772"/>
      <c r="S879" s="772"/>
      <c r="T879" s="772"/>
      <c r="U879" s="772"/>
      <c r="V879" s="772"/>
      <c r="W879" s="772"/>
      <c r="X879" s="772"/>
      <c r="Y879" s="772"/>
      <c r="Z879" s="772"/>
    </row>
    <row r="880" spans="1:26" ht="15.75" customHeight="1" x14ac:dyDescent="0.3">
      <c r="A880" s="771"/>
      <c r="B880" s="771"/>
      <c r="C880" s="772"/>
      <c r="N880" s="772"/>
      <c r="O880" s="772"/>
      <c r="P880" s="772"/>
      <c r="Q880" s="772"/>
      <c r="R880" s="772"/>
      <c r="S880" s="772"/>
      <c r="T880" s="772"/>
      <c r="U880" s="772"/>
      <c r="V880" s="772"/>
      <c r="W880" s="772"/>
      <c r="X880" s="772"/>
      <c r="Y880" s="772"/>
      <c r="Z880" s="772"/>
    </row>
    <row r="881" spans="1:26" ht="15.75" customHeight="1" x14ac:dyDescent="0.3">
      <c r="A881" s="771"/>
      <c r="B881" s="771"/>
      <c r="C881" s="772"/>
      <c r="N881" s="772"/>
      <c r="O881" s="772"/>
      <c r="P881" s="772"/>
      <c r="Q881" s="772"/>
      <c r="R881" s="772"/>
      <c r="S881" s="772"/>
      <c r="T881" s="772"/>
      <c r="U881" s="772"/>
      <c r="V881" s="772"/>
      <c r="W881" s="772"/>
      <c r="X881" s="772"/>
      <c r="Y881" s="772"/>
      <c r="Z881" s="772"/>
    </row>
    <row r="882" spans="1:26" ht="15.75" customHeight="1" x14ac:dyDescent="0.3">
      <c r="A882" s="771"/>
      <c r="B882" s="771"/>
      <c r="C882" s="772"/>
      <c r="N882" s="772"/>
      <c r="O882" s="772"/>
      <c r="P882" s="772"/>
      <c r="Q882" s="772"/>
      <c r="R882" s="772"/>
      <c r="S882" s="772"/>
      <c r="T882" s="772"/>
      <c r="U882" s="772"/>
      <c r="V882" s="772"/>
      <c r="W882" s="772"/>
      <c r="X882" s="772"/>
      <c r="Y882" s="772"/>
      <c r="Z882" s="772"/>
    </row>
    <row r="883" spans="1:26" ht="15.75" customHeight="1" x14ac:dyDescent="0.3">
      <c r="A883" s="771"/>
      <c r="B883" s="771"/>
      <c r="C883" s="772"/>
      <c r="N883" s="772"/>
      <c r="O883" s="772"/>
      <c r="P883" s="772"/>
      <c r="Q883" s="772"/>
      <c r="R883" s="772"/>
      <c r="S883" s="772"/>
      <c r="T883" s="772"/>
      <c r="U883" s="772"/>
      <c r="V883" s="772"/>
      <c r="W883" s="772"/>
      <c r="X883" s="772"/>
      <c r="Y883" s="772"/>
      <c r="Z883" s="772"/>
    </row>
    <row r="884" spans="1:26" ht="15.75" customHeight="1" x14ac:dyDescent="0.3">
      <c r="A884" s="771"/>
      <c r="B884" s="771"/>
      <c r="C884" s="772"/>
      <c r="N884" s="772"/>
      <c r="O884" s="772"/>
      <c r="P884" s="772"/>
      <c r="Q884" s="772"/>
      <c r="R884" s="772"/>
      <c r="S884" s="772"/>
      <c r="T884" s="772"/>
      <c r="U884" s="772"/>
      <c r="V884" s="772"/>
      <c r="W884" s="772"/>
      <c r="X884" s="772"/>
      <c r="Y884" s="772"/>
      <c r="Z884" s="772"/>
    </row>
    <row r="885" spans="1:26" ht="15.75" customHeight="1" x14ac:dyDescent="0.3">
      <c r="A885" s="771"/>
      <c r="B885" s="771"/>
      <c r="C885" s="772"/>
      <c r="N885" s="772"/>
      <c r="O885" s="772"/>
      <c r="P885" s="772"/>
      <c r="Q885" s="772"/>
      <c r="R885" s="772"/>
      <c r="S885" s="772"/>
      <c r="T885" s="772"/>
      <c r="U885" s="772"/>
      <c r="V885" s="772"/>
      <c r="W885" s="772"/>
      <c r="X885" s="772"/>
      <c r="Y885" s="772"/>
      <c r="Z885" s="772"/>
    </row>
    <row r="886" spans="1:26" ht="15.75" customHeight="1" x14ac:dyDescent="0.3">
      <c r="A886" s="771"/>
      <c r="B886" s="771"/>
      <c r="C886" s="772"/>
      <c r="N886" s="772"/>
      <c r="O886" s="772"/>
      <c r="P886" s="772"/>
      <c r="Q886" s="772"/>
      <c r="R886" s="772"/>
      <c r="S886" s="772"/>
      <c r="T886" s="772"/>
      <c r="U886" s="772"/>
      <c r="V886" s="772"/>
      <c r="W886" s="772"/>
      <c r="X886" s="772"/>
      <c r="Y886" s="772"/>
      <c r="Z886" s="772"/>
    </row>
    <row r="887" spans="1:26" ht="15.75" customHeight="1" x14ac:dyDescent="0.3">
      <c r="A887" s="771"/>
      <c r="B887" s="771"/>
      <c r="C887" s="772"/>
      <c r="N887" s="772"/>
      <c r="O887" s="772"/>
      <c r="P887" s="772"/>
      <c r="Q887" s="772"/>
      <c r="R887" s="772"/>
      <c r="S887" s="772"/>
      <c r="T887" s="772"/>
      <c r="U887" s="772"/>
      <c r="V887" s="772"/>
      <c r="W887" s="772"/>
      <c r="X887" s="772"/>
      <c r="Y887" s="772"/>
      <c r="Z887" s="772"/>
    </row>
    <row r="888" spans="1:26" ht="15.75" customHeight="1" x14ac:dyDescent="0.3">
      <c r="A888" s="771"/>
      <c r="B888" s="771"/>
      <c r="C888" s="772"/>
      <c r="N888" s="772"/>
      <c r="O888" s="772"/>
      <c r="P888" s="772"/>
      <c r="Q888" s="772"/>
      <c r="R888" s="772"/>
      <c r="S888" s="772"/>
      <c r="T888" s="772"/>
      <c r="U888" s="772"/>
      <c r="V888" s="772"/>
      <c r="W888" s="772"/>
      <c r="X888" s="772"/>
      <c r="Y888" s="772"/>
      <c r="Z888" s="772"/>
    </row>
    <row r="889" spans="1:26" ht="15.75" customHeight="1" x14ac:dyDescent="0.3">
      <c r="A889" s="771"/>
      <c r="B889" s="771"/>
      <c r="C889" s="772"/>
      <c r="N889" s="772"/>
      <c r="O889" s="772"/>
      <c r="P889" s="772"/>
      <c r="Q889" s="772"/>
      <c r="R889" s="772"/>
      <c r="S889" s="772"/>
      <c r="T889" s="772"/>
      <c r="U889" s="772"/>
      <c r="V889" s="772"/>
      <c r="W889" s="772"/>
      <c r="X889" s="772"/>
      <c r="Y889" s="772"/>
      <c r="Z889" s="772"/>
    </row>
    <row r="890" spans="1:26" ht="15.75" customHeight="1" x14ac:dyDescent="0.3">
      <c r="A890" s="771"/>
      <c r="B890" s="771"/>
      <c r="C890" s="772"/>
      <c r="N890" s="772"/>
      <c r="O890" s="772"/>
      <c r="P890" s="772"/>
      <c r="Q890" s="772"/>
      <c r="R890" s="772"/>
      <c r="S890" s="772"/>
      <c r="T890" s="772"/>
      <c r="U890" s="772"/>
      <c r="V890" s="772"/>
      <c r="W890" s="772"/>
      <c r="X890" s="772"/>
      <c r="Y890" s="772"/>
      <c r="Z890" s="772"/>
    </row>
    <row r="891" spans="1:26" ht="15.75" customHeight="1" x14ac:dyDescent="0.3">
      <c r="A891" s="771"/>
      <c r="B891" s="771"/>
      <c r="C891" s="772"/>
      <c r="N891" s="772"/>
      <c r="O891" s="772"/>
      <c r="P891" s="772"/>
      <c r="Q891" s="772"/>
      <c r="R891" s="772"/>
      <c r="S891" s="772"/>
      <c r="T891" s="772"/>
      <c r="U891" s="772"/>
      <c r="V891" s="772"/>
      <c r="W891" s="772"/>
      <c r="X891" s="772"/>
      <c r="Y891" s="772"/>
      <c r="Z891" s="772"/>
    </row>
    <row r="892" spans="1:26" ht="15.75" customHeight="1" x14ac:dyDescent="0.3">
      <c r="A892" s="771"/>
      <c r="B892" s="771"/>
      <c r="C892" s="772"/>
      <c r="N892" s="772"/>
      <c r="O892" s="772"/>
      <c r="P892" s="772"/>
      <c r="Q892" s="772"/>
      <c r="R892" s="772"/>
      <c r="S892" s="772"/>
      <c r="T892" s="772"/>
      <c r="U892" s="772"/>
      <c r="V892" s="772"/>
      <c r="W892" s="772"/>
      <c r="X892" s="772"/>
      <c r="Y892" s="772"/>
      <c r="Z892" s="772"/>
    </row>
    <row r="893" spans="1:26" ht="15.75" customHeight="1" x14ac:dyDescent="0.3">
      <c r="A893" s="771"/>
      <c r="B893" s="771"/>
      <c r="C893" s="772"/>
      <c r="N893" s="772"/>
      <c r="O893" s="772"/>
      <c r="P893" s="772"/>
      <c r="Q893" s="772"/>
      <c r="R893" s="772"/>
      <c r="S893" s="772"/>
      <c r="T893" s="772"/>
      <c r="U893" s="772"/>
      <c r="V893" s="772"/>
      <c r="W893" s="772"/>
      <c r="X893" s="772"/>
      <c r="Y893" s="772"/>
      <c r="Z893" s="772"/>
    </row>
    <row r="894" spans="1:26" ht="15.75" customHeight="1" x14ac:dyDescent="0.3">
      <c r="A894" s="771"/>
      <c r="B894" s="771"/>
      <c r="C894" s="772"/>
      <c r="N894" s="772"/>
      <c r="O894" s="772"/>
      <c r="P894" s="772"/>
      <c r="Q894" s="772"/>
      <c r="R894" s="772"/>
      <c r="S894" s="772"/>
      <c r="T894" s="772"/>
      <c r="U894" s="772"/>
      <c r="V894" s="772"/>
      <c r="W894" s="772"/>
      <c r="X894" s="772"/>
      <c r="Y894" s="772"/>
      <c r="Z894" s="772"/>
    </row>
    <row r="895" spans="1:26" ht="15.75" customHeight="1" x14ac:dyDescent="0.3">
      <c r="A895" s="771"/>
      <c r="B895" s="771"/>
      <c r="C895" s="772"/>
      <c r="N895" s="772"/>
      <c r="O895" s="772"/>
      <c r="P895" s="772"/>
      <c r="Q895" s="772"/>
      <c r="R895" s="772"/>
      <c r="S895" s="772"/>
      <c r="T895" s="772"/>
      <c r="U895" s="772"/>
      <c r="V895" s="772"/>
      <c r="W895" s="772"/>
      <c r="X895" s="772"/>
      <c r="Y895" s="772"/>
      <c r="Z895" s="772"/>
    </row>
    <row r="896" spans="1:26" ht="15.75" customHeight="1" x14ac:dyDescent="0.3">
      <c r="A896" s="771"/>
      <c r="B896" s="771"/>
      <c r="C896" s="772"/>
      <c r="N896" s="772"/>
      <c r="O896" s="772"/>
      <c r="P896" s="772"/>
      <c r="Q896" s="772"/>
      <c r="R896" s="772"/>
      <c r="S896" s="772"/>
      <c r="T896" s="772"/>
      <c r="U896" s="772"/>
      <c r="V896" s="772"/>
      <c r="W896" s="772"/>
      <c r="X896" s="772"/>
      <c r="Y896" s="772"/>
      <c r="Z896" s="772"/>
    </row>
    <row r="897" spans="1:26" ht="15.75" customHeight="1" x14ac:dyDescent="0.3">
      <c r="A897" s="771"/>
      <c r="B897" s="771"/>
      <c r="C897" s="772"/>
      <c r="N897" s="772"/>
      <c r="O897" s="772"/>
      <c r="P897" s="772"/>
      <c r="Q897" s="772"/>
      <c r="R897" s="772"/>
      <c r="S897" s="772"/>
      <c r="T897" s="772"/>
      <c r="U897" s="772"/>
      <c r="V897" s="772"/>
      <c r="W897" s="772"/>
      <c r="X897" s="772"/>
      <c r="Y897" s="772"/>
      <c r="Z897" s="772"/>
    </row>
    <row r="898" spans="1:26" ht="15.75" customHeight="1" x14ac:dyDescent="0.3">
      <c r="A898" s="771"/>
      <c r="B898" s="771"/>
      <c r="C898" s="772"/>
      <c r="N898" s="772"/>
      <c r="O898" s="772"/>
      <c r="P898" s="772"/>
      <c r="Q898" s="772"/>
      <c r="R898" s="772"/>
      <c r="S898" s="772"/>
      <c r="T898" s="772"/>
      <c r="U898" s="772"/>
      <c r="V898" s="772"/>
      <c r="W898" s="772"/>
      <c r="X898" s="772"/>
      <c r="Y898" s="772"/>
      <c r="Z898" s="772"/>
    </row>
    <row r="899" spans="1:26" ht="15.75" customHeight="1" x14ac:dyDescent="0.3">
      <c r="A899" s="771"/>
      <c r="B899" s="771"/>
      <c r="C899" s="772"/>
      <c r="N899" s="772"/>
      <c r="O899" s="772"/>
      <c r="P899" s="772"/>
      <c r="Q899" s="772"/>
      <c r="R899" s="772"/>
      <c r="S899" s="772"/>
      <c r="T899" s="772"/>
      <c r="U899" s="772"/>
      <c r="V899" s="772"/>
      <c r="W899" s="772"/>
      <c r="X899" s="772"/>
      <c r="Y899" s="772"/>
      <c r="Z899" s="772"/>
    </row>
    <row r="900" spans="1:26" ht="15.75" customHeight="1" x14ac:dyDescent="0.3">
      <c r="A900" s="771"/>
      <c r="B900" s="771"/>
      <c r="C900" s="772"/>
      <c r="N900" s="772"/>
      <c r="O900" s="772"/>
      <c r="P900" s="772"/>
      <c r="Q900" s="772"/>
      <c r="R900" s="772"/>
      <c r="S900" s="772"/>
      <c r="T900" s="772"/>
      <c r="U900" s="772"/>
      <c r="V900" s="772"/>
      <c r="W900" s="772"/>
      <c r="X900" s="772"/>
      <c r="Y900" s="772"/>
      <c r="Z900" s="772"/>
    </row>
    <row r="901" spans="1:26" ht="15.75" customHeight="1" x14ac:dyDescent="0.3">
      <c r="A901" s="771"/>
      <c r="B901" s="771"/>
      <c r="C901" s="772"/>
      <c r="N901" s="772"/>
      <c r="O901" s="772"/>
      <c r="P901" s="772"/>
      <c r="Q901" s="772"/>
      <c r="R901" s="772"/>
      <c r="S901" s="772"/>
      <c r="T901" s="772"/>
      <c r="U901" s="772"/>
      <c r="V901" s="772"/>
      <c r="W901" s="772"/>
      <c r="X901" s="772"/>
      <c r="Y901" s="772"/>
      <c r="Z901" s="772"/>
    </row>
    <row r="902" spans="1:26" ht="15.75" customHeight="1" x14ac:dyDescent="0.3">
      <c r="A902" s="771"/>
      <c r="B902" s="771"/>
      <c r="C902" s="772"/>
      <c r="N902" s="772"/>
      <c r="O902" s="772"/>
      <c r="P902" s="772"/>
      <c r="Q902" s="772"/>
      <c r="R902" s="772"/>
      <c r="S902" s="772"/>
      <c r="T902" s="772"/>
      <c r="U902" s="772"/>
      <c r="V902" s="772"/>
      <c r="W902" s="772"/>
      <c r="X902" s="772"/>
      <c r="Y902" s="772"/>
      <c r="Z902" s="772"/>
    </row>
    <row r="903" spans="1:26" ht="15.75" customHeight="1" x14ac:dyDescent="0.3">
      <c r="A903" s="771"/>
      <c r="B903" s="771"/>
      <c r="C903" s="772"/>
      <c r="N903" s="772"/>
      <c r="O903" s="772"/>
      <c r="P903" s="772"/>
      <c r="Q903" s="772"/>
      <c r="R903" s="772"/>
      <c r="S903" s="772"/>
      <c r="T903" s="772"/>
      <c r="U903" s="772"/>
      <c r="V903" s="772"/>
      <c r="W903" s="772"/>
      <c r="X903" s="772"/>
      <c r="Y903" s="772"/>
      <c r="Z903" s="772"/>
    </row>
    <row r="904" spans="1:26" ht="15.75" customHeight="1" x14ac:dyDescent="0.3">
      <c r="A904" s="771"/>
      <c r="B904" s="771"/>
      <c r="C904" s="772"/>
      <c r="N904" s="772"/>
      <c r="O904" s="772"/>
      <c r="P904" s="772"/>
      <c r="Q904" s="772"/>
      <c r="R904" s="772"/>
      <c r="S904" s="772"/>
      <c r="T904" s="772"/>
      <c r="U904" s="772"/>
      <c r="V904" s="772"/>
      <c r="W904" s="772"/>
      <c r="X904" s="772"/>
      <c r="Y904" s="772"/>
      <c r="Z904" s="772"/>
    </row>
    <row r="905" spans="1:26" ht="15.75" customHeight="1" x14ac:dyDescent="0.3">
      <c r="A905" s="771"/>
      <c r="B905" s="771"/>
      <c r="C905" s="772"/>
      <c r="N905" s="772"/>
      <c r="O905" s="772"/>
      <c r="P905" s="772"/>
      <c r="Q905" s="772"/>
      <c r="R905" s="772"/>
      <c r="S905" s="772"/>
      <c r="T905" s="772"/>
      <c r="U905" s="772"/>
      <c r="V905" s="772"/>
      <c r="W905" s="772"/>
      <c r="X905" s="772"/>
      <c r="Y905" s="772"/>
      <c r="Z905" s="772"/>
    </row>
    <row r="906" spans="1:26" ht="15.75" customHeight="1" x14ac:dyDescent="0.3">
      <c r="A906" s="771"/>
      <c r="B906" s="771"/>
      <c r="C906" s="772"/>
      <c r="N906" s="772"/>
      <c r="O906" s="772"/>
      <c r="P906" s="772"/>
      <c r="Q906" s="772"/>
      <c r="R906" s="772"/>
      <c r="S906" s="772"/>
      <c r="T906" s="772"/>
      <c r="U906" s="772"/>
      <c r="V906" s="772"/>
      <c r="W906" s="772"/>
      <c r="X906" s="772"/>
      <c r="Y906" s="772"/>
      <c r="Z906" s="772"/>
    </row>
    <row r="907" spans="1:26" ht="15.75" customHeight="1" x14ac:dyDescent="0.3">
      <c r="A907" s="771"/>
      <c r="B907" s="771"/>
      <c r="C907" s="772"/>
      <c r="N907" s="772"/>
      <c r="O907" s="772"/>
      <c r="P907" s="772"/>
      <c r="Q907" s="772"/>
      <c r="R907" s="772"/>
      <c r="S907" s="772"/>
      <c r="T907" s="772"/>
      <c r="U907" s="772"/>
      <c r="V907" s="772"/>
      <c r="W907" s="772"/>
      <c r="X907" s="772"/>
      <c r="Y907" s="772"/>
      <c r="Z907" s="772"/>
    </row>
    <row r="908" spans="1:26" ht="15.75" customHeight="1" x14ac:dyDescent="0.3">
      <c r="A908" s="771"/>
      <c r="B908" s="771"/>
      <c r="C908" s="772"/>
      <c r="N908" s="772"/>
      <c r="O908" s="772"/>
      <c r="P908" s="772"/>
      <c r="Q908" s="772"/>
      <c r="R908" s="772"/>
      <c r="S908" s="772"/>
      <c r="T908" s="772"/>
      <c r="U908" s="772"/>
      <c r="V908" s="772"/>
      <c r="W908" s="772"/>
      <c r="X908" s="772"/>
      <c r="Y908" s="772"/>
      <c r="Z908" s="772"/>
    </row>
    <row r="909" spans="1:26" ht="15.75" customHeight="1" x14ac:dyDescent="0.3">
      <c r="A909" s="771"/>
      <c r="B909" s="771"/>
      <c r="C909" s="772"/>
      <c r="N909" s="772"/>
      <c r="O909" s="772"/>
      <c r="P909" s="772"/>
      <c r="Q909" s="772"/>
      <c r="R909" s="772"/>
      <c r="S909" s="772"/>
      <c r="T909" s="772"/>
      <c r="U909" s="772"/>
      <c r="V909" s="772"/>
      <c r="W909" s="772"/>
      <c r="X909" s="772"/>
      <c r="Y909" s="772"/>
      <c r="Z909" s="772"/>
    </row>
    <row r="910" spans="1:26" ht="15.75" customHeight="1" x14ac:dyDescent="0.3">
      <c r="A910" s="771"/>
      <c r="B910" s="771"/>
      <c r="C910" s="772"/>
      <c r="N910" s="772"/>
      <c r="O910" s="772"/>
      <c r="P910" s="772"/>
      <c r="Q910" s="772"/>
      <c r="R910" s="772"/>
      <c r="S910" s="772"/>
      <c r="T910" s="772"/>
      <c r="U910" s="772"/>
      <c r="V910" s="772"/>
      <c r="W910" s="772"/>
      <c r="X910" s="772"/>
      <c r="Y910" s="772"/>
      <c r="Z910" s="772"/>
    </row>
    <row r="911" spans="1:26" ht="15.75" customHeight="1" x14ac:dyDescent="0.3">
      <c r="A911" s="771"/>
      <c r="B911" s="771"/>
      <c r="C911" s="772"/>
      <c r="N911" s="772"/>
      <c r="O911" s="772"/>
      <c r="P911" s="772"/>
      <c r="Q911" s="772"/>
      <c r="R911" s="772"/>
      <c r="S911" s="772"/>
      <c r="T911" s="772"/>
      <c r="U911" s="772"/>
      <c r="V911" s="772"/>
      <c r="W911" s="772"/>
      <c r="X911" s="772"/>
      <c r="Y911" s="772"/>
      <c r="Z911" s="772"/>
    </row>
    <row r="912" spans="1:26" ht="15.75" customHeight="1" x14ac:dyDescent="0.3">
      <c r="A912" s="771"/>
      <c r="B912" s="771"/>
      <c r="C912" s="772"/>
      <c r="N912" s="772"/>
      <c r="O912" s="772"/>
      <c r="P912" s="772"/>
      <c r="Q912" s="772"/>
      <c r="R912" s="772"/>
      <c r="S912" s="772"/>
      <c r="T912" s="772"/>
      <c r="U912" s="772"/>
      <c r="V912" s="772"/>
      <c r="W912" s="772"/>
      <c r="X912" s="772"/>
      <c r="Y912" s="772"/>
      <c r="Z912" s="772"/>
    </row>
    <row r="913" spans="1:26" ht="15.75" customHeight="1" x14ac:dyDescent="0.3">
      <c r="A913" s="771"/>
      <c r="B913" s="771"/>
      <c r="C913" s="772"/>
      <c r="N913" s="772"/>
      <c r="O913" s="772"/>
      <c r="P913" s="772"/>
      <c r="Q913" s="772"/>
      <c r="R913" s="772"/>
      <c r="S913" s="772"/>
      <c r="T913" s="772"/>
      <c r="U913" s="772"/>
      <c r="V913" s="772"/>
      <c r="W913" s="772"/>
      <c r="X913" s="772"/>
      <c r="Y913" s="772"/>
      <c r="Z913" s="772"/>
    </row>
    <row r="914" spans="1:26" ht="15.75" customHeight="1" x14ac:dyDescent="0.3">
      <c r="A914" s="771"/>
      <c r="B914" s="771"/>
      <c r="C914" s="772"/>
      <c r="N914" s="772"/>
      <c r="O914" s="772"/>
      <c r="P914" s="772"/>
      <c r="Q914" s="772"/>
      <c r="R914" s="772"/>
      <c r="S914" s="772"/>
      <c r="T914" s="772"/>
      <c r="U914" s="772"/>
      <c r="V914" s="772"/>
      <c r="W914" s="772"/>
      <c r="X914" s="772"/>
      <c r="Y914" s="772"/>
      <c r="Z914" s="772"/>
    </row>
    <row r="915" spans="1:26" ht="15.75" customHeight="1" x14ac:dyDescent="0.3">
      <c r="A915" s="771"/>
      <c r="B915" s="771"/>
      <c r="C915" s="772"/>
      <c r="N915" s="772"/>
      <c r="O915" s="772"/>
      <c r="P915" s="772"/>
      <c r="Q915" s="772"/>
      <c r="R915" s="772"/>
      <c r="S915" s="772"/>
      <c r="T915" s="772"/>
      <c r="U915" s="772"/>
      <c r="V915" s="772"/>
      <c r="W915" s="772"/>
      <c r="X915" s="772"/>
      <c r="Y915" s="772"/>
      <c r="Z915" s="772"/>
    </row>
    <row r="916" spans="1:26" ht="15.75" customHeight="1" x14ac:dyDescent="0.3">
      <c r="A916" s="771"/>
      <c r="B916" s="771"/>
      <c r="C916" s="772"/>
      <c r="N916" s="772"/>
      <c r="O916" s="772"/>
      <c r="P916" s="772"/>
      <c r="Q916" s="772"/>
      <c r="R916" s="772"/>
      <c r="S916" s="772"/>
      <c r="T916" s="772"/>
      <c r="U916" s="772"/>
      <c r="V916" s="772"/>
      <c r="W916" s="772"/>
      <c r="X916" s="772"/>
      <c r="Y916" s="772"/>
      <c r="Z916" s="772"/>
    </row>
    <row r="917" spans="1:26" ht="15.75" customHeight="1" x14ac:dyDescent="0.3">
      <c r="A917" s="771"/>
      <c r="B917" s="771"/>
      <c r="C917" s="772"/>
      <c r="N917" s="772"/>
      <c r="O917" s="772"/>
      <c r="P917" s="772"/>
      <c r="Q917" s="772"/>
      <c r="R917" s="772"/>
      <c r="S917" s="772"/>
      <c r="T917" s="772"/>
      <c r="U917" s="772"/>
      <c r="V917" s="772"/>
      <c r="W917" s="772"/>
      <c r="X917" s="772"/>
      <c r="Y917" s="772"/>
      <c r="Z917" s="772"/>
    </row>
    <row r="918" spans="1:26" ht="15.75" customHeight="1" x14ac:dyDescent="0.3">
      <c r="A918" s="771"/>
      <c r="B918" s="771"/>
      <c r="C918" s="772"/>
      <c r="N918" s="772"/>
      <c r="O918" s="772"/>
      <c r="P918" s="772"/>
      <c r="Q918" s="772"/>
      <c r="R918" s="772"/>
      <c r="S918" s="772"/>
      <c r="T918" s="772"/>
      <c r="U918" s="772"/>
      <c r="V918" s="772"/>
      <c r="W918" s="772"/>
      <c r="X918" s="772"/>
      <c r="Y918" s="772"/>
      <c r="Z918" s="772"/>
    </row>
    <row r="919" spans="1:26" ht="15.75" customHeight="1" x14ac:dyDescent="0.3">
      <c r="A919" s="771"/>
      <c r="B919" s="771"/>
      <c r="C919" s="772"/>
      <c r="N919" s="772"/>
      <c r="O919" s="772"/>
      <c r="P919" s="772"/>
      <c r="Q919" s="772"/>
      <c r="R919" s="772"/>
      <c r="S919" s="772"/>
      <c r="T919" s="772"/>
      <c r="U919" s="772"/>
      <c r="V919" s="772"/>
      <c r="W919" s="772"/>
      <c r="X919" s="772"/>
      <c r="Y919" s="772"/>
      <c r="Z919" s="772"/>
    </row>
    <row r="920" spans="1:26" ht="15.75" customHeight="1" x14ac:dyDescent="0.3">
      <c r="A920" s="771"/>
      <c r="B920" s="771"/>
      <c r="C920" s="772"/>
      <c r="N920" s="772"/>
      <c r="O920" s="772"/>
      <c r="P920" s="772"/>
      <c r="Q920" s="772"/>
      <c r="R920" s="772"/>
      <c r="S920" s="772"/>
      <c r="T920" s="772"/>
      <c r="U920" s="772"/>
      <c r="V920" s="772"/>
      <c r="W920" s="772"/>
      <c r="X920" s="772"/>
      <c r="Y920" s="772"/>
      <c r="Z920" s="772"/>
    </row>
    <row r="921" spans="1:26" ht="15.75" customHeight="1" x14ac:dyDescent="0.3">
      <c r="A921" s="771"/>
      <c r="B921" s="771"/>
      <c r="C921" s="772"/>
      <c r="N921" s="772"/>
      <c r="O921" s="772"/>
      <c r="P921" s="772"/>
      <c r="Q921" s="772"/>
      <c r="R921" s="772"/>
      <c r="S921" s="772"/>
      <c r="T921" s="772"/>
      <c r="U921" s="772"/>
      <c r="V921" s="772"/>
      <c r="W921" s="772"/>
      <c r="X921" s="772"/>
      <c r="Y921" s="772"/>
      <c r="Z921" s="772"/>
    </row>
    <row r="922" spans="1:26" ht="15.75" customHeight="1" x14ac:dyDescent="0.3">
      <c r="A922" s="771"/>
      <c r="B922" s="771"/>
      <c r="C922" s="772"/>
      <c r="N922" s="772"/>
      <c r="O922" s="772"/>
      <c r="P922" s="772"/>
      <c r="Q922" s="772"/>
      <c r="R922" s="772"/>
      <c r="S922" s="772"/>
      <c r="T922" s="772"/>
      <c r="U922" s="772"/>
      <c r="V922" s="772"/>
      <c r="W922" s="772"/>
      <c r="X922" s="772"/>
      <c r="Y922" s="772"/>
      <c r="Z922" s="772"/>
    </row>
    <row r="923" spans="1:26" ht="15.75" customHeight="1" x14ac:dyDescent="0.3">
      <c r="A923" s="771"/>
      <c r="B923" s="771"/>
      <c r="C923" s="772"/>
      <c r="N923" s="772"/>
      <c r="O923" s="772"/>
      <c r="P923" s="772"/>
      <c r="Q923" s="772"/>
      <c r="R923" s="772"/>
      <c r="S923" s="772"/>
      <c r="T923" s="772"/>
      <c r="U923" s="772"/>
      <c r="V923" s="772"/>
      <c r="W923" s="772"/>
      <c r="X923" s="772"/>
      <c r="Y923" s="772"/>
      <c r="Z923" s="772"/>
    </row>
    <row r="924" spans="1:26" ht="15.75" customHeight="1" x14ac:dyDescent="0.3">
      <c r="A924" s="771"/>
      <c r="B924" s="771"/>
      <c r="C924" s="772"/>
      <c r="N924" s="772"/>
      <c r="O924" s="772"/>
      <c r="P924" s="772"/>
      <c r="Q924" s="772"/>
      <c r="R924" s="772"/>
      <c r="S924" s="772"/>
      <c r="T924" s="772"/>
      <c r="U924" s="772"/>
      <c r="V924" s="772"/>
      <c r="W924" s="772"/>
      <c r="X924" s="772"/>
      <c r="Y924" s="772"/>
      <c r="Z924" s="772"/>
    </row>
    <row r="925" spans="1:26" ht="15.75" customHeight="1" x14ac:dyDescent="0.3">
      <c r="A925" s="771"/>
      <c r="B925" s="771"/>
      <c r="C925" s="772"/>
      <c r="N925" s="772"/>
      <c r="O925" s="772"/>
      <c r="P925" s="772"/>
      <c r="Q925" s="772"/>
      <c r="R925" s="772"/>
      <c r="S925" s="772"/>
      <c r="T925" s="772"/>
      <c r="U925" s="772"/>
      <c r="V925" s="772"/>
      <c r="W925" s="772"/>
      <c r="X925" s="772"/>
      <c r="Y925" s="772"/>
      <c r="Z925" s="772"/>
    </row>
    <row r="926" spans="1:26" ht="15.75" customHeight="1" x14ac:dyDescent="0.3">
      <c r="A926" s="771"/>
      <c r="B926" s="771"/>
      <c r="C926" s="772"/>
      <c r="N926" s="772"/>
      <c r="O926" s="772"/>
      <c r="P926" s="772"/>
      <c r="Q926" s="772"/>
      <c r="R926" s="772"/>
      <c r="S926" s="772"/>
      <c r="T926" s="772"/>
      <c r="U926" s="772"/>
      <c r="V926" s="772"/>
      <c r="W926" s="772"/>
      <c r="X926" s="772"/>
      <c r="Y926" s="772"/>
      <c r="Z926" s="772"/>
    </row>
    <row r="927" spans="1:26" ht="15.75" customHeight="1" x14ac:dyDescent="0.3">
      <c r="A927" s="771"/>
      <c r="B927" s="771"/>
      <c r="C927" s="772"/>
      <c r="N927" s="772"/>
      <c r="O927" s="772"/>
      <c r="P927" s="772"/>
      <c r="Q927" s="772"/>
      <c r="R927" s="772"/>
      <c r="S927" s="772"/>
      <c r="T927" s="772"/>
      <c r="U927" s="772"/>
      <c r="V927" s="772"/>
      <c r="W927" s="772"/>
      <c r="X927" s="772"/>
      <c r="Y927" s="772"/>
      <c r="Z927" s="772"/>
    </row>
    <row r="928" spans="1:26" ht="15.75" customHeight="1" x14ac:dyDescent="0.3">
      <c r="A928" s="771"/>
      <c r="B928" s="771"/>
      <c r="C928" s="772"/>
      <c r="N928" s="772"/>
      <c r="O928" s="772"/>
      <c r="P928" s="772"/>
      <c r="Q928" s="772"/>
      <c r="R928" s="772"/>
      <c r="S928" s="772"/>
      <c r="T928" s="772"/>
      <c r="U928" s="772"/>
      <c r="V928" s="772"/>
      <c r="W928" s="772"/>
      <c r="X928" s="772"/>
      <c r="Y928" s="772"/>
      <c r="Z928" s="772"/>
    </row>
    <row r="929" spans="1:26" ht="15.75" customHeight="1" x14ac:dyDescent="0.3">
      <c r="A929" s="771"/>
      <c r="B929" s="771"/>
      <c r="C929" s="772"/>
      <c r="N929" s="772"/>
      <c r="O929" s="772"/>
      <c r="P929" s="772"/>
      <c r="Q929" s="772"/>
      <c r="R929" s="772"/>
      <c r="S929" s="772"/>
      <c r="T929" s="772"/>
      <c r="U929" s="772"/>
      <c r="V929" s="772"/>
      <c r="W929" s="772"/>
      <c r="X929" s="772"/>
      <c r="Y929" s="772"/>
      <c r="Z929" s="772"/>
    </row>
    <row r="930" spans="1:26" ht="15.75" customHeight="1" x14ac:dyDescent="0.3">
      <c r="A930" s="771"/>
      <c r="B930" s="771"/>
      <c r="C930" s="772"/>
      <c r="N930" s="772"/>
      <c r="O930" s="772"/>
      <c r="P930" s="772"/>
      <c r="Q930" s="772"/>
      <c r="R930" s="772"/>
      <c r="S930" s="772"/>
      <c r="T930" s="772"/>
      <c r="U930" s="772"/>
      <c r="V930" s="772"/>
      <c r="W930" s="772"/>
      <c r="X930" s="772"/>
      <c r="Y930" s="772"/>
      <c r="Z930" s="772"/>
    </row>
    <row r="931" spans="1:26" ht="15.75" customHeight="1" x14ac:dyDescent="0.3">
      <c r="A931" s="771"/>
      <c r="B931" s="771"/>
      <c r="C931" s="772"/>
      <c r="N931" s="772"/>
      <c r="O931" s="772"/>
      <c r="P931" s="772"/>
      <c r="Q931" s="772"/>
      <c r="R931" s="772"/>
      <c r="S931" s="772"/>
      <c r="T931" s="772"/>
      <c r="U931" s="772"/>
      <c r="V931" s="772"/>
      <c r="W931" s="772"/>
      <c r="X931" s="772"/>
      <c r="Y931" s="772"/>
      <c r="Z931" s="772"/>
    </row>
    <row r="932" spans="1:26" ht="15.75" customHeight="1" x14ac:dyDescent="0.3">
      <c r="A932" s="771"/>
      <c r="B932" s="771"/>
      <c r="C932" s="772"/>
      <c r="N932" s="772"/>
      <c r="O932" s="772"/>
      <c r="P932" s="772"/>
      <c r="Q932" s="772"/>
      <c r="R932" s="772"/>
      <c r="S932" s="772"/>
      <c r="T932" s="772"/>
      <c r="U932" s="772"/>
      <c r="V932" s="772"/>
      <c r="W932" s="772"/>
      <c r="X932" s="772"/>
      <c r="Y932" s="772"/>
      <c r="Z932" s="772"/>
    </row>
    <row r="933" spans="1:26" ht="15.75" customHeight="1" x14ac:dyDescent="0.3">
      <c r="A933" s="771"/>
      <c r="B933" s="771"/>
      <c r="C933" s="772"/>
      <c r="N933" s="772"/>
      <c r="O933" s="772"/>
      <c r="P933" s="772"/>
      <c r="Q933" s="772"/>
      <c r="R933" s="772"/>
      <c r="S933" s="772"/>
      <c r="T933" s="772"/>
      <c r="U933" s="772"/>
      <c r="V933" s="772"/>
      <c r="W933" s="772"/>
      <c r="X933" s="772"/>
      <c r="Y933" s="772"/>
      <c r="Z933" s="772"/>
    </row>
    <row r="934" spans="1:26" ht="15.75" customHeight="1" x14ac:dyDescent="0.3">
      <c r="A934" s="771"/>
      <c r="B934" s="771"/>
      <c r="C934" s="772"/>
      <c r="N934" s="772"/>
      <c r="O934" s="772"/>
      <c r="P934" s="772"/>
      <c r="Q934" s="772"/>
      <c r="R934" s="772"/>
      <c r="S934" s="772"/>
      <c r="T934" s="772"/>
      <c r="U934" s="772"/>
      <c r="V934" s="772"/>
      <c r="W934" s="772"/>
      <c r="X934" s="772"/>
      <c r="Y934" s="772"/>
      <c r="Z934" s="772"/>
    </row>
    <row r="935" spans="1:26" ht="15.75" customHeight="1" x14ac:dyDescent="0.3">
      <c r="A935" s="771"/>
      <c r="B935" s="771"/>
      <c r="C935" s="772"/>
      <c r="N935" s="772"/>
      <c r="O935" s="772"/>
      <c r="P935" s="772"/>
      <c r="Q935" s="772"/>
      <c r="R935" s="772"/>
      <c r="S935" s="772"/>
      <c r="T935" s="772"/>
      <c r="U935" s="772"/>
      <c r="V935" s="772"/>
      <c r="W935" s="772"/>
      <c r="X935" s="772"/>
      <c r="Y935" s="772"/>
      <c r="Z935" s="772"/>
    </row>
    <row r="936" spans="1:26" ht="15.75" customHeight="1" x14ac:dyDescent="0.3">
      <c r="A936" s="771"/>
      <c r="B936" s="771"/>
      <c r="C936" s="772"/>
      <c r="N936" s="772"/>
      <c r="O936" s="772"/>
      <c r="P936" s="772"/>
      <c r="Q936" s="772"/>
      <c r="R936" s="772"/>
      <c r="S936" s="772"/>
      <c r="T936" s="772"/>
      <c r="U936" s="772"/>
      <c r="V936" s="772"/>
      <c r="W936" s="772"/>
      <c r="X936" s="772"/>
      <c r="Y936" s="772"/>
      <c r="Z936" s="772"/>
    </row>
    <row r="937" spans="1:26" ht="15.75" customHeight="1" x14ac:dyDescent="0.3">
      <c r="A937" s="771"/>
      <c r="B937" s="771"/>
      <c r="C937" s="772"/>
      <c r="N937" s="772"/>
      <c r="O937" s="772"/>
      <c r="P937" s="772"/>
      <c r="Q937" s="772"/>
      <c r="R937" s="772"/>
      <c r="S937" s="772"/>
      <c r="T937" s="772"/>
      <c r="U937" s="772"/>
      <c r="V937" s="772"/>
      <c r="W937" s="772"/>
      <c r="X937" s="772"/>
      <c r="Y937" s="772"/>
      <c r="Z937" s="772"/>
    </row>
    <row r="938" spans="1:26" ht="15.75" customHeight="1" x14ac:dyDescent="0.3">
      <c r="A938" s="771"/>
      <c r="B938" s="771"/>
      <c r="C938" s="772"/>
      <c r="N938" s="772"/>
      <c r="O938" s="772"/>
      <c r="P938" s="772"/>
      <c r="Q938" s="772"/>
      <c r="R938" s="772"/>
      <c r="S938" s="772"/>
      <c r="T938" s="772"/>
      <c r="U938" s="772"/>
      <c r="V938" s="772"/>
      <c r="W938" s="772"/>
      <c r="X938" s="772"/>
      <c r="Y938" s="772"/>
      <c r="Z938" s="772"/>
    </row>
    <row r="939" spans="1:26" ht="15.75" customHeight="1" x14ac:dyDescent="0.3">
      <c r="A939" s="771"/>
      <c r="B939" s="771"/>
      <c r="C939" s="772"/>
      <c r="N939" s="772"/>
      <c r="O939" s="772"/>
      <c r="P939" s="772"/>
      <c r="Q939" s="772"/>
      <c r="R939" s="772"/>
      <c r="S939" s="772"/>
      <c r="T939" s="772"/>
      <c r="U939" s="772"/>
      <c r="V939" s="772"/>
      <c r="W939" s="772"/>
      <c r="X939" s="772"/>
      <c r="Y939" s="772"/>
      <c r="Z939" s="772"/>
    </row>
    <row r="940" spans="1:26" ht="15.75" customHeight="1" x14ac:dyDescent="0.3">
      <c r="A940" s="771"/>
      <c r="B940" s="771"/>
      <c r="C940" s="772"/>
      <c r="N940" s="772"/>
      <c r="O940" s="772"/>
      <c r="P940" s="772"/>
      <c r="Q940" s="772"/>
      <c r="R940" s="772"/>
      <c r="S940" s="772"/>
      <c r="T940" s="772"/>
      <c r="U940" s="772"/>
      <c r="V940" s="772"/>
      <c r="W940" s="772"/>
      <c r="X940" s="772"/>
      <c r="Y940" s="772"/>
      <c r="Z940" s="772"/>
    </row>
    <row r="941" spans="1:26" ht="15.75" customHeight="1" x14ac:dyDescent="0.3">
      <c r="A941" s="771"/>
      <c r="B941" s="771"/>
      <c r="C941" s="772"/>
      <c r="N941" s="772"/>
      <c r="O941" s="772"/>
      <c r="P941" s="772"/>
      <c r="Q941" s="772"/>
      <c r="R941" s="772"/>
      <c r="S941" s="772"/>
      <c r="T941" s="772"/>
      <c r="U941" s="772"/>
      <c r="V941" s="772"/>
      <c r="W941" s="772"/>
      <c r="X941" s="772"/>
      <c r="Y941" s="772"/>
      <c r="Z941" s="772"/>
    </row>
    <row r="942" spans="1:26" ht="15.75" customHeight="1" x14ac:dyDescent="0.3">
      <c r="A942" s="771"/>
      <c r="B942" s="771"/>
      <c r="C942" s="772"/>
      <c r="N942" s="772"/>
      <c r="O942" s="772"/>
      <c r="P942" s="772"/>
      <c r="Q942" s="772"/>
      <c r="R942" s="772"/>
      <c r="S942" s="772"/>
      <c r="T942" s="772"/>
      <c r="U942" s="772"/>
      <c r="V942" s="772"/>
      <c r="W942" s="772"/>
      <c r="X942" s="772"/>
      <c r="Y942" s="772"/>
      <c r="Z942" s="772"/>
    </row>
    <row r="943" spans="1:26" ht="15.75" customHeight="1" x14ac:dyDescent="0.3">
      <c r="A943" s="771"/>
      <c r="B943" s="771"/>
      <c r="C943" s="772"/>
      <c r="N943" s="772"/>
      <c r="O943" s="772"/>
      <c r="P943" s="772"/>
      <c r="Q943" s="772"/>
      <c r="R943" s="772"/>
      <c r="S943" s="772"/>
      <c r="T943" s="772"/>
      <c r="U943" s="772"/>
      <c r="V943" s="772"/>
      <c r="W943" s="772"/>
      <c r="X943" s="772"/>
      <c r="Y943" s="772"/>
      <c r="Z943" s="772"/>
    </row>
    <row r="944" spans="1:26" ht="15.75" customHeight="1" x14ac:dyDescent="0.3">
      <c r="A944" s="771"/>
      <c r="B944" s="771"/>
      <c r="C944" s="772"/>
      <c r="N944" s="772"/>
      <c r="O944" s="772"/>
      <c r="P944" s="772"/>
      <c r="Q944" s="772"/>
      <c r="R944" s="772"/>
      <c r="S944" s="772"/>
      <c r="T944" s="772"/>
      <c r="U944" s="772"/>
      <c r="V944" s="772"/>
      <c r="W944" s="772"/>
      <c r="X944" s="772"/>
      <c r="Y944" s="772"/>
      <c r="Z944" s="772"/>
    </row>
    <row r="945" spans="1:26" ht="15.75" customHeight="1" x14ac:dyDescent="0.3">
      <c r="A945" s="771"/>
      <c r="B945" s="771"/>
      <c r="C945" s="772"/>
      <c r="N945" s="772"/>
      <c r="O945" s="772"/>
      <c r="P945" s="772"/>
      <c r="Q945" s="772"/>
      <c r="R945" s="772"/>
      <c r="S945" s="772"/>
      <c r="T945" s="772"/>
      <c r="U945" s="772"/>
      <c r="V945" s="772"/>
      <c r="W945" s="772"/>
      <c r="X945" s="772"/>
      <c r="Y945" s="772"/>
      <c r="Z945" s="772"/>
    </row>
    <row r="946" spans="1:26" ht="15.75" customHeight="1" x14ac:dyDescent="0.3">
      <c r="A946" s="771"/>
      <c r="B946" s="771"/>
      <c r="C946" s="772"/>
      <c r="N946" s="772"/>
      <c r="O946" s="772"/>
      <c r="P946" s="772"/>
      <c r="Q946" s="772"/>
      <c r="R946" s="772"/>
      <c r="S946" s="772"/>
      <c r="T946" s="772"/>
      <c r="U946" s="772"/>
      <c r="V946" s="772"/>
      <c r="W946" s="772"/>
      <c r="X946" s="772"/>
      <c r="Y946" s="772"/>
      <c r="Z946" s="772"/>
    </row>
    <row r="947" spans="1:26" ht="15.75" customHeight="1" x14ac:dyDescent="0.3">
      <c r="A947" s="771"/>
      <c r="B947" s="771"/>
      <c r="C947" s="772"/>
      <c r="N947" s="772"/>
      <c r="O947" s="772"/>
      <c r="P947" s="772"/>
      <c r="Q947" s="772"/>
      <c r="R947" s="772"/>
      <c r="S947" s="772"/>
      <c r="T947" s="772"/>
      <c r="U947" s="772"/>
      <c r="V947" s="772"/>
      <c r="W947" s="772"/>
      <c r="X947" s="772"/>
      <c r="Y947" s="772"/>
      <c r="Z947" s="772"/>
    </row>
    <row r="948" spans="1:26" ht="15.75" customHeight="1" x14ac:dyDescent="0.3">
      <c r="A948" s="771"/>
      <c r="B948" s="771"/>
      <c r="C948" s="772"/>
      <c r="N948" s="772"/>
      <c r="O948" s="772"/>
      <c r="P948" s="772"/>
      <c r="Q948" s="772"/>
      <c r="R948" s="772"/>
      <c r="S948" s="772"/>
      <c r="T948" s="772"/>
      <c r="U948" s="772"/>
      <c r="V948" s="772"/>
      <c r="W948" s="772"/>
      <c r="X948" s="772"/>
      <c r="Y948" s="772"/>
      <c r="Z948" s="772"/>
    </row>
    <row r="949" spans="1:26" ht="15.75" customHeight="1" x14ac:dyDescent="0.3">
      <c r="A949" s="771"/>
      <c r="B949" s="771"/>
      <c r="C949" s="772"/>
      <c r="N949" s="772"/>
      <c r="O949" s="772"/>
      <c r="P949" s="772"/>
      <c r="Q949" s="772"/>
      <c r="R949" s="772"/>
      <c r="S949" s="772"/>
      <c r="T949" s="772"/>
      <c r="U949" s="772"/>
      <c r="V949" s="772"/>
      <c r="W949" s="772"/>
      <c r="X949" s="772"/>
      <c r="Y949" s="772"/>
      <c r="Z949" s="772"/>
    </row>
    <row r="950" spans="1:26" ht="15.75" customHeight="1" x14ac:dyDescent="0.3">
      <c r="A950" s="771"/>
      <c r="B950" s="771"/>
      <c r="C950" s="772"/>
      <c r="N950" s="772"/>
      <c r="O950" s="772"/>
      <c r="P950" s="772"/>
      <c r="Q950" s="772"/>
      <c r="R950" s="772"/>
      <c r="S950" s="772"/>
      <c r="T950" s="772"/>
      <c r="U950" s="772"/>
      <c r="V950" s="772"/>
      <c r="W950" s="772"/>
      <c r="X950" s="772"/>
      <c r="Y950" s="772"/>
      <c r="Z950" s="772"/>
    </row>
    <row r="951" spans="1:26" ht="15.75" customHeight="1" x14ac:dyDescent="0.3">
      <c r="A951" s="771"/>
      <c r="B951" s="771"/>
      <c r="C951" s="772"/>
      <c r="N951" s="772"/>
      <c r="O951" s="772"/>
      <c r="P951" s="772"/>
      <c r="Q951" s="772"/>
      <c r="R951" s="772"/>
      <c r="S951" s="772"/>
      <c r="T951" s="772"/>
      <c r="U951" s="772"/>
      <c r="V951" s="772"/>
      <c r="W951" s="772"/>
      <c r="X951" s="772"/>
      <c r="Y951" s="772"/>
      <c r="Z951" s="772"/>
    </row>
    <row r="952" spans="1:26" ht="15.75" customHeight="1" x14ac:dyDescent="0.3">
      <c r="A952" s="771"/>
      <c r="B952" s="771"/>
      <c r="C952" s="772"/>
      <c r="N952" s="772"/>
      <c r="O952" s="772"/>
      <c r="P952" s="772"/>
      <c r="Q952" s="772"/>
      <c r="R952" s="772"/>
      <c r="S952" s="772"/>
      <c r="T952" s="772"/>
      <c r="U952" s="772"/>
      <c r="V952" s="772"/>
      <c r="W952" s="772"/>
      <c r="X952" s="772"/>
      <c r="Y952" s="772"/>
      <c r="Z952" s="772"/>
    </row>
    <row r="953" spans="1:26" ht="15.75" customHeight="1" x14ac:dyDescent="0.3">
      <c r="A953" s="771"/>
      <c r="B953" s="771"/>
      <c r="C953" s="772"/>
      <c r="N953" s="772"/>
      <c r="O953" s="772"/>
      <c r="P953" s="772"/>
      <c r="Q953" s="772"/>
      <c r="R953" s="772"/>
      <c r="S953" s="772"/>
      <c r="T953" s="772"/>
      <c r="U953" s="772"/>
      <c r="V953" s="772"/>
      <c r="W953" s="772"/>
      <c r="X953" s="772"/>
      <c r="Y953" s="772"/>
      <c r="Z953" s="772"/>
    </row>
    <row r="954" spans="1:26" ht="15.75" customHeight="1" x14ac:dyDescent="0.3">
      <c r="A954" s="771"/>
      <c r="B954" s="771"/>
      <c r="C954" s="772"/>
      <c r="N954" s="772"/>
      <c r="O954" s="772"/>
      <c r="P954" s="772"/>
      <c r="Q954" s="772"/>
      <c r="R954" s="772"/>
      <c r="S954" s="772"/>
      <c r="T954" s="772"/>
      <c r="U954" s="772"/>
      <c r="V954" s="772"/>
      <c r="W954" s="772"/>
      <c r="X954" s="772"/>
      <c r="Y954" s="772"/>
      <c r="Z954" s="772"/>
    </row>
    <row r="955" spans="1:26" ht="15.75" customHeight="1" x14ac:dyDescent="0.3">
      <c r="A955" s="771"/>
      <c r="B955" s="771"/>
      <c r="C955" s="772"/>
      <c r="N955" s="772"/>
      <c r="O955" s="772"/>
      <c r="P955" s="772"/>
      <c r="Q955" s="772"/>
      <c r="R955" s="772"/>
      <c r="S955" s="772"/>
      <c r="T955" s="772"/>
      <c r="U955" s="772"/>
      <c r="V955" s="772"/>
      <c r="W955" s="772"/>
      <c r="X955" s="772"/>
      <c r="Y955" s="772"/>
      <c r="Z955" s="772"/>
    </row>
    <row r="956" spans="1:26" ht="15.75" customHeight="1" x14ac:dyDescent="0.3">
      <c r="A956" s="771"/>
      <c r="B956" s="771"/>
      <c r="C956" s="772"/>
      <c r="N956" s="772"/>
      <c r="O956" s="772"/>
      <c r="P956" s="772"/>
      <c r="Q956" s="772"/>
      <c r="R956" s="772"/>
      <c r="S956" s="772"/>
      <c r="T956" s="772"/>
      <c r="U956" s="772"/>
      <c r="V956" s="772"/>
      <c r="W956" s="772"/>
      <c r="X956" s="772"/>
      <c r="Y956" s="772"/>
      <c r="Z956" s="772"/>
    </row>
    <row r="957" spans="1:26" ht="15.75" customHeight="1" x14ac:dyDescent="0.3">
      <c r="A957" s="771"/>
      <c r="B957" s="771"/>
      <c r="C957" s="772"/>
      <c r="N957" s="772"/>
      <c r="O957" s="772"/>
      <c r="P957" s="772"/>
      <c r="Q957" s="772"/>
      <c r="R957" s="772"/>
      <c r="S957" s="772"/>
      <c r="T957" s="772"/>
      <c r="U957" s="772"/>
      <c r="V957" s="772"/>
      <c r="W957" s="772"/>
      <c r="X957" s="772"/>
      <c r="Y957" s="772"/>
      <c r="Z957" s="772"/>
    </row>
    <row r="958" spans="1:26" ht="15.75" customHeight="1" x14ac:dyDescent="0.3">
      <c r="A958" s="771"/>
      <c r="B958" s="771"/>
      <c r="C958" s="772"/>
      <c r="N958" s="772"/>
      <c r="O958" s="772"/>
      <c r="P958" s="772"/>
      <c r="Q958" s="772"/>
      <c r="R958" s="772"/>
      <c r="S958" s="772"/>
      <c r="T958" s="772"/>
      <c r="U958" s="772"/>
      <c r="V958" s="772"/>
      <c r="W958" s="772"/>
      <c r="X958" s="772"/>
      <c r="Y958" s="772"/>
      <c r="Z958" s="772"/>
    </row>
    <row r="959" spans="1:26" ht="15.75" customHeight="1" x14ac:dyDescent="0.3">
      <c r="A959" s="771"/>
      <c r="B959" s="771"/>
      <c r="C959" s="772"/>
      <c r="N959" s="772"/>
      <c r="O959" s="772"/>
      <c r="P959" s="772"/>
      <c r="Q959" s="772"/>
      <c r="R959" s="772"/>
      <c r="S959" s="772"/>
      <c r="T959" s="772"/>
      <c r="U959" s="772"/>
      <c r="V959" s="772"/>
      <c r="W959" s="772"/>
      <c r="X959" s="772"/>
      <c r="Y959" s="772"/>
      <c r="Z959" s="772"/>
    </row>
    <row r="960" spans="1:26" ht="15.75" customHeight="1" x14ac:dyDescent="0.3">
      <c r="A960" s="771"/>
      <c r="B960" s="771"/>
      <c r="C960" s="772"/>
      <c r="N960" s="772"/>
      <c r="O960" s="772"/>
      <c r="P960" s="772"/>
      <c r="Q960" s="772"/>
      <c r="R960" s="772"/>
      <c r="S960" s="772"/>
      <c r="T960" s="772"/>
      <c r="U960" s="772"/>
      <c r="V960" s="772"/>
      <c r="W960" s="772"/>
      <c r="X960" s="772"/>
      <c r="Y960" s="772"/>
      <c r="Z960" s="772"/>
    </row>
    <row r="961" spans="1:26" ht="15.75" customHeight="1" x14ac:dyDescent="0.3">
      <c r="A961" s="771"/>
      <c r="B961" s="771"/>
      <c r="C961" s="772"/>
      <c r="N961" s="772"/>
      <c r="O961" s="772"/>
      <c r="P961" s="772"/>
      <c r="Q961" s="772"/>
      <c r="R961" s="772"/>
      <c r="S961" s="772"/>
      <c r="T961" s="772"/>
      <c r="U961" s="772"/>
      <c r="V961" s="772"/>
      <c r="W961" s="772"/>
      <c r="X961" s="772"/>
      <c r="Y961" s="772"/>
      <c r="Z961" s="772"/>
    </row>
    <row r="962" spans="1:26" ht="15.75" customHeight="1" x14ac:dyDescent="0.3">
      <c r="A962" s="771"/>
      <c r="B962" s="771"/>
      <c r="C962" s="772"/>
      <c r="N962" s="772"/>
      <c r="O962" s="772"/>
      <c r="P962" s="772"/>
      <c r="Q962" s="772"/>
      <c r="R962" s="772"/>
      <c r="S962" s="772"/>
      <c r="T962" s="772"/>
      <c r="U962" s="772"/>
      <c r="V962" s="772"/>
      <c r="W962" s="772"/>
      <c r="X962" s="772"/>
      <c r="Y962" s="772"/>
      <c r="Z962" s="772"/>
    </row>
    <row r="963" spans="1:26" ht="15.75" customHeight="1" x14ac:dyDescent="0.3">
      <c r="A963" s="771"/>
      <c r="B963" s="771"/>
      <c r="C963" s="772"/>
      <c r="N963" s="772"/>
      <c r="O963" s="772"/>
      <c r="P963" s="772"/>
      <c r="Q963" s="772"/>
      <c r="R963" s="772"/>
      <c r="S963" s="772"/>
      <c r="T963" s="772"/>
      <c r="U963" s="772"/>
      <c r="V963" s="772"/>
      <c r="W963" s="772"/>
      <c r="X963" s="772"/>
      <c r="Y963" s="772"/>
      <c r="Z963" s="772"/>
    </row>
    <row r="964" spans="1:26" ht="15.75" customHeight="1" x14ac:dyDescent="0.3">
      <c r="A964" s="771"/>
      <c r="B964" s="771"/>
      <c r="C964" s="772"/>
      <c r="N964" s="772"/>
      <c r="O964" s="772"/>
      <c r="P964" s="772"/>
      <c r="Q964" s="772"/>
      <c r="R964" s="772"/>
      <c r="S964" s="772"/>
      <c r="T964" s="772"/>
      <c r="U964" s="772"/>
      <c r="V964" s="772"/>
      <c r="W964" s="772"/>
      <c r="X964" s="772"/>
      <c r="Y964" s="772"/>
      <c r="Z964" s="772"/>
    </row>
    <row r="965" spans="1:26" ht="15.75" customHeight="1" x14ac:dyDescent="0.3">
      <c r="A965" s="771"/>
      <c r="B965" s="771"/>
      <c r="C965" s="772"/>
      <c r="N965" s="772"/>
      <c r="O965" s="772"/>
      <c r="P965" s="772"/>
      <c r="Q965" s="772"/>
      <c r="R965" s="772"/>
      <c r="S965" s="772"/>
      <c r="T965" s="772"/>
      <c r="U965" s="772"/>
      <c r="V965" s="772"/>
      <c r="W965" s="772"/>
      <c r="X965" s="772"/>
      <c r="Y965" s="772"/>
      <c r="Z965" s="772"/>
    </row>
    <row r="966" spans="1:26" ht="15.75" customHeight="1" x14ac:dyDescent="0.3">
      <c r="A966" s="771"/>
      <c r="B966" s="771"/>
      <c r="C966" s="772"/>
      <c r="N966" s="772"/>
      <c r="O966" s="772"/>
      <c r="P966" s="772"/>
      <c r="Q966" s="772"/>
      <c r="R966" s="772"/>
      <c r="S966" s="772"/>
      <c r="T966" s="772"/>
      <c r="U966" s="772"/>
      <c r="V966" s="772"/>
      <c r="W966" s="772"/>
      <c r="X966" s="772"/>
      <c r="Y966" s="772"/>
      <c r="Z966" s="772"/>
    </row>
    <row r="967" spans="1:26" ht="15.75" customHeight="1" x14ac:dyDescent="0.3">
      <c r="A967" s="771"/>
      <c r="B967" s="771"/>
      <c r="C967" s="772"/>
      <c r="N967" s="772"/>
      <c r="O967" s="772"/>
      <c r="P967" s="772"/>
      <c r="Q967" s="772"/>
      <c r="R967" s="772"/>
      <c r="S967" s="772"/>
      <c r="T967" s="772"/>
      <c r="U967" s="772"/>
      <c r="V967" s="772"/>
      <c r="W967" s="772"/>
      <c r="X967" s="772"/>
      <c r="Y967" s="772"/>
      <c r="Z967" s="772"/>
    </row>
    <row r="968" spans="1:26" ht="15.75" customHeight="1" x14ac:dyDescent="0.3">
      <c r="A968" s="771"/>
      <c r="B968" s="771"/>
      <c r="C968" s="772"/>
      <c r="N968" s="772"/>
      <c r="O968" s="772"/>
      <c r="P968" s="772"/>
      <c r="Q968" s="772"/>
      <c r="R968" s="772"/>
      <c r="S968" s="772"/>
      <c r="T968" s="772"/>
      <c r="U968" s="772"/>
      <c r="V968" s="772"/>
      <c r="W968" s="772"/>
      <c r="X968" s="772"/>
      <c r="Y968" s="772"/>
      <c r="Z968" s="772"/>
    </row>
    <row r="969" spans="1:26" ht="15.75" customHeight="1" x14ac:dyDescent="0.3">
      <c r="A969" s="771"/>
      <c r="B969" s="771"/>
      <c r="C969" s="772"/>
      <c r="N969" s="772"/>
      <c r="O969" s="772"/>
      <c r="P969" s="772"/>
      <c r="Q969" s="772"/>
      <c r="R969" s="772"/>
      <c r="S969" s="772"/>
      <c r="T969" s="772"/>
      <c r="U969" s="772"/>
      <c r="V969" s="772"/>
      <c r="W969" s="772"/>
      <c r="X969" s="772"/>
      <c r="Y969" s="772"/>
      <c r="Z969" s="772"/>
    </row>
    <row r="970" spans="1:26" ht="15.75" customHeight="1" x14ac:dyDescent="0.3">
      <c r="A970" s="771"/>
      <c r="B970" s="771"/>
      <c r="C970" s="772"/>
      <c r="N970" s="772"/>
      <c r="O970" s="772"/>
      <c r="P970" s="772"/>
      <c r="Q970" s="772"/>
      <c r="R970" s="772"/>
      <c r="S970" s="772"/>
      <c r="T970" s="772"/>
      <c r="U970" s="772"/>
      <c r="V970" s="772"/>
      <c r="W970" s="772"/>
      <c r="X970" s="772"/>
      <c r="Y970" s="772"/>
      <c r="Z970" s="772"/>
    </row>
    <row r="971" spans="1:26" ht="15.75" customHeight="1" x14ac:dyDescent="0.3">
      <c r="A971" s="771"/>
      <c r="B971" s="771"/>
      <c r="C971" s="772"/>
      <c r="N971" s="772"/>
      <c r="O971" s="772"/>
      <c r="P971" s="772"/>
      <c r="Q971" s="772"/>
      <c r="R971" s="772"/>
      <c r="S971" s="772"/>
      <c r="T971" s="772"/>
      <c r="U971" s="772"/>
      <c r="V971" s="772"/>
      <c r="W971" s="772"/>
      <c r="X971" s="772"/>
      <c r="Y971" s="772"/>
      <c r="Z971" s="772"/>
    </row>
    <row r="972" spans="1:26" ht="15.75" customHeight="1" x14ac:dyDescent="0.3">
      <c r="A972" s="771"/>
      <c r="B972" s="771"/>
      <c r="C972" s="772"/>
      <c r="N972" s="772"/>
      <c r="O972" s="772"/>
      <c r="P972" s="772"/>
      <c r="Q972" s="772"/>
      <c r="R972" s="772"/>
      <c r="S972" s="772"/>
      <c r="T972" s="772"/>
      <c r="U972" s="772"/>
      <c r="V972" s="772"/>
      <c r="W972" s="772"/>
      <c r="X972" s="772"/>
      <c r="Y972" s="772"/>
      <c r="Z972" s="772"/>
    </row>
    <row r="973" spans="1:26" ht="15.75" customHeight="1" x14ac:dyDescent="0.3">
      <c r="A973" s="771"/>
      <c r="B973" s="771"/>
      <c r="C973" s="772"/>
      <c r="N973" s="772"/>
      <c r="O973" s="772"/>
      <c r="P973" s="772"/>
      <c r="Q973" s="772"/>
      <c r="R973" s="772"/>
      <c r="S973" s="772"/>
      <c r="T973" s="772"/>
      <c r="U973" s="772"/>
      <c r="V973" s="772"/>
      <c r="W973" s="772"/>
      <c r="X973" s="772"/>
      <c r="Y973" s="772"/>
      <c r="Z973" s="772"/>
    </row>
    <row r="974" spans="1:26" ht="15.75" customHeight="1" x14ac:dyDescent="0.3">
      <c r="A974" s="771"/>
      <c r="B974" s="771"/>
      <c r="C974" s="772"/>
      <c r="N974" s="772"/>
      <c r="O974" s="772"/>
      <c r="P974" s="772"/>
      <c r="Q974" s="772"/>
      <c r="R974" s="772"/>
      <c r="S974" s="772"/>
      <c r="T974" s="772"/>
      <c r="U974" s="772"/>
      <c r="V974" s="772"/>
      <c r="W974" s="772"/>
      <c r="X974" s="772"/>
      <c r="Y974" s="772"/>
      <c r="Z974" s="772"/>
    </row>
    <row r="975" spans="1:26" ht="15.75" customHeight="1" x14ac:dyDescent="0.3">
      <c r="A975" s="771"/>
      <c r="B975" s="771"/>
      <c r="C975" s="772"/>
      <c r="N975" s="772"/>
      <c r="O975" s="772"/>
      <c r="P975" s="772"/>
      <c r="Q975" s="772"/>
      <c r="R975" s="772"/>
      <c r="S975" s="772"/>
      <c r="T975" s="772"/>
      <c r="U975" s="772"/>
      <c r="V975" s="772"/>
      <c r="W975" s="772"/>
      <c r="X975" s="772"/>
      <c r="Y975" s="772"/>
      <c r="Z975" s="772"/>
    </row>
    <row r="976" spans="1:26" ht="15.75" customHeight="1" x14ac:dyDescent="0.3">
      <c r="A976" s="771"/>
      <c r="B976" s="771"/>
      <c r="C976" s="772"/>
      <c r="N976" s="772"/>
      <c r="O976" s="772"/>
      <c r="P976" s="772"/>
      <c r="Q976" s="772"/>
      <c r="R976" s="772"/>
      <c r="S976" s="772"/>
      <c r="T976" s="772"/>
      <c r="U976" s="772"/>
      <c r="V976" s="772"/>
      <c r="W976" s="772"/>
      <c r="X976" s="772"/>
      <c r="Y976" s="772"/>
      <c r="Z976" s="772"/>
    </row>
    <row r="977" spans="1:26" ht="15.75" customHeight="1" x14ac:dyDescent="0.3">
      <c r="A977" s="771"/>
      <c r="B977" s="771"/>
      <c r="C977" s="772"/>
      <c r="N977" s="772"/>
      <c r="O977" s="772"/>
      <c r="P977" s="772"/>
      <c r="Q977" s="772"/>
      <c r="R977" s="772"/>
      <c r="S977" s="772"/>
      <c r="T977" s="772"/>
      <c r="U977" s="772"/>
      <c r="V977" s="772"/>
      <c r="W977" s="772"/>
      <c r="X977" s="772"/>
      <c r="Y977" s="772"/>
      <c r="Z977" s="772"/>
    </row>
    <row r="978" spans="1:26" ht="15.75" customHeight="1" x14ac:dyDescent="0.3">
      <c r="A978" s="771"/>
      <c r="B978" s="771"/>
      <c r="C978" s="772"/>
      <c r="N978" s="772"/>
      <c r="O978" s="772"/>
      <c r="P978" s="772"/>
      <c r="Q978" s="772"/>
      <c r="R978" s="772"/>
      <c r="S978" s="772"/>
      <c r="T978" s="772"/>
      <c r="U978" s="772"/>
      <c r="V978" s="772"/>
      <c r="W978" s="772"/>
      <c r="X978" s="772"/>
      <c r="Y978" s="772"/>
      <c r="Z978" s="772"/>
    </row>
    <row r="979" spans="1:26" ht="15.75" customHeight="1" x14ac:dyDescent="0.3">
      <c r="A979" s="771"/>
      <c r="B979" s="771"/>
      <c r="C979" s="772"/>
      <c r="N979" s="772"/>
      <c r="O979" s="772"/>
      <c r="P979" s="772"/>
      <c r="Q979" s="772"/>
      <c r="R979" s="772"/>
      <c r="S979" s="772"/>
      <c r="T979" s="772"/>
      <c r="U979" s="772"/>
      <c r="V979" s="772"/>
      <c r="W979" s="772"/>
      <c r="X979" s="772"/>
      <c r="Y979" s="772"/>
      <c r="Z979" s="772"/>
    </row>
    <row r="980" spans="1:26" ht="15.75" customHeight="1" x14ac:dyDescent="0.3">
      <c r="A980" s="771"/>
      <c r="B980" s="771"/>
      <c r="C980" s="772"/>
      <c r="N980" s="772"/>
      <c r="O980" s="772"/>
      <c r="P980" s="772"/>
      <c r="Q980" s="772"/>
      <c r="R980" s="772"/>
      <c r="S980" s="772"/>
      <c r="T980" s="772"/>
      <c r="U980" s="772"/>
      <c r="V980" s="772"/>
      <c r="W980" s="772"/>
      <c r="X980" s="772"/>
      <c r="Y980" s="772"/>
      <c r="Z980" s="772"/>
    </row>
    <row r="981" spans="1:26" ht="15.75" customHeight="1" x14ac:dyDescent="0.3">
      <c r="A981" s="771"/>
      <c r="B981" s="771"/>
      <c r="C981" s="772"/>
      <c r="N981" s="772"/>
      <c r="O981" s="772"/>
      <c r="P981" s="772"/>
      <c r="Q981" s="772"/>
      <c r="R981" s="772"/>
      <c r="S981" s="772"/>
      <c r="T981" s="772"/>
      <c r="U981" s="772"/>
      <c r="V981" s="772"/>
      <c r="W981" s="772"/>
      <c r="X981" s="772"/>
      <c r="Y981" s="772"/>
      <c r="Z981" s="772"/>
    </row>
    <row r="982" spans="1:26" ht="15.75" customHeight="1" x14ac:dyDescent="0.3">
      <c r="A982" s="771"/>
      <c r="B982" s="771"/>
      <c r="C982" s="772"/>
      <c r="N982" s="772"/>
      <c r="O982" s="772"/>
      <c r="P982" s="772"/>
      <c r="Q982" s="772"/>
      <c r="R982" s="772"/>
      <c r="S982" s="772"/>
      <c r="T982" s="772"/>
      <c r="U982" s="772"/>
      <c r="V982" s="772"/>
      <c r="W982" s="772"/>
      <c r="X982" s="772"/>
      <c r="Y982" s="772"/>
      <c r="Z982" s="772"/>
    </row>
    <row r="983" spans="1:26" ht="15.75" customHeight="1" x14ac:dyDescent="0.3">
      <c r="A983" s="771"/>
      <c r="B983" s="771"/>
      <c r="C983" s="772"/>
      <c r="N983" s="772"/>
      <c r="O983" s="772"/>
      <c r="P983" s="772"/>
      <c r="Q983" s="772"/>
      <c r="R983" s="772"/>
      <c r="S983" s="772"/>
      <c r="T983" s="772"/>
      <c r="U983" s="772"/>
      <c r="V983" s="772"/>
      <c r="W983" s="772"/>
      <c r="X983" s="772"/>
      <c r="Y983" s="772"/>
      <c r="Z983" s="772"/>
    </row>
    <row r="984" spans="1:26" ht="15.75" customHeight="1" x14ac:dyDescent="0.3">
      <c r="A984" s="771"/>
      <c r="B984" s="771"/>
      <c r="C984" s="772"/>
      <c r="N984" s="772"/>
      <c r="O984" s="772"/>
      <c r="P984" s="772"/>
      <c r="Q984" s="772"/>
      <c r="R984" s="772"/>
      <c r="S984" s="772"/>
      <c r="T984" s="772"/>
      <c r="U984" s="772"/>
      <c r="V984" s="772"/>
      <c r="W984" s="772"/>
      <c r="X984" s="772"/>
      <c r="Y984" s="772"/>
      <c r="Z984" s="772"/>
    </row>
    <row r="985" spans="1:26" ht="15.75" customHeight="1" x14ac:dyDescent="0.3">
      <c r="A985" s="771"/>
      <c r="B985" s="771"/>
      <c r="C985" s="772"/>
      <c r="N985" s="772"/>
      <c r="O985" s="772"/>
      <c r="P985" s="772"/>
      <c r="Q985" s="772"/>
      <c r="R985" s="772"/>
      <c r="S985" s="772"/>
      <c r="T985" s="772"/>
      <c r="U985" s="772"/>
      <c r="V985" s="772"/>
      <c r="W985" s="772"/>
      <c r="X985" s="772"/>
      <c r="Y985" s="772"/>
      <c r="Z985" s="772"/>
    </row>
    <row r="986" spans="1:26" ht="15.75" customHeight="1" x14ac:dyDescent="0.3">
      <c r="A986" s="771"/>
      <c r="B986" s="771"/>
      <c r="C986" s="772"/>
      <c r="N986" s="772"/>
      <c r="O986" s="772"/>
      <c r="P986" s="772"/>
      <c r="Q986" s="772"/>
      <c r="R986" s="772"/>
      <c r="S986" s="772"/>
      <c r="T986" s="772"/>
      <c r="U986" s="772"/>
      <c r="V986" s="772"/>
      <c r="W986" s="772"/>
      <c r="X986" s="772"/>
      <c r="Y986" s="772"/>
      <c r="Z986" s="772"/>
    </row>
    <row r="987" spans="1:26" ht="15.75" customHeight="1" x14ac:dyDescent="0.3">
      <c r="A987" s="771"/>
      <c r="B987" s="771"/>
      <c r="C987" s="772"/>
      <c r="N987" s="772"/>
      <c r="O987" s="772"/>
      <c r="P987" s="772"/>
      <c r="Q987" s="772"/>
      <c r="R987" s="772"/>
      <c r="S987" s="772"/>
      <c r="T987" s="772"/>
      <c r="U987" s="772"/>
      <c r="V987" s="772"/>
      <c r="W987" s="772"/>
      <c r="X987" s="772"/>
      <c r="Y987" s="772"/>
      <c r="Z987" s="772"/>
    </row>
    <row r="988" spans="1:26" ht="15.75" customHeight="1" x14ac:dyDescent="0.3">
      <c r="A988" s="771"/>
      <c r="B988" s="771"/>
      <c r="C988" s="772"/>
      <c r="N988" s="772"/>
      <c r="O988" s="772"/>
      <c r="P988" s="772"/>
      <c r="Q988" s="772"/>
      <c r="R988" s="772"/>
      <c r="S988" s="772"/>
      <c r="T988" s="772"/>
      <c r="U988" s="772"/>
      <c r="V988" s="772"/>
      <c r="W988" s="772"/>
      <c r="X988" s="772"/>
      <c r="Y988" s="772"/>
      <c r="Z988" s="772"/>
    </row>
    <row r="989" spans="1:26" ht="15.75" customHeight="1" x14ac:dyDescent="0.3">
      <c r="A989" s="771"/>
      <c r="B989" s="771"/>
      <c r="C989" s="772"/>
      <c r="N989" s="772"/>
      <c r="O989" s="772"/>
      <c r="P989" s="772"/>
      <c r="Q989" s="772"/>
      <c r="R989" s="772"/>
      <c r="S989" s="772"/>
      <c r="T989" s="772"/>
      <c r="U989" s="772"/>
      <c r="V989" s="772"/>
      <c r="W989" s="772"/>
      <c r="X989" s="772"/>
      <c r="Y989" s="772"/>
      <c r="Z989" s="772"/>
    </row>
    <row r="990" spans="1:26" ht="15.75" customHeight="1" x14ac:dyDescent="0.3">
      <c r="A990" s="771"/>
      <c r="B990" s="771"/>
      <c r="C990" s="772"/>
      <c r="N990" s="772"/>
      <c r="O990" s="772"/>
      <c r="P990" s="772"/>
      <c r="Q990" s="772"/>
      <c r="R990" s="772"/>
      <c r="S990" s="772"/>
      <c r="T990" s="772"/>
      <c r="U990" s="772"/>
      <c r="V990" s="772"/>
      <c r="W990" s="772"/>
      <c r="X990" s="772"/>
      <c r="Y990" s="772"/>
      <c r="Z990" s="772"/>
    </row>
    <row r="991" spans="1:26" ht="15.75" customHeight="1" x14ac:dyDescent="0.3">
      <c r="A991" s="771"/>
      <c r="B991" s="771"/>
      <c r="C991" s="772"/>
      <c r="N991" s="772"/>
      <c r="O991" s="772"/>
      <c r="P991" s="772"/>
      <c r="Q991" s="772"/>
      <c r="R991" s="772"/>
      <c r="S991" s="772"/>
      <c r="T991" s="772"/>
      <c r="U991" s="772"/>
      <c r="V991" s="772"/>
      <c r="W991" s="772"/>
      <c r="X991" s="772"/>
      <c r="Y991" s="772"/>
      <c r="Z991" s="772"/>
    </row>
    <row r="992" spans="1:26" ht="15.75" customHeight="1" x14ac:dyDescent="0.3">
      <c r="A992" s="771"/>
      <c r="B992" s="771"/>
      <c r="C992" s="772"/>
      <c r="N992" s="772"/>
      <c r="O992" s="772"/>
      <c r="P992" s="772"/>
      <c r="Q992" s="772"/>
      <c r="R992" s="772"/>
      <c r="S992" s="772"/>
      <c r="T992" s="772"/>
      <c r="U992" s="772"/>
      <c r="V992" s="772"/>
      <c r="W992" s="772"/>
      <c r="X992" s="772"/>
      <c r="Y992" s="772"/>
      <c r="Z992" s="772"/>
    </row>
    <row r="993" spans="1:26" ht="15.75" customHeight="1" x14ac:dyDescent="0.3">
      <c r="A993" s="771"/>
      <c r="B993" s="771"/>
      <c r="C993" s="772"/>
      <c r="N993" s="772"/>
      <c r="O993" s="772"/>
      <c r="P993" s="772"/>
      <c r="Q993" s="772"/>
      <c r="R993" s="772"/>
      <c r="S993" s="772"/>
      <c r="T993" s="772"/>
      <c r="U993" s="772"/>
      <c r="V993" s="772"/>
      <c r="W993" s="772"/>
      <c r="X993" s="772"/>
      <c r="Y993" s="772"/>
      <c r="Z993" s="772"/>
    </row>
    <row r="994" spans="1:26" ht="15.75" customHeight="1" x14ac:dyDescent="0.3">
      <c r="A994" s="771"/>
      <c r="B994" s="771"/>
      <c r="C994" s="772"/>
      <c r="N994" s="772"/>
      <c r="O994" s="772"/>
      <c r="P994" s="772"/>
      <c r="Q994" s="772"/>
      <c r="R994" s="772"/>
      <c r="S994" s="772"/>
      <c r="T994" s="772"/>
      <c r="U994" s="772"/>
      <c r="V994" s="772"/>
      <c r="W994" s="772"/>
      <c r="X994" s="772"/>
      <c r="Y994" s="772"/>
      <c r="Z994" s="772"/>
    </row>
    <row r="995" spans="1:26" ht="15.75" customHeight="1" x14ac:dyDescent="0.3">
      <c r="A995" s="771"/>
      <c r="B995" s="771"/>
      <c r="C995" s="772"/>
      <c r="N995" s="772"/>
      <c r="O995" s="772"/>
      <c r="P995" s="772"/>
      <c r="Q995" s="772"/>
      <c r="R995" s="772"/>
      <c r="S995" s="772"/>
      <c r="T995" s="772"/>
      <c r="U995" s="772"/>
      <c r="V995" s="772"/>
      <c r="W995" s="772"/>
      <c r="X995" s="772"/>
      <c r="Y995" s="772"/>
      <c r="Z995" s="772"/>
    </row>
    <row r="996" spans="1:26" ht="15.75" customHeight="1" x14ac:dyDescent="0.3">
      <c r="A996" s="771"/>
      <c r="B996" s="771"/>
      <c r="C996" s="772"/>
      <c r="N996" s="772"/>
      <c r="O996" s="772"/>
      <c r="P996" s="772"/>
      <c r="Q996" s="772"/>
      <c r="R996" s="772"/>
      <c r="S996" s="772"/>
      <c r="T996" s="772"/>
      <c r="U996" s="772"/>
      <c r="V996" s="772"/>
      <c r="W996" s="772"/>
      <c r="X996" s="772"/>
      <c r="Y996" s="772"/>
      <c r="Z996" s="772"/>
    </row>
    <row r="997" spans="1:26" ht="15.75" customHeight="1" x14ac:dyDescent="0.3">
      <c r="A997" s="771"/>
      <c r="B997" s="771"/>
      <c r="C997" s="772"/>
      <c r="N997" s="772"/>
      <c r="O997" s="772"/>
      <c r="P997" s="772"/>
      <c r="Q997" s="772"/>
      <c r="R997" s="772"/>
      <c r="S997" s="772"/>
      <c r="T997" s="772"/>
      <c r="U997" s="772"/>
      <c r="V997" s="772"/>
      <c r="W997" s="772"/>
      <c r="X997" s="772"/>
      <c r="Y997" s="772"/>
      <c r="Z997" s="772"/>
    </row>
    <row r="998" spans="1:26" ht="15.75" customHeight="1" x14ac:dyDescent="0.3">
      <c r="A998" s="771"/>
      <c r="B998" s="771"/>
      <c r="C998" s="772"/>
      <c r="N998" s="772"/>
      <c r="O998" s="772"/>
      <c r="P998" s="772"/>
      <c r="Q998" s="772"/>
      <c r="R998" s="772"/>
      <c r="S998" s="772"/>
      <c r="T998" s="772"/>
      <c r="U998" s="772"/>
      <c r="V998" s="772"/>
      <c r="W998" s="772"/>
      <c r="X998" s="772"/>
      <c r="Y998" s="772"/>
      <c r="Z998" s="772"/>
    </row>
    <row r="999" spans="1:26" ht="15.75" customHeight="1" x14ac:dyDescent="0.3">
      <c r="A999" s="771"/>
      <c r="B999" s="771"/>
      <c r="C999" s="772"/>
      <c r="N999" s="772"/>
      <c r="O999" s="772"/>
      <c r="P999" s="772"/>
      <c r="Q999" s="772"/>
      <c r="R999" s="772"/>
      <c r="S999" s="772"/>
      <c r="T999" s="772"/>
      <c r="U999" s="772"/>
      <c r="V999" s="772"/>
      <c r="W999" s="772"/>
      <c r="X999" s="772"/>
      <c r="Y999" s="772"/>
      <c r="Z999" s="772"/>
    </row>
    <row r="1000" spans="1:26" ht="15.75" customHeight="1" x14ac:dyDescent="0.3">
      <c r="A1000" s="771"/>
      <c r="B1000" s="771"/>
      <c r="C1000" s="772"/>
      <c r="N1000" s="772"/>
      <c r="O1000" s="772"/>
      <c r="P1000" s="772"/>
      <c r="Q1000" s="772"/>
      <c r="R1000" s="772"/>
      <c r="S1000" s="772"/>
      <c r="T1000" s="772"/>
      <c r="U1000" s="772"/>
      <c r="V1000" s="772"/>
      <c r="W1000" s="772"/>
      <c r="X1000" s="772"/>
      <c r="Y1000" s="772"/>
      <c r="Z1000" s="772"/>
    </row>
  </sheetData>
  <mergeCells count="5">
    <mergeCell ref="A2:C2"/>
    <mergeCell ref="A23:C23"/>
    <mergeCell ref="A41:C41"/>
    <mergeCell ref="J41:R41"/>
    <mergeCell ref="S41:W41"/>
  </mergeCells>
  <printOptions horizontalCentered="1" verticalCentered="1"/>
  <pageMargins left="0" right="0" top="0" bottom="0" header="0" footer="0"/>
  <pageSetup paperSize="9" scale="85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E15BB-882D-4025-A165-4846E4ECE75A}">
  <sheetPr>
    <tabColor rgb="FF92D050"/>
  </sheetPr>
  <dimension ref="A1:I60"/>
  <sheetViews>
    <sheetView zoomScaleNormal="100" workbookViewId="0"/>
  </sheetViews>
  <sheetFormatPr baseColWidth="10" defaultColWidth="11.44140625" defaultRowHeight="13.8" x14ac:dyDescent="0.3"/>
  <cols>
    <col min="1" max="1" width="13.44140625" style="9" customWidth="1"/>
    <col min="2" max="2" width="15.44140625" style="8" bestFit="1" customWidth="1"/>
    <col min="3" max="3" width="13.44140625" style="8" bestFit="1" customWidth="1"/>
    <col min="4" max="4" width="13.109375" style="8" bestFit="1" customWidth="1"/>
    <col min="5" max="5" width="15.6640625" style="8" bestFit="1" customWidth="1"/>
    <col min="6" max="7" width="13.109375" style="8" bestFit="1" customWidth="1"/>
    <col min="8" max="8" width="14.109375" style="8" bestFit="1" customWidth="1"/>
    <col min="9" max="9" width="11.44140625" style="8" customWidth="1"/>
    <col min="10" max="16384" width="11.44140625" style="8"/>
  </cols>
  <sheetData>
    <row r="1" spans="1:9" x14ac:dyDescent="0.3">
      <c r="A1" s="245" t="s">
        <v>370</v>
      </c>
    </row>
    <row r="2" spans="1:9" ht="15.6" x14ac:dyDescent="0.3">
      <c r="A2" s="246" t="s">
        <v>371</v>
      </c>
    </row>
    <row r="3" spans="1:9" ht="14.4" x14ac:dyDescent="0.3">
      <c r="H3"/>
    </row>
    <row r="4" spans="1:9" s="249" customFormat="1" ht="27.6" x14ac:dyDescent="0.3">
      <c r="A4" s="247" t="s">
        <v>298</v>
      </c>
      <c r="B4" s="248" t="s">
        <v>372</v>
      </c>
      <c r="C4" s="248" t="s">
        <v>373</v>
      </c>
      <c r="D4" s="248" t="s">
        <v>374</v>
      </c>
      <c r="E4" s="248" t="s">
        <v>375</v>
      </c>
      <c r="F4" s="248" t="s">
        <v>376</v>
      </c>
      <c r="G4" s="248" t="s">
        <v>377</v>
      </c>
      <c r="H4" s="248" t="s">
        <v>0</v>
      </c>
    </row>
    <row r="5" spans="1:9" ht="14.4" x14ac:dyDescent="0.3">
      <c r="A5" s="9">
        <v>2000</v>
      </c>
      <c r="B5" s="250">
        <v>364712526.12000012</v>
      </c>
      <c r="C5" s="250">
        <v>134006848.91999997</v>
      </c>
      <c r="D5" s="250">
        <v>53822253.689999998</v>
      </c>
      <c r="E5" s="250">
        <v>235452422.21999991</v>
      </c>
      <c r="F5" s="250">
        <v>47233302.030000009</v>
      </c>
      <c r="G5" s="250">
        <v>179336590.8900004</v>
      </c>
      <c r="H5" s="250">
        <v>1014563943.8700004</v>
      </c>
      <c r="I5" s="251"/>
    </row>
    <row r="6" spans="1:9" ht="14.4" x14ac:dyDescent="0.3">
      <c r="A6" s="9">
        <v>2001</v>
      </c>
      <c r="B6" s="250">
        <v>203780068.22999948</v>
      </c>
      <c r="C6" s="250">
        <v>439041747.33000058</v>
      </c>
      <c r="D6" s="250">
        <v>75252292.319999933</v>
      </c>
      <c r="E6" s="250">
        <v>347989505.91000021</v>
      </c>
      <c r="F6" s="250">
        <v>127548743.10000023</v>
      </c>
      <c r="G6" s="250">
        <v>215782072.97999948</v>
      </c>
      <c r="H6" s="250">
        <v>1409394429.8699999</v>
      </c>
      <c r="I6" s="251"/>
    </row>
    <row r="7" spans="1:9" ht="14.4" x14ac:dyDescent="0.3">
      <c r="A7" s="9">
        <v>2002</v>
      </c>
      <c r="B7" s="250">
        <v>87638713.829999954</v>
      </c>
      <c r="C7" s="250">
        <v>96554213.75999999</v>
      </c>
      <c r="D7" s="250">
        <v>48579876.359999985</v>
      </c>
      <c r="E7" s="250">
        <v>124155763.47</v>
      </c>
      <c r="F7" s="250">
        <v>29345194.620000031</v>
      </c>
      <c r="G7" s="250">
        <v>42398073.809999876</v>
      </c>
      <c r="H7" s="250">
        <v>428671835.84999985</v>
      </c>
      <c r="I7" s="251"/>
    </row>
    <row r="8" spans="1:9" ht="14.4" x14ac:dyDescent="0.3">
      <c r="A8" s="9">
        <v>2003</v>
      </c>
      <c r="B8" s="250">
        <v>43234624.949999988</v>
      </c>
      <c r="C8" s="250">
        <v>49350861.299999982</v>
      </c>
      <c r="D8" s="250">
        <v>29833129.169999987</v>
      </c>
      <c r="E8" s="250">
        <v>53040772.680000022</v>
      </c>
      <c r="F8" s="250">
        <v>18433272.120000005</v>
      </c>
      <c r="G8" s="250">
        <v>41018095.919999979</v>
      </c>
      <c r="H8" s="250">
        <v>234910756.13999996</v>
      </c>
      <c r="I8" s="251"/>
    </row>
    <row r="9" spans="1:9" ht="14.4" x14ac:dyDescent="0.3">
      <c r="A9" s="9">
        <v>2004</v>
      </c>
      <c r="B9" s="250">
        <v>64309154.81999997</v>
      </c>
      <c r="C9" s="250">
        <v>56722253.309999987</v>
      </c>
      <c r="D9" s="250">
        <v>47032188.569999918</v>
      </c>
      <c r="E9" s="250">
        <v>46008521.460000046</v>
      </c>
      <c r="F9" s="250">
        <v>12574359.299999999</v>
      </c>
      <c r="G9" s="250">
        <v>94914086.610000089</v>
      </c>
      <c r="H9" s="250">
        <v>321560564.06999999</v>
      </c>
      <c r="I9" s="251"/>
    </row>
    <row r="10" spans="1:9" ht="14.4" x14ac:dyDescent="0.3">
      <c r="A10" s="9">
        <v>2005</v>
      </c>
      <c r="B10" s="250">
        <v>30458306.190000027</v>
      </c>
      <c r="C10" s="250">
        <v>161210850.65999982</v>
      </c>
      <c r="D10" s="250">
        <v>83709674.33999975</v>
      </c>
      <c r="E10" s="250">
        <v>252961181.4899998</v>
      </c>
      <c r="F10" s="250">
        <v>29544632.010000087</v>
      </c>
      <c r="G10" s="250">
        <v>277352585.40000004</v>
      </c>
      <c r="H10" s="250">
        <v>835237230.08999944</v>
      </c>
      <c r="I10" s="251"/>
    </row>
    <row r="11" spans="1:9" ht="14.4" x14ac:dyDescent="0.3">
      <c r="A11" s="9">
        <v>2006</v>
      </c>
      <c r="B11" s="250">
        <v>63538746.300000064</v>
      </c>
      <c r="C11" s="250">
        <v>124092577.56000002</v>
      </c>
      <c r="D11" s="250">
        <v>102387498.9300001</v>
      </c>
      <c r="E11" s="250">
        <v>640626630.36000013</v>
      </c>
      <c r="F11" s="250">
        <v>64837125.059999898</v>
      </c>
      <c r="G11" s="250">
        <v>273461734.01999992</v>
      </c>
      <c r="H11" s="250">
        <v>1268944312.2300003</v>
      </c>
      <c r="I11" s="251"/>
    </row>
    <row r="12" spans="1:9" ht="14.4" x14ac:dyDescent="0.3">
      <c r="A12" s="9">
        <v>2007</v>
      </c>
      <c r="B12" s="250">
        <v>63768993.810000047</v>
      </c>
      <c r="C12" s="250">
        <v>125551261.50000018</v>
      </c>
      <c r="D12" s="250">
        <v>136592095.34999964</v>
      </c>
      <c r="E12" s="250">
        <v>336788377.42000014</v>
      </c>
      <c r="F12" s="250">
        <v>50179972.590000123</v>
      </c>
      <c r="G12" s="250">
        <v>197918361.39000002</v>
      </c>
      <c r="H12" s="250">
        <v>910799062.06000006</v>
      </c>
      <c r="I12" s="251"/>
    </row>
    <row r="13" spans="1:9" ht="14.4" x14ac:dyDescent="0.3">
      <c r="A13" s="9">
        <v>2008</v>
      </c>
      <c r="B13" s="250">
        <v>141038943.87999985</v>
      </c>
      <c r="C13" s="250">
        <v>176688011.64000005</v>
      </c>
      <c r="D13" s="250">
        <v>167839351.1599997</v>
      </c>
      <c r="E13" s="250">
        <v>321482441.06999975</v>
      </c>
      <c r="F13" s="250">
        <v>131980227.86999997</v>
      </c>
      <c r="G13" s="250">
        <v>328783685.63</v>
      </c>
      <c r="H13" s="250">
        <v>1267812661.2499993</v>
      </c>
      <c r="I13" s="251"/>
    </row>
    <row r="14" spans="1:9" ht="14.4" x14ac:dyDescent="0.3">
      <c r="A14" s="9">
        <v>2009</v>
      </c>
      <c r="B14" s="250">
        <v>319825374.36999983</v>
      </c>
      <c r="C14" s="250">
        <v>499659326.55999994</v>
      </c>
      <c r="D14" s="250">
        <v>393600073.86000025</v>
      </c>
      <c r="E14" s="250">
        <v>376380329.33999991</v>
      </c>
      <c r="F14" s="250">
        <v>196060821.38999999</v>
      </c>
      <c r="G14" s="250">
        <v>504747514.43999952</v>
      </c>
      <c r="H14" s="250">
        <v>2290273439.9599996</v>
      </c>
      <c r="I14" s="251"/>
    </row>
    <row r="15" spans="1:9" ht="14.4" x14ac:dyDescent="0.3">
      <c r="A15" s="9">
        <v>2010</v>
      </c>
      <c r="B15" s="250">
        <v>416011992.68000019</v>
      </c>
      <c r="C15" s="250">
        <v>518078947.40000021</v>
      </c>
      <c r="D15" s="250">
        <v>615815226.54999876</v>
      </c>
      <c r="E15" s="250">
        <v>827591968.73000026</v>
      </c>
      <c r="F15" s="250">
        <v>510276007.16999948</v>
      </c>
      <c r="G15" s="250">
        <v>443780328.36000031</v>
      </c>
      <c r="H15" s="250">
        <v>3331554470.8899994</v>
      </c>
      <c r="I15" s="251"/>
    </row>
    <row r="16" spans="1:9" ht="14.4" x14ac:dyDescent="0.3">
      <c r="A16" s="9">
        <v>2011</v>
      </c>
      <c r="B16" s="250">
        <v>1124827734.0299997</v>
      </c>
      <c r="C16" s="250">
        <v>776151268.41000021</v>
      </c>
      <c r="D16" s="250">
        <v>869366743.73000002</v>
      </c>
      <c r="E16" s="250">
        <v>1406825781.3400002</v>
      </c>
      <c r="F16" s="250">
        <v>788187748.4199996</v>
      </c>
      <c r="G16" s="250">
        <v>1412256087.950001</v>
      </c>
      <c r="H16" s="250">
        <v>6377615363.8800011</v>
      </c>
      <c r="I16" s="251">
        <f>+H16/1000000</f>
        <v>6377.6153638800015</v>
      </c>
    </row>
    <row r="17" spans="1:9" ht="14.4" x14ac:dyDescent="0.3">
      <c r="A17" s="9">
        <v>2012</v>
      </c>
      <c r="B17" s="250">
        <v>1140068754.6699998</v>
      </c>
      <c r="C17" s="250">
        <v>525257849.70999998</v>
      </c>
      <c r="D17" s="250">
        <v>905401645.29999936</v>
      </c>
      <c r="E17" s="250">
        <v>1797233970.0200005</v>
      </c>
      <c r="F17" s="250">
        <v>638740607.01000047</v>
      </c>
      <c r="G17" s="250">
        <v>2491504592.8899927</v>
      </c>
      <c r="H17" s="250">
        <v>7498207419.5999928</v>
      </c>
      <c r="I17" s="251">
        <f t="shared" ref="I17:I27" si="0">+H17/1000000</f>
        <v>7498.207419599993</v>
      </c>
    </row>
    <row r="18" spans="1:9" ht="14.4" x14ac:dyDescent="0.3">
      <c r="A18" s="9">
        <v>2013</v>
      </c>
      <c r="B18" s="250">
        <v>1414373689.8400004</v>
      </c>
      <c r="C18" s="250">
        <v>789358143.50000012</v>
      </c>
      <c r="D18" s="250">
        <v>776418374.67000079</v>
      </c>
      <c r="E18" s="250">
        <v>1807744001.009999</v>
      </c>
      <c r="F18" s="250">
        <v>404548164.93999976</v>
      </c>
      <c r="G18" s="250">
        <v>3671179591.8200016</v>
      </c>
      <c r="H18" s="250">
        <v>8863621965.7800026</v>
      </c>
      <c r="I18" s="251">
        <f t="shared" si="0"/>
        <v>8863.6219657800029</v>
      </c>
    </row>
    <row r="19" spans="1:9" ht="14.4" x14ac:dyDescent="0.3">
      <c r="A19" s="9">
        <v>2014</v>
      </c>
      <c r="B19" s="250">
        <v>889682461.03000033</v>
      </c>
      <c r="C19" s="250">
        <v>557607616.26999998</v>
      </c>
      <c r="D19" s="250">
        <v>625458907.48999929</v>
      </c>
      <c r="E19" s="250">
        <v>1463521224.1100011</v>
      </c>
      <c r="F19" s="250">
        <v>420086094.83999974</v>
      </c>
      <c r="G19" s="250">
        <v>4122853397.7500048</v>
      </c>
      <c r="H19" s="250">
        <v>8079209701.4900055</v>
      </c>
      <c r="I19" s="251">
        <f t="shared" si="0"/>
        <v>8079.2097014900055</v>
      </c>
    </row>
    <row r="20" spans="1:9" ht="14.4" x14ac:dyDescent="0.3">
      <c r="A20" s="9">
        <v>2015</v>
      </c>
      <c r="B20" s="250">
        <v>446220609.94000012</v>
      </c>
      <c r="C20" s="250">
        <v>654233734.78000033</v>
      </c>
      <c r="D20" s="250">
        <v>527197097.47999895</v>
      </c>
      <c r="E20" s="250">
        <v>1227816024.8499999</v>
      </c>
      <c r="F20" s="250">
        <v>374972373.1700002</v>
      </c>
      <c r="G20" s="250">
        <v>3594226251.0099983</v>
      </c>
      <c r="H20" s="250">
        <v>6824666091.2299976</v>
      </c>
      <c r="I20" s="251">
        <f t="shared" si="0"/>
        <v>6824.6660912299976</v>
      </c>
    </row>
    <row r="21" spans="1:9" ht="14.4" x14ac:dyDescent="0.3">
      <c r="A21" s="9">
        <v>2016</v>
      </c>
      <c r="B21" s="250">
        <v>238198426.27000001</v>
      </c>
      <c r="C21" s="250">
        <v>387635215.51999998</v>
      </c>
      <c r="D21" s="250">
        <v>377040495.2899999</v>
      </c>
      <c r="E21" s="250">
        <v>1079332226.4899998</v>
      </c>
      <c r="F21" s="250">
        <v>349652787.1499998</v>
      </c>
      <c r="G21" s="250">
        <v>902976247.49999917</v>
      </c>
      <c r="H21" s="250">
        <v>3334835398.2199984</v>
      </c>
      <c r="I21" s="251">
        <f t="shared" si="0"/>
        <v>3334.8353982199983</v>
      </c>
    </row>
    <row r="22" spans="1:9" ht="14.4" x14ac:dyDescent="0.3">
      <c r="A22" s="9">
        <v>2017</v>
      </c>
      <c r="B22" s="250">
        <v>288970985.44000012</v>
      </c>
      <c r="C22" s="250">
        <v>494979584.55000049</v>
      </c>
      <c r="D22" s="250">
        <v>493151012.83999985</v>
      </c>
      <c r="E22" s="250">
        <v>1587982494.9599981</v>
      </c>
      <c r="F22" s="250">
        <v>389701252.76999968</v>
      </c>
      <c r="G22" s="250">
        <v>723545745.80000007</v>
      </c>
      <c r="H22" s="250">
        <v>3978331076.3599982</v>
      </c>
      <c r="I22" s="251">
        <f t="shared" si="0"/>
        <v>3978.3310763599984</v>
      </c>
    </row>
    <row r="23" spans="1:9" ht="14.4" x14ac:dyDescent="0.3">
      <c r="A23" s="9">
        <v>2018</v>
      </c>
      <c r="B23" s="250">
        <v>1425437360.02</v>
      </c>
      <c r="C23" s="250">
        <v>660548270.79000008</v>
      </c>
      <c r="D23" s="250">
        <v>431269529.77000034</v>
      </c>
      <c r="E23" s="250">
        <v>1080570098.7299998</v>
      </c>
      <c r="F23" s="250">
        <v>755185111.21000004</v>
      </c>
      <c r="G23" s="250">
        <v>608828123.74000001</v>
      </c>
      <c r="H23" s="250">
        <v>4961838494.2600002</v>
      </c>
      <c r="I23" s="251">
        <f t="shared" si="0"/>
        <v>4961.8384942600005</v>
      </c>
    </row>
    <row r="24" spans="1:9" ht="14.4" x14ac:dyDescent="0.3">
      <c r="A24" s="9">
        <v>2019</v>
      </c>
      <c r="B24" s="250">
        <v>1337608412</v>
      </c>
      <c r="C24" s="250">
        <v>1040705741</v>
      </c>
      <c r="D24" s="250">
        <v>355681264.89999998</v>
      </c>
      <c r="E24" s="250">
        <v>1336519800</v>
      </c>
      <c r="F24" s="250">
        <v>1117881994</v>
      </c>
      <c r="G24" s="250">
        <v>720097787</v>
      </c>
      <c r="H24" s="250">
        <v>5908494998.8999996</v>
      </c>
      <c r="I24" s="251">
        <f t="shared" si="0"/>
        <v>5908.4949988999997</v>
      </c>
    </row>
    <row r="25" spans="1:9" ht="14.4" x14ac:dyDescent="0.3">
      <c r="A25" s="9">
        <v>2020</v>
      </c>
      <c r="B25" s="250">
        <v>1440816623</v>
      </c>
      <c r="C25" s="250">
        <v>744024629</v>
      </c>
      <c r="D25" s="250">
        <v>215749759</v>
      </c>
      <c r="E25" s="250">
        <v>858753509</v>
      </c>
      <c r="F25" s="250">
        <v>389591504</v>
      </c>
      <c r="G25" s="250">
        <v>676445238</v>
      </c>
      <c r="H25" s="250">
        <v>4325381262</v>
      </c>
      <c r="I25" s="251">
        <f t="shared" si="0"/>
        <v>4325.3812619999999</v>
      </c>
    </row>
    <row r="26" spans="1:9" ht="14.4" x14ac:dyDescent="0.3">
      <c r="A26" s="9">
        <v>2021</v>
      </c>
      <c r="B26" s="250">
        <v>1405729204</v>
      </c>
      <c r="C26" s="250">
        <v>748310151</v>
      </c>
      <c r="D26" s="250">
        <v>329447136</v>
      </c>
      <c r="E26" s="250">
        <v>1400582093</v>
      </c>
      <c r="F26" s="250">
        <v>592090719</v>
      </c>
      <c r="G26" s="250">
        <v>765976827</v>
      </c>
      <c r="H26" s="250">
        <f t="shared" ref="H26" si="1">SUM(B26:G26)</f>
        <v>5242136130</v>
      </c>
      <c r="I26" s="251">
        <f t="shared" si="0"/>
        <v>5242.1361299999999</v>
      </c>
    </row>
    <row r="27" spans="1:9" s="200" customFormat="1" ht="27.6" x14ac:dyDescent="0.3">
      <c r="A27" s="252" t="s">
        <v>766</v>
      </c>
      <c r="B27" s="253">
        <f>SUM(B28:B35)</f>
        <v>831505108</v>
      </c>
      <c r="C27" s="253">
        <f t="shared" ref="C27:H27" si="2">SUM(C28:C35)</f>
        <v>388249689</v>
      </c>
      <c r="D27" s="253">
        <f t="shared" si="2"/>
        <v>266547979</v>
      </c>
      <c r="E27" s="253">
        <f t="shared" si="2"/>
        <v>801563565</v>
      </c>
      <c r="F27" s="253">
        <f t="shared" si="2"/>
        <v>520611929</v>
      </c>
      <c r="G27" s="253">
        <f t="shared" si="2"/>
        <v>436654626</v>
      </c>
      <c r="H27" s="253">
        <f t="shared" si="2"/>
        <v>3245132896</v>
      </c>
      <c r="I27" s="251">
        <f t="shared" si="0"/>
        <v>3245.1328960000001</v>
      </c>
    </row>
    <row r="28" spans="1:9" x14ac:dyDescent="0.3">
      <c r="A28" s="254" t="s">
        <v>378</v>
      </c>
      <c r="B28" s="250">
        <v>81424393</v>
      </c>
      <c r="C28" s="250">
        <v>28879740</v>
      </c>
      <c r="D28" s="250">
        <v>18785276</v>
      </c>
      <c r="E28" s="250">
        <v>56817141</v>
      </c>
      <c r="F28" s="250">
        <v>36309673</v>
      </c>
      <c r="G28" s="250">
        <v>57734236</v>
      </c>
      <c r="H28" s="250">
        <f>+SUM(B28:G28)</f>
        <v>279950459</v>
      </c>
      <c r="I28" s="207"/>
    </row>
    <row r="29" spans="1:9" x14ac:dyDescent="0.3">
      <c r="A29" s="254" t="s">
        <v>379</v>
      </c>
      <c r="B29" s="250">
        <v>84326717</v>
      </c>
      <c r="C29" s="250">
        <v>39544710</v>
      </c>
      <c r="D29" s="250">
        <v>25954152</v>
      </c>
      <c r="E29" s="250">
        <v>80854545</v>
      </c>
      <c r="F29" s="250">
        <v>50472795</v>
      </c>
      <c r="G29" s="250">
        <v>43779468</v>
      </c>
      <c r="H29" s="250">
        <f t="shared" ref="H29:H35" si="3">+SUM(B29:G29)</f>
        <v>324932387</v>
      </c>
      <c r="I29" s="207"/>
    </row>
    <row r="30" spans="1:9" x14ac:dyDescent="0.3">
      <c r="A30" s="254" t="s">
        <v>380</v>
      </c>
      <c r="B30" s="250">
        <v>108843628</v>
      </c>
      <c r="C30" s="250">
        <v>33478616</v>
      </c>
      <c r="D30" s="250">
        <v>29110018</v>
      </c>
      <c r="E30" s="250">
        <v>111629339</v>
      </c>
      <c r="F30" s="250">
        <v>68123702</v>
      </c>
      <c r="G30" s="250">
        <v>75952664</v>
      </c>
      <c r="H30" s="250">
        <f t="shared" si="3"/>
        <v>427137967</v>
      </c>
      <c r="I30" s="207"/>
    </row>
    <row r="31" spans="1:9" x14ac:dyDescent="0.3">
      <c r="A31" s="254" t="s">
        <v>381</v>
      </c>
      <c r="B31" s="250">
        <v>103874692</v>
      </c>
      <c r="C31" s="250">
        <v>32510498</v>
      </c>
      <c r="D31" s="250">
        <v>36868504</v>
      </c>
      <c r="E31" s="250">
        <v>92237106</v>
      </c>
      <c r="F31" s="250">
        <v>68567332</v>
      </c>
      <c r="G31" s="250">
        <v>77803529</v>
      </c>
      <c r="H31" s="250">
        <f t="shared" si="3"/>
        <v>411861661</v>
      </c>
      <c r="I31" s="207"/>
    </row>
    <row r="32" spans="1:9" x14ac:dyDescent="0.3">
      <c r="A32" s="254" t="s">
        <v>382</v>
      </c>
      <c r="B32" s="250">
        <v>106502001</v>
      </c>
      <c r="C32" s="250">
        <v>59590562</v>
      </c>
      <c r="D32" s="250">
        <v>39392080</v>
      </c>
      <c r="E32" s="250">
        <v>125913443</v>
      </c>
      <c r="F32" s="250">
        <v>64961747</v>
      </c>
      <c r="G32" s="250">
        <v>47395275</v>
      </c>
      <c r="H32" s="250">
        <f t="shared" si="3"/>
        <v>443755108</v>
      </c>
      <c r="I32" s="207"/>
    </row>
    <row r="33" spans="1:9" x14ac:dyDescent="0.3">
      <c r="A33" s="254" t="s">
        <v>383</v>
      </c>
      <c r="B33" s="250">
        <v>100818387</v>
      </c>
      <c r="C33" s="250">
        <v>80614260</v>
      </c>
      <c r="D33" s="250">
        <v>39080973</v>
      </c>
      <c r="E33" s="250">
        <v>117262270</v>
      </c>
      <c r="F33" s="250">
        <v>75884348</v>
      </c>
      <c r="G33" s="250">
        <v>41477802</v>
      </c>
      <c r="H33" s="250">
        <f t="shared" si="3"/>
        <v>455138040</v>
      </c>
      <c r="I33" s="207"/>
    </row>
    <row r="34" spans="1:9" x14ac:dyDescent="0.3">
      <c r="A34" s="254" t="s">
        <v>384</v>
      </c>
      <c r="B34" s="250">
        <v>107180449</v>
      </c>
      <c r="C34" s="250">
        <v>69418608</v>
      </c>
      <c r="D34" s="250">
        <v>37143142</v>
      </c>
      <c r="E34" s="250">
        <v>114546847</v>
      </c>
      <c r="F34" s="250">
        <v>73417061</v>
      </c>
      <c r="G34" s="250">
        <v>37475800</v>
      </c>
      <c r="H34" s="250">
        <f t="shared" si="3"/>
        <v>439181907</v>
      </c>
      <c r="I34" s="207"/>
    </row>
    <row r="35" spans="1:9" x14ac:dyDescent="0.3">
      <c r="A35" s="254" t="s">
        <v>769</v>
      </c>
      <c r="B35" s="250">
        <v>138534841</v>
      </c>
      <c r="C35" s="250">
        <v>44212695</v>
      </c>
      <c r="D35" s="250">
        <v>40213834</v>
      </c>
      <c r="E35" s="250">
        <v>102302874</v>
      </c>
      <c r="F35" s="250">
        <v>82875271</v>
      </c>
      <c r="G35" s="250">
        <v>55035852</v>
      </c>
      <c r="H35" s="250">
        <f t="shared" si="3"/>
        <v>463175367</v>
      </c>
      <c r="I35" s="207"/>
    </row>
    <row r="36" spans="1:9" ht="13.95" customHeight="1" x14ac:dyDescent="0.3">
      <c r="A36" s="254"/>
      <c r="B36" s="250"/>
      <c r="C36" s="250"/>
      <c r="D36" s="250"/>
      <c r="E36" s="250"/>
      <c r="F36" s="250"/>
      <c r="G36" s="250"/>
      <c r="H36" s="250"/>
      <c r="I36" s="207"/>
    </row>
    <row r="37" spans="1:9" x14ac:dyDescent="0.3">
      <c r="A37" s="706" t="s">
        <v>770</v>
      </c>
      <c r="B37" s="255"/>
      <c r="C37" s="255"/>
      <c r="D37" s="255"/>
      <c r="E37" s="255"/>
      <c r="F37" s="255"/>
      <c r="G37" s="255"/>
      <c r="H37" s="255"/>
    </row>
    <row r="38" spans="1:9" x14ac:dyDescent="0.3">
      <c r="A38" s="9" t="s">
        <v>771</v>
      </c>
      <c r="B38" s="256">
        <v>879932866</v>
      </c>
      <c r="C38" s="256">
        <v>375553495</v>
      </c>
      <c r="D38" s="256">
        <v>189960539</v>
      </c>
      <c r="E38" s="256">
        <v>746012695</v>
      </c>
      <c r="F38" s="256">
        <v>339681654</v>
      </c>
      <c r="G38" s="256">
        <v>479345305</v>
      </c>
      <c r="H38" s="250">
        <f>SUM(B38:G38)</f>
        <v>3010486554</v>
      </c>
    </row>
    <row r="39" spans="1:9" x14ac:dyDescent="0.3">
      <c r="A39" s="9" t="s">
        <v>772</v>
      </c>
      <c r="B39" s="250">
        <v>831505108</v>
      </c>
      <c r="C39" s="250">
        <v>388249689</v>
      </c>
      <c r="D39" s="250">
        <v>266547979</v>
      </c>
      <c r="E39" s="250">
        <v>801563565</v>
      </c>
      <c r="F39" s="250">
        <v>520611929</v>
      </c>
      <c r="G39" s="250">
        <v>436654626</v>
      </c>
      <c r="H39" s="250">
        <f>SUM(B39:G39)</f>
        <v>3245132896</v>
      </c>
    </row>
    <row r="40" spans="1:9" x14ac:dyDescent="0.3">
      <c r="A40" s="215" t="s">
        <v>311</v>
      </c>
      <c r="B40" s="257">
        <f t="shared" ref="B40:H40" si="4">B39/B38-1</f>
        <v>-5.5035741783510117E-2</v>
      </c>
      <c r="C40" s="257">
        <f t="shared" si="4"/>
        <v>3.3806619214128197E-2</v>
      </c>
      <c r="D40" s="257">
        <f t="shared" si="4"/>
        <v>0.40317552478622942</v>
      </c>
      <c r="E40" s="257">
        <f t="shared" si="4"/>
        <v>7.446370600972152E-2</v>
      </c>
      <c r="F40" s="257">
        <f t="shared" si="4"/>
        <v>0.53264659091656452</v>
      </c>
      <c r="G40" s="257">
        <f t="shared" si="4"/>
        <v>-8.9060388314432304E-2</v>
      </c>
      <c r="H40" s="257">
        <f t="shared" si="4"/>
        <v>7.7942996187187141E-2</v>
      </c>
    </row>
    <row r="41" spans="1:9" x14ac:dyDescent="0.3">
      <c r="A41" s="258"/>
      <c r="B41" s="259"/>
      <c r="C41" s="259"/>
      <c r="D41" s="260"/>
      <c r="E41" s="259"/>
      <c r="F41" s="259"/>
      <c r="G41" s="259"/>
      <c r="H41" s="259"/>
    </row>
    <row r="42" spans="1:9" x14ac:dyDescent="0.3">
      <c r="A42" s="872" t="s">
        <v>773</v>
      </c>
      <c r="B42" s="872"/>
      <c r="C42" s="872"/>
      <c r="D42" s="872"/>
      <c r="E42" s="872"/>
      <c r="F42" s="872"/>
      <c r="G42" s="872"/>
      <c r="H42" s="872"/>
    </row>
    <row r="43" spans="1:9" x14ac:dyDescent="0.3">
      <c r="A43" s="9" t="s">
        <v>774</v>
      </c>
      <c r="B43" s="261">
        <v>128444621</v>
      </c>
      <c r="C43" s="261">
        <v>88566248</v>
      </c>
      <c r="D43" s="261">
        <v>27618207</v>
      </c>
      <c r="E43" s="261">
        <v>121219706</v>
      </c>
      <c r="F43" s="261">
        <v>49348783</v>
      </c>
      <c r="G43" s="261">
        <v>64834436</v>
      </c>
      <c r="H43" s="256">
        <f>SUM(B43:G43)</f>
        <v>480032001</v>
      </c>
    </row>
    <row r="44" spans="1:9" x14ac:dyDescent="0.3">
      <c r="A44" s="9" t="s">
        <v>775</v>
      </c>
      <c r="B44" s="256">
        <v>138534841</v>
      </c>
      <c r="C44" s="256">
        <v>44212695</v>
      </c>
      <c r="D44" s="256">
        <v>40213834</v>
      </c>
      <c r="E44" s="256">
        <v>102302874</v>
      </c>
      <c r="F44" s="256">
        <v>82875271</v>
      </c>
      <c r="G44" s="256">
        <v>55035852</v>
      </c>
      <c r="H44" s="256">
        <f>SUM(B44:G44)</f>
        <v>463175367</v>
      </c>
    </row>
    <row r="45" spans="1:9" x14ac:dyDescent="0.3">
      <c r="A45" s="215" t="s">
        <v>386</v>
      </c>
      <c r="B45" s="257">
        <f t="shared" ref="B45:H45" si="5">B44/B43-1</f>
        <v>7.855696814271429E-2</v>
      </c>
      <c r="C45" s="257">
        <f t="shared" si="5"/>
        <v>-0.50079521264127624</v>
      </c>
      <c r="D45" s="257">
        <f t="shared" si="5"/>
        <v>0.45606244460402512</v>
      </c>
      <c r="E45" s="257">
        <f t="shared" si="5"/>
        <v>-0.15605409899278255</v>
      </c>
      <c r="F45" s="257">
        <f t="shared" si="5"/>
        <v>0.6793782128325232</v>
      </c>
      <c r="G45" s="257">
        <f t="shared" si="5"/>
        <v>-0.15113240130599737</v>
      </c>
      <c r="H45" s="257">
        <f t="shared" si="5"/>
        <v>-3.5115646383750199E-2</v>
      </c>
    </row>
    <row r="47" spans="1:9" x14ac:dyDescent="0.3">
      <c r="A47" s="872" t="s">
        <v>387</v>
      </c>
      <c r="B47" s="872"/>
      <c r="C47" s="872"/>
      <c r="D47" s="872"/>
      <c r="E47" s="872"/>
      <c r="F47" s="872"/>
      <c r="G47" s="872"/>
      <c r="H47" s="872"/>
    </row>
    <row r="48" spans="1:9" x14ac:dyDescent="0.3">
      <c r="A48" s="9" t="s">
        <v>385</v>
      </c>
      <c r="B48" s="262">
        <v>107180449</v>
      </c>
      <c r="C48" s="262">
        <v>69418608</v>
      </c>
      <c r="D48" s="262">
        <v>37143142</v>
      </c>
      <c r="E48" s="262">
        <v>114546847</v>
      </c>
      <c r="F48" s="262">
        <v>73417061</v>
      </c>
      <c r="G48" s="262">
        <v>37475800</v>
      </c>
      <c r="H48" s="262">
        <f>SUM(B48:G48)</f>
        <v>439181907</v>
      </c>
    </row>
    <row r="49" spans="1:8" x14ac:dyDescent="0.3">
      <c r="A49" s="9" t="s">
        <v>775</v>
      </c>
      <c r="B49" s="262">
        <v>138534841</v>
      </c>
      <c r="C49" s="262">
        <v>44212695</v>
      </c>
      <c r="D49" s="262">
        <v>40213834</v>
      </c>
      <c r="E49" s="262">
        <v>102302874</v>
      </c>
      <c r="F49" s="262">
        <v>82875271</v>
      </c>
      <c r="G49" s="262">
        <v>55035852</v>
      </c>
      <c r="H49" s="262">
        <f>SUM(B49:G49)</f>
        <v>463175367</v>
      </c>
    </row>
    <row r="50" spans="1:8" x14ac:dyDescent="0.3">
      <c r="A50" s="215" t="s">
        <v>386</v>
      </c>
      <c r="B50" s="257">
        <f t="shared" ref="B50:H50" si="6">B49/B48-1</f>
        <v>0.29253835277364804</v>
      </c>
      <c r="C50" s="257">
        <f t="shared" si="6"/>
        <v>-0.3631002367549635</v>
      </c>
      <c r="D50" s="257">
        <f t="shared" si="6"/>
        <v>8.2671842893635716E-2</v>
      </c>
      <c r="E50" s="257">
        <f t="shared" si="6"/>
        <v>-0.106890528379188</v>
      </c>
      <c r="F50" s="257">
        <f t="shared" si="6"/>
        <v>0.12882850213794317</v>
      </c>
      <c r="G50" s="257">
        <f t="shared" si="6"/>
        <v>0.46857043745563809</v>
      </c>
      <c r="H50" s="257">
        <f t="shared" si="6"/>
        <v>5.4632168624378252E-2</v>
      </c>
    </row>
    <row r="51" spans="1:8" ht="36.6" customHeight="1" x14ac:dyDescent="0.3">
      <c r="A51" s="873" t="s">
        <v>389</v>
      </c>
      <c r="B51" s="874"/>
      <c r="C51" s="874"/>
      <c r="D51" s="874"/>
      <c r="E51" s="874"/>
      <c r="F51" s="874"/>
      <c r="G51" s="874"/>
      <c r="H51" s="874"/>
    </row>
    <row r="52" spans="1:8" ht="21" customHeight="1" x14ac:dyDescent="0.3"/>
    <row r="55" spans="1:8" ht="47.25" customHeight="1" x14ac:dyDescent="0.3"/>
    <row r="56" spans="1:8" ht="22.5" customHeight="1" x14ac:dyDescent="0.3"/>
    <row r="58" spans="1:8" x14ac:dyDescent="0.3">
      <c r="A58" s="8"/>
    </row>
    <row r="60" spans="1:8" ht="43.5" customHeight="1" x14ac:dyDescent="0.3">
      <c r="A60" s="842" t="s">
        <v>776</v>
      </c>
      <c r="B60" s="842"/>
      <c r="C60" s="842"/>
      <c r="D60" s="842"/>
      <c r="E60" s="842"/>
      <c r="F60" s="842"/>
      <c r="G60" s="263"/>
      <c r="H60" s="263"/>
    </row>
  </sheetData>
  <mergeCells count="4">
    <mergeCell ref="A42:H42"/>
    <mergeCell ref="A47:H47"/>
    <mergeCell ref="A51:H51"/>
    <mergeCell ref="A60:F6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7D1D-16CE-4240-8920-07621F09EBC9}">
  <sheetPr>
    <tabColor rgb="FF92D050"/>
    <pageSetUpPr fitToPage="1"/>
  </sheetPr>
  <dimension ref="A1:I610"/>
  <sheetViews>
    <sheetView showGridLines="0" zoomScaleNormal="100" workbookViewId="0"/>
  </sheetViews>
  <sheetFormatPr baseColWidth="10" defaultColWidth="11.44140625" defaultRowHeight="13.8" x14ac:dyDescent="0.3"/>
  <cols>
    <col min="1" max="1" width="56.6640625" style="8" bestFit="1" customWidth="1"/>
    <col min="2" max="2" width="17.44140625" style="8" bestFit="1" customWidth="1"/>
    <col min="3" max="3" width="14.44140625" style="8" bestFit="1" customWidth="1"/>
    <col min="4" max="4" width="8.6640625" style="12" customWidth="1"/>
    <col min="5" max="5" width="16.88671875" style="12" bestFit="1" customWidth="1"/>
    <col min="6" max="6" width="16.88671875" style="8" bestFit="1" customWidth="1"/>
    <col min="7" max="7" width="8.6640625" style="131" bestFit="1" customWidth="1"/>
    <col min="8" max="8" width="9.109375" style="11" bestFit="1" customWidth="1"/>
    <col min="9" max="16384" width="11.44140625" style="11"/>
  </cols>
  <sheetData>
    <row r="1" spans="1:8" s="200" customFormat="1" ht="14.25" customHeight="1" x14ac:dyDescent="0.3">
      <c r="A1" s="264" t="s">
        <v>390</v>
      </c>
      <c r="D1" s="265"/>
      <c r="G1" s="265"/>
      <c r="H1" s="265"/>
    </row>
    <row r="2" spans="1:8" s="200" customFormat="1" ht="14.25" customHeight="1" x14ac:dyDescent="0.3">
      <c r="A2" s="266" t="s">
        <v>371</v>
      </c>
      <c r="D2" s="265"/>
      <c r="G2" s="265"/>
      <c r="H2" s="265"/>
    </row>
    <row r="3" spans="1:8" s="200" customFormat="1" ht="14.25" customHeight="1" x14ac:dyDescent="0.3">
      <c r="A3" s="221"/>
      <c r="D3" s="265"/>
      <c r="G3" s="265"/>
      <c r="H3" s="265"/>
    </row>
    <row r="4" spans="1:8" s="200" customFormat="1" ht="14.25" customHeight="1" thickBot="1" x14ac:dyDescent="0.35">
      <c r="A4" s="267" t="s">
        <v>391</v>
      </c>
      <c r="D4" s="265"/>
      <c r="G4" s="265"/>
      <c r="H4" s="265"/>
    </row>
    <row r="5" spans="1:8" s="20" customFormat="1" ht="14.25" customHeight="1" thickBot="1" x14ac:dyDescent="0.35">
      <c r="A5" s="268"/>
      <c r="B5" s="875" t="s">
        <v>769</v>
      </c>
      <c r="C5" s="876"/>
      <c r="D5" s="877"/>
      <c r="E5" s="878" t="s">
        <v>777</v>
      </c>
      <c r="F5" s="879"/>
      <c r="G5" s="879"/>
      <c r="H5" s="880"/>
    </row>
    <row r="6" spans="1:8" s="20" customFormat="1" ht="14.25" customHeight="1" thickBot="1" x14ac:dyDescent="0.35">
      <c r="A6" s="269" t="s">
        <v>1</v>
      </c>
      <c r="B6" s="270">
        <v>2021</v>
      </c>
      <c r="C6" s="271">
        <v>2022</v>
      </c>
      <c r="D6" s="272" t="s">
        <v>386</v>
      </c>
      <c r="E6" s="270">
        <v>2021</v>
      </c>
      <c r="F6" s="271">
        <v>2022</v>
      </c>
      <c r="G6" s="273" t="s">
        <v>386</v>
      </c>
      <c r="H6" s="274" t="s">
        <v>392</v>
      </c>
    </row>
    <row r="7" spans="1:8" s="200" customFormat="1" ht="14.25" customHeight="1" x14ac:dyDescent="0.3">
      <c r="A7" s="275" t="s">
        <v>321</v>
      </c>
      <c r="B7" s="276">
        <v>116027204</v>
      </c>
      <c r="C7" s="277">
        <v>101553144</v>
      </c>
      <c r="D7" s="278">
        <f>C7/B7-1</f>
        <v>-0.12474712395896392</v>
      </c>
      <c r="E7" s="276">
        <v>846251276</v>
      </c>
      <c r="F7" s="277">
        <v>890923833</v>
      </c>
      <c r="G7" s="279">
        <f>F7/E7-1</f>
        <v>5.2788761762528891E-2</v>
      </c>
      <c r="H7" s="280">
        <f t="shared" ref="H7:H29" si="0">+F7/$F$30</f>
        <v>0.27454155547779452</v>
      </c>
    </row>
    <row r="8" spans="1:8" s="200" customFormat="1" ht="14.25" customHeight="1" x14ac:dyDescent="0.3">
      <c r="A8" s="281" t="s">
        <v>319</v>
      </c>
      <c r="B8" s="276">
        <v>49917750</v>
      </c>
      <c r="C8" s="277">
        <v>37126157</v>
      </c>
      <c r="D8" s="278">
        <f t="shared" ref="D8:D25" si="1">C8/B8-1</f>
        <v>-0.25625339683779813</v>
      </c>
      <c r="E8" s="276">
        <v>302103540</v>
      </c>
      <c r="F8" s="277">
        <v>287005145</v>
      </c>
      <c r="G8" s="279">
        <f t="shared" ref="G8:G26" si="2">F8/E8-1</f>
        <v>-4.9977550743033339E-2</v>
      </c>
      <c r="H8" s="280">
        <f t="shared" si="0"/>
        <v>8.8441723096692557E-2</v>
      </c>
    </row>
    <row r="9" spans="1:8" s="200" customFormat="1" ht="14.25" customHeight="1" x14ac:dyDescent="0.3">
      <c r="A9" s="281" t="s">
        <v>325</v>
      </c>
      <c r="B9" s="276">
        <v>22775865</v>
      </c>
      <c r="C9" s="277">
        <v>52125536</v>
      </c>
      <c r="D9" s="278">
        <f t="shared" si="1"/>
        <v>1.2886303549832245</v>
      </c>
      <c r="E9" s="276">
        <v>141789975</v>
      </c>
      <c r="F9" s="277">
        <v>285593365</v>
      </c>
      <c r="G9" s="279">
        <f t="shared" si="2"/>
        <v>1.0141999813456488</v>
      </c>
      <c r="H9" s="280">
        <f t="shared" si="0"/>
        <v>8.8006677739462288E-2</v>
      </c>
    </row>
    <row r="10" spans="1:8" s="200" customFormat="1" ht="14.25" customHeight="1" x14ac:dyDescent="0.3">
      <c r="A10" s="275" t="s">
        <v>324</v>
      </c>
      <c r="B10" s="276">
        <v>33793825</v>
      </c>
      <c r="C10" s="277">
        <v>39417500</v>
      </c>
      <c r="D10" s="278">
        <f t="shared" si="1"/>
        <v>0.16641131922769925</v>
      </c>
      <c r="E10" s="276">
        <v>290906754</v>
      </c>
      <c r="F10" s="277">
        <v>251075116</v>
      </c>
      <c r="G10" s="279">
        <f t="shared" si="2"/>
        <v>-0.13692235553939736</v>
      </c>
      <c r="H10" s="280">
        <f t="shared" si="0"/>
        <v>7.7369748496118287E-2</v>
      </c>
    </row>
    <row r="11" spans="1:8" s="200" customFormat="1" ht="14.25" customHeight="1" x14ac:dyDescent="0.3">
      <c r="A11" s="281" t="s">
        <v>322</v>
      </c>
      <c r="B11" s="276">
        <v>50597906</v>
      </c>
      <c r="C11" s="277">
        <v>35854576</v>
      </c>
      <c r="D11" s="278">
        <f t="shared" si="1"/>
        <v>-0.29138221648935436</v>
      </c>
      <c r="E11" s="276">
        <v>251060322</v>
      </c>
      <c r="F11" s="277">
        <v>242693773</v>
      </c>
      <c r="G11" s="279">
        <f t="shared" si="2"/>
        <v>-3.3324855689462529E-2</v>
      </c>
      <c r="H11" s="280">
        <f t="shared" si="0"/>
        <v>7.4787005887847618E-2</v>
      </c>
    </row>
    <row r="12" spans="1:8" s="200" customFormat="1" ht="14.25" customHeight="1" x14ac:dyDescent="0.3">
      <c r="A12" s="282" t="s">
        <v>320</v>
      </c>
      <c r="B12" s="276">
        <v>25004885</v>
      </c>
      <c r="C12" s="277">
        <v>32561773</v>
      </c>
      <c r="D12" s="278">
        <f t="shared" si="1"/>
        <v>0.30221646690236725</v>
      </c>
      <c r="E12" s="276">
        <v>139869458</v>
      </c>
      <c r="F12" s="283">
        <v>190507190</v>
      </c>
      <c r="G12" s="279">
        <f t="shared" si="2"/>
        <v>0.36203566328254455</v>
      </c>
      <c r="H12" s="280">
        <f t="shared" si="0"/>
        <v>5.8705512564623176E-2</v>
      </c>
    </row>
    <row r="13" spans="1:8" s="200" customFormat="1" ht="14.25" customHeight="1" x14ac:dyDescent="0.3">
      <c r="A13" s="281" t="s">
        <v>331</v>
      </c>
      <c r="B13" s="276">
        <v>19218417</v>
      </c>
      <c r="C13" s="277">
        <v>22207337</v>
      </c>
      <c r="D13" s="278">
        <f t="shared" si="1"/>
        <v>0.15552373538361675</v>
      </c>
      <c r="E13" s="276">
        <v>101122344</v>
      </c>
      <c r="F13" s="277">
        <v>181753644</v>
      </c>
      <c r="G13" s="279">
        <f t="shared" si="2"/>
        <v>0.79736383484148665</v>
      </c>
      <c r="H13" s="280">
        <f t="shared" si="0"/>
        <v>5.6008074191362792E-2</v>
      </c>
    </row>
    <row r="14" spans="1:8" s="200" customFormat="1" ht="14.25" customHeight="1" x14ac:dyDescent="0.3">
      <c r="A14" s="282" t="s">
        <v>323</v>
      </c>
      <c r="B14" s="276">
        <v>16225247</v>
      </c>
      <c r="C14" s="277">
        <v>22452306</v>
      </c>
      <c r="D14" s="278">
        <f t="shared" si="1"/>
        <v>0.38378824063510408</v>
      </c>
      <c r="E14" s="276">
        <v>132652190</v>
      </c>
      <c r="F14" s="283">
        <v>167115667</v>
      </c>
      <c r="G14" s="279">
        <f t="shared" si="2"/>
        <v>0.25980330215430292</v>
      </c>
      <c r="H14" s="280">
        <f t="shared" si="0"/>
        <v>5.149732610519258E-2</v>
      </c>
    </row>
    <row r="15" spans="1:8" s="200" customFormat="1" ht="14.25" customHeight="1" x14ac:dyDescent="0.3">
      <c r="A15" s="282" t="s">
        <v>327</v>
      </c>
      <c r="B15" s="276">
        <v>21114155</v>
      </c>
      <c r="C15" s="277">
        <v>18717665</v>
      </c>
      <c r="D15" s="278">
        <f t="shared" si="1"/>
        <v>-0.11350158223239337</v>
      </c>
      <c r="E15" s="276">
        <v>119532623</v>
      </c>
      <c r="F15" s="283">
        <v>133028204</v>
      </c>
      <c r="G15" s="279">
        <f t="shared" si="2"/>
        <v>0.11290291019548704</v>
      </c>
      <c r="H15" s="280">
        <f t="shared" si="0"/>
        <v>4.0993145200300604E-2</v>
      </c>
    </row>
    <row r="16" spans="1:8" s="200" customFormat="1" ht="14.25" customHeight="1" x14ac:dyDescent="0.3">
      <c r="A16" s="282" t="s">
        <v>332</v>
      </c>
      <c r="B16" s="276">
        <v>26499542</v>
      </c>
      <c r="C16" s="277">
        <v>27564207</v>
      </c>
      <c r="D16" s="278">
        <f t="shared" si="1"/>
        <v>4.0176732111068203E-2</v>
      </c>
      <c r="E16" s="276">
        <v>161068913</v>
      </c>
      <c r="F16" s="283">
        <v>131117464</v>
      </c>
      <c r="G16" s="279">
        <f t="shared" si="2"/>
        <v>-0.18595425052629488</v>
      </c>
      <c r="H16" s="280">
        <f t="shared" si="0"/>
        <v>4.0404343428158941E-2</v>
      </c>
    </row>
    <row r="17" spans="1:8" s="200" customFormat="1" ht="14.25" customHeight="1" x14ac:dyDescent="0.3">
      <c r="A17" s="282" t="s">
        <v>333</v>
      </c>
      <c r="B17" s="276">
        <v>30619296</v>
      </c>
      <c r="C17" s="277">
        <v>21306466</v>
      </c>
      <c r="D17" s="278">
        <f t="shared" si="1"/>
        <v>-0.30414905685617333</v>
      </c>
      <c r="E17" s="276">
        <v>165119776</v>
      </c>
      <c r="F17" s="283">
        <v>129179862</v>
      </c>
      <c r="G17" s="279">
        <f t="shared" si="2"/>
        <v>-0.21765965816232702</v>
      </c>
      <c r="H17" s="280">
        <f t="shared" si="0"/>
        <v>3.9807264028918217E-2</v>
      </c>
    </row>
    <row r="18" spans="1:8" s="200" customFormat="1" ht="14.25" customHeight="1" x14ac:dyDescent="0.3">
      <c r="A18" s="282" t="s">
        <v>329</v>
      </c>
      <c r="B18" s="276">
        <v>40940010</v>
      </c>
      <c r="C18" s="277">
        <v>14124874</v>
      </c>
      <c r="D18" s="278">
        <f t="shared" si="1"/>
        <v>-0.65498606375523605</v>
      </c>
      <c r="E18" s="276">
        <v>182503116</v>
      </c>
      <c r="F18" s="283">
        <v>113913302</v>
      </c>
      <c r="G18" s="279">
        <f t="shared" si="2"/>
        <v>-0.37582818038021881</v>
      </c>
      <c r="H18" s="280">
        <f t="shared" si="0"/>
        <v>3.5102815709153627E-2</v>
      </c>
    </row>
    <row r="19" spans="1:8" s="200" customFormat="1" ht="14.25" customHeight="1" x14ac:dyDescent="0.3">
      <c r="A19" s="282" t="s">
        <v>326</v>
      </c>
      <c r="B19" s="276">
        <v>13289813</v>
      </c>
      <c r="C19" s="277">
        <v>16661500</v>
      </c>
      <c r="D19" s="278">
        <f t="shared" si="1"/>
        <v>0.2537046232328477</v>
      </c>
      <c r="E19" s="276">
        <v>85462840</v>
      </c>
      <c r="F19" s="283">
        <v>103016322</v>
      </c>
      <c r="G19" s="279">
        <f t="shared" si="2"/>
        <v>0.20539315098819566</v>
      </c>
      <c r="H19" s="280">
        <f t="shared" si="0"/>
        <v>3.1744870025809876E-2</v>
      </c>
    </row>
    <row r="20" spans="1:8" s="200" customFormat="1" ht="14.25" customHeight="1" x14ac:dyDescent="0.3">
      <c r="A20" s="282" t="s">
        <v>330</v>
      </c>
      <c r="B20" s="276">
        <v>7827309</v>
      </c>
      <c r="C20" s="277">
        <v>11027632</v>
      </c>
      <c r="D20" s="278">
        <f t="shared" si="1"/>
        <v>0.40886631663576845</v>
      </c>
      <c r="E20" s="276">
        <v>52621235</v>
      </c>
      <c r="F20" s="283">
        <v>76734646</v>
      </c>
      <c r="G20" s="279">
        <f t="shared" si="2"/>
        <v>0.45824487015555593</v>
      </c>
      <c r="H20" s="280">
        <f t="shared" si="0"/>
        <v>2.3646071966600901E-2</v>
      </c>
    </row>
    <row r="21" spans="1:8" s="200" customFormat="1" ht="14.25" customHeight="1" x14ac:dyDescent="0.3">
      <c r="A21" s="282" t="s">
        <v>334</v>
      </c>
      <c r="B21" s="276">
        <v>3890533</v>
      </c>
      <c r="C21" s="277">
        <v>5155922</v>
      </c>
      <c r="D21" s="278">
        <f t="shared" si="1"/>
        <v>0.32524823719526341</v>
      </c>
      <c r="E21" s="276">
        <v>25817646</v>
      </c>
      <c r="F21" s="283">
        <v>26382424</v>
      </c>
      <c r="G21" s="279">
        <f t="shared" si="2"/>
        <v>2.1875658222287209E-2</v>
      </c>
      <c r="H21" s="280">
        <f t="shared" si="0"/>
        <v>8.1298439372142119E-3</v>
      </c>
    </row>
    <row r="22" spans="1:8" s="200" customFormat="1" ht="14.25" customHeight="1" x14ac:dyDescent="0.3">
      <c r="A22" s="282" t="s">
        <v>336</v>
      </c>
      <c r="B22" s="276">
        <v>655202</v>
      </c>
      <c r="C22" s="277">
        <v>3633589</v>
      </c>
      <c r="D22" s="278">
        <f t="shared" si="1"/>
        <v>4.545753828590267</v>
      </c>
      <c r="E22" s="276">
        <v>3111844</v>
      </c>
      <c r="F22" s="283">
        <v>20164483</v>
      </c>
      <c r="G22" s="279">
        <f t="shared" si="2"/>
        <v>5.4799144815742693</v>
      </c>
      <c r="H22" s="280">
        <f t="shared" si="0"/>
        <v>6.2137618538997425E-3</v>
      </c>
    </row>
    <row r="23" spans="1:8" s="200" customFormat="1" ht="14.25" customHeight="1" x14ac:dyDescent="0.3">
      <c r="A23" s="282" t="s">
        <v>335</v>
      </c>
      <c r="B23" s="276">
        <v>1456342</v>
      </c>
      <c r="C23" s="277">
        <v>1330720</v>
      </c>
      <c r="D23" s="278">
        <f t="shared" si="1"/>
        <v>-8.6258584865368193E-2</v>
      </c>
      <c r="E23" s="276">
        <v>7895667</v>
      </c>
      <c r="F23" s="283">
        <v>11475698</v>
      </c>
      <c r="G23" s="279">
        <f t="shared" si="2"/>
        <v>0.45341717172216112</v>
      </c>
      <c r="H23" s="280">
        <f t="shared" si="0"/>
        <v>3.5362798282144682E-3</v>
      </c>
    </row>
    <row r="24" spans="1:8" s="200" customFormat="1" ht="14.25" customHeight="1" x14ac:dyDescent="0.3">
      <c r="A24" s="282" t="s">
        <v>339</v>
      </c>
      <c r="B24" s="276">
        <v>144979</v>
      </c>
      <c r="C24" s="277">
        <v>309970</v>
      </c>
      <c r="D24" s="278">
        <f t="shared" si="1"/>
        <v>1.1380337842032295</v>
      </c>
      <c r="E24" s="276">
        <v>1290027</v>
      </c>
      <c r="F24" s="283">
        <v>3054497</v>
      </c>
      <c r="G24" s="279">
        <f t="shared" si="2"/>
        <v>1.3677775736476834</v>
      </c>
      <c r="H24" s="280">
        <f t="shared" si="0"/>
        <v>9.41254826193719E-4</v>
      </c>
    </row>
    <row r="25" spans="1:8" s="200" customFormat="1" ht="14.25" customHeight="1" x14ac:dyDescent="0.3">
      <c r="A25" s="282" t="s">
        <v>340</v>
      </c>
      <c r="B25" s="276">
        <v>16700</v>
      </c>
      <c r="C25" s="277">
        <v>30540</v>
      </c>
      <c r="D25" s="278">
        <f t="shared" si="1"/>
        <v>0.8287425149700598</v>
      </c>
      <c r="E25" s="276">
        <v>186319</v>
      </c>
      <c r="F25" s="283">
        <v>265880</v>
      </c>
      <c r="G25" s="279">
        <f t="shared" si="2"/>
        <v>0.42701495821682167</v>
      </c>
      <c r="H25" s="280">
        <f t="shared" si="0"/>
        <v>8.1931929606866865E-5</v>
      </c>
    </row>
    <row r="26" spans="1:8" s="200" customFormat="1" ht="14.25" customHeight="1" x14ac:dyDescent="0.3">
      <c r="A26" s="282" t="s">
        <v>337</v>
      </c>
      <c r="B26" s="276">
        <v>16021</v>
      </c>
      <c r="C26" s="277">
        <v>0</v>
      </c>
      <c r="D26" s="278" t="s">
        <v>393</v>
      </c>
      <c r="E26" s="276">
        <v>118189</v>
      </c>
      <c r="F26" s="283">
        <v>88070</v>
      </c>
      <c r="G26" s="279">
        <f t="shared" si="2"/>
        <v>-0.25483759063872269</v>
      </c>
      <c r="H26" s="280">
        <f t="shared" si="0"/>
        <v>2.7139104259352957E-5</v>
      </c>
    </row>
    <row r="27" spans="1:8" s="200" customFormat="1" ht="14.25" customHeight="1" x14ac:dyDescent="0.3">
      <c r="A27" s="282" t="s">
        <v>341</v>
      </c>
      <c r="B27" s="276">
        <v>0</v>
      </c>
      <c r="C27" s="277">
        <v>13953</v>
      </c>
      <c r="D27" s="278" t="s">
        <v>394</v>
      </c>
      <c r="E27" s="276">
        <v>0</v>
      </c>
      <c r="F27" s="283">
        <v>44311</v>
      </c>
      <c r="G27" s="279" t="s">
        <v>394</v>
      </c>
      <c r="H27" s="280">
        <f t="shared" si="0"/>
        <v>1.3654602575635165E-5</v>
      </c>
    </row>
    <row r="28" spans="1:8" s="200" customFormat="1" ht="14.25" customHeight="1" x14ac:dyDescent="0.3">
      <c r="A28" s="282" t="s">
        <v>342</v>
      </c>
      <c r="B28" s="276">
        <v>0</v>
      </c>
      <c r="C28" s="277">
        <v>0</v>
      </c>
      <c r="D28" s="278" t="s">
        <v>393</v>
      </c>
      <c r="E28" s="276">
        <v>1500</v>
      </c>
      <c r="F28" s="283">
        <v>0</v>
      </c>
      <c r="G28" s="279" t="s">
        <v>393</v>
      </c>
      <c r="H28" s="280">
        <f t="shared" si="0"/>
        <v>0</v>
      </c>
    </row>
    <row r="29" spans="1:8" s="200" customFormat="1" ht="14.25" customHeight="1" x14ac:dyDescent="0.3">
      <c r="A29" s="282" t="s">
        <v>778</v>
      </c>
      <c r="B29" s="276">
        <v>1000</v>
      </c>
      <c r="C29" s="277">
        <v>0</v>
      </c>
      <c r="D29" s="278" t="s">
        <v>393</v>
      </c>
      <c r="E29" s="276">
        <v>1000</v>
      </c>
      <c r="F29" s="283">
        <v>0</v>
      </c>
      <c r="G29" s="279" t="s">
        <v>393</v>
      </c>
      <c r="H29" s="280">
        <f t="shared" si="0"/>
        <v>0</v>
      </c>
    </row>
    <row r="30" spans="1:8" s="20" customFormat="1" ht="14.25" customHeight="1" thickBot="1" x14ac:dyDescent="0.35">
      <c r="A30" s="284" t="s">
        <v>0</v>
      </c>
      <c r="B30" s="285">
        <f>+SUM(B7:B29)</f>
        <v>480032001</v>
      </c>
      <c r="C30" s="286">
        <f>+SUM(C7:C29)</f>
        <v>463175367</v>
      </c>
      <c r="D30" s="287">
        <f>C30/B30-1</f>
        <v>-3.5115646383750199E-2</v>
      </c>
      <c r="E30" s="285">
        <f>+SUM(E7:E29)</f>
        <v>3010486554</v>
      </c>
      <c r="F30" s="286">
        <f>+SUM(F7:F29)</f>
        <v>3245132896</v>
      </c>
      <c r="G30" s="288">
        <f>F30/E30-1</f>
        <v>7.7942996187187141E-2</v>
      </c>
      <c r="H30" s="289">
        <f>SUM(H7:H29)</f>
        <v>0.99999999999999978</v>
      </c>
    </row>
    <row r="31" spans="1:8" s="200" customFormat="1" ht="14.25" customHeight="1" x14ac:dyDescent="0.3">
      <c r="B31" s="290"/>
      <c r="C31" s="290"/>
      <c r="D31" s="265"/>
      <c r="E31" s="290"/>
      <c r="F31" s="290"/>
      <c r="G31" s="265"/>
      <c r="H31" s="290"/>
    </row>
    <row r="32" spans="1:8" s="20" customFormat="1" ht="14.25" customHeight="1" thickBot="1" x14ac:dyDescent="0.35">
      <c r="A32" s="267" t="s">
        <v>395</v>
      </c>
      <c r="B32" s="200"/>
      <c r="C32" s="200"/>
      <c r="D32" s="265"/>
      <c r="E32" s="200"/>
      <c r="F32" s="200"/>
      <c r="G32" s="265"/>
      <c r="H32" s="265"/>
    </row>
    <row r="33" spans="1:9" s="20" customFormat="1" ht="14.25" customHeight="1" thickBot="1" x14ac:dyDescent="0.35">
      <c r="A33" s="200"/>
      <c r="B33" s="875" t="s">
        <v>769</v>
      </c>
      <c r="C33" s="876"/>
      <c r="D33" s="877"/>
      <c r="E33" s="878" t="s">
        <v>777</v>
      </c>
      <c r="F33" s="879"/>
      <c r="G33" s="879"/>
      <c r="H33" s="880"/>
    </row>
    <row r="34" spans="1:9" s="200" customFormat="1" ht="14.25" customHeight="1" thickBot="1" x14ac:dyDescent="0.35">
      <c r="A34" s="291"/>
      <c r="B34" s="270">
        <v>2021</v>
      </c>
      <c r="C34" s="271">
        <v>2022</v>
      </c>
      <c r="D34" s="273" t="s">
        <v>386</v>
      </c>
      <c r="E34" s="270">
        <v>2021</v>
      </c>
      <c r="F34" s="271">
        <v>2022</v>
      </c>
      <c r="G34" s="273" t="s">
        <v>386</v>
      </c>
      <c r="H34" s="274" t="s">
        <v>392</v>
      </c>
    </row>
    <row r="35" spans="1:9" s="200" customFormat="1" ht="14.25" customHeight="1" x14ac:dyDescent="0.3">
      <c r="A35" s="205" t="s">
        <v>396</v>
      </c>
      <c r="B35" s="292">
        <v>108886050</v>
      </c>
      <c r="C35" s="293">
        <v>84759443</v>
      </c>
      <c r="D35" s="294">
        <f>C35/B35-1</f>
        <v>-0.2215766574322422</v>
      </c>
      <c r="E35" s="295">
        <v>788947088</v>
      </c>
      <c r="F35" s="295">
        <v>790092148</v>
      </c>
      <c r="G35" s="294">
        <f>F35/E35-1</f>
        <v>1.4513774338185126E-3</v>
      </c>
      <c r="H35" s="296">
        <f>F35/$F$86</f>
        <v>0.24346988962266525</v>
      </c>
      <c r="I35" s="297"/>
    </row>
    <row r="36" spans="1:9" s="200" customFormat="1" ht="14.25" customHeight="1" x14ac:dyDescent="0.3">
      <c r="A36" s="205" t="s">
        <v>397</v>
      </c>
      <c r="B36" s="292">
        <v>44496146</v>
      </c>
      <c r="C36" s="293">
        <v>32836092</v>
      </c>
      <c r="D36" s="294">
        <f t="shared" ref="D36:D85" si="3">C36/B36-1</f>
        <v>-0.26204638037640382</v>
      </c>
      <c r="E36" s="295">
        <v>266166205</v>
      </c>
      <c r="F36" s="295">
        <v>257720162</v>
      </c>
      <c r="G36" s="294">
        <f t="shared" ref="G36:G85" si="4">F36/E36-1</f>
        <v>-3.173221408781024E-2</v>
      </c>
      <c r="H36" s="296">
        <f t="shared" ref="H36:H85" si="5">F36/$F$86</f>
        <v>7.9417444603784873E-2</v>
      </c>
      <c r="I36" s="297"/>
    </row>
    <row r="37" spans="1:9" s="200" customFormat="1" ht="14.25" customHeight="1" x14ac:dyDescent="0.3">
      <c r="A37" s="205" t="s">
        <v>398</v>
      </c>
      <c r="B37" s="292">
        <v>11457519</v>
      </c>
      <c r="C37" s="293">
        <v>41736153</v>
      </c>
      <c r="D37" s="294">
        <f t="shared" si="3"/>
        <v>2.6426867806197833</v>
      </c>
      <c r="E37" s="295">
        <v>64519996</v>
      </c>
      <c r="F37" s="295">
        <v>214082922</v>
      </c>
      <c r="G37" s="294">
        <f t="shared" si="4"/>
        <v>2.3180864115366653</v>
      </c>
      <c r="H37" s="296">
        <f t="shared" si="5"/>
        <v>6.597046372550161E-2</v>
      </c>
      <c r="I37" s="297"/>
    </row>
    <row r="38" spans="1:9" s="200" customFormat="1" ht="14.25" customHeight="1" x14ac:dyDescent="0.3">
      <c r="A38" s="205" t="s">
        <v>399</v>
      </c>
      <c r="B38" s="292">
        <v>31138831</v>
      </c>
      <c r="C38" s="293">
        <v>32372184</v>
      </c>
      <c r="D38" s="294">
        <f t="shared" si="3"/>
        <v>3.9608198522288696E-2</v>
      </c>
      <c r="E38" s="295">
        <v>188906721</v>
      </c>
      <c r="F38" s="295">
        <v>196310454</v>
      </c>
      <c r="G38" s="294">
        <f t="shared" si="4"/>
        <v>3.9192533546755115E-2</v>
      </c>
      <c r="H38" s="296">
        <f t="shared" si="5"/>
        <v>6.0493810358883987E-2</v>
      </c>
    </row>
    <row r="39" spans="1:9" s="200" customFormat="1" ht="14.25" customHeight="1" x14ac:dyDescent="0.3">
      <c r="A39" s="205" t="s">
        <v>400</v>
      </c>
      <c r="B39" s="292">
        <v>21382512</v>
      </c>
      <c r="C39" s="293">
        <v>24084330</v>
      </c>
      <c r="D39" s="294">
        <f t="shared" si="3"/>
        <v>0.12635643557688647</v>
      </c>
      <c r="E39" s="295">
        <v>103836364</v>
      </c>
      <c r="F39" s="295">
        <v>184186629</v>
      </c>
      <c r="G39" s="294">
        <f t="shared" si="4"/>
        <v>0.77381624225594026</v>
      </c>
      <c r="H39" s="296">
        <f t="shared" si="5"/>
        <v>5.6757807739409138E-2</v>
      </c>
    </row>
    <row r="40" spans="1:9" s="200" customFormat="1" ht="14.25" customHeight="1" x14ac:dyDescent="0.3">
      <c r="A40" s="205" t="s">
        <v>402</v>
      </c>
      <c r="B40" s="292">
        <v>25571287</v>
      </c>
      <c r="C40" s="293">
        <v>25784700</v>
      </c>
      <c r="D40" s="294">
        <f t="shared" si="3"/>
        <v>8.3458059815291197E-3</v>
      </c>
      <c r="E40" s="295">
        <v>154613875</v>
      </c>
      <c r="F40" s="295">
        <v>120186373</v>
      </c>
      <c r="G40" s="294">
        <f t="shared" si="4"/>
        <v>-0.22266760987653922</v>
      </c>
      <c r="H40" s="296">
        <f t="shared" si="5"/>
        <v>3.7035886310894557E-2</v>
      </c>
    </row>
    <row r="41" spans="1:9" s="200" customFormat="1" ht="14.25" customHeight="1" x14ac:dyDescent="0.3">
      <c r="A41" s="205" t="s">
        <v>403</v>
      </c>
      <c r="B41" s="292">
        <v>19542397</v>
      </c>
      <c r="C41" s="293">
        <v>22206472</v>
      </c>
      <c r="D41" s="294">
        <f t="shared" si="3"/>
        <v>0.13632283695802516</v>
      </c>
      <c r="E41" s="295">
        <v>94180429</v>
      </c>
      <c r="F41" s="295">
        <v>113973134</v>
      </c>
      <c r="G41" s="294">
        <f t="shared" si="4"/>
        <v>0.21015730348818007</v>
      </c>
      <c r="H41" s="296">
        <f t="shared" si="5"/>
        <v>3.5121253166699277E-2</v>
      </c>
    </row>
    <row r="42" spans="1:9" s="200" customFormat="1" ht="14.25" customHeight="1" x14ac:dyDescent="0.3">
      <c r="A42" s="205" t="s">
        <v>401</v>
      </c>
      <c r="B42" s="292">
        <v>34738746</v>
      </c>
      <c r="C42" s="293">
        <v>14049307</v>
      </c>
      <c r="D42" s="294">
        <f t="shared" si="3"/>
        <v>-0.5955724193383376</v>
      </c>
      <c r="E42" s="295">
        <v>158458751</v>
      </c>
      <c r="F42" s="295">
        <v>109053113</v>
      </c>
      <c r="G42" s="294">
        <f t="shared" si="4"/>
        <v>-0.31178863703147575</v>
      </c>
      <c r="H42" s="296">
        <f t="shared" si="5"/>
        <v>3.3605130050119218E-2</v>
      </c>
    </row>
    <row r="43" spans="1:9" s="200" customFormat="1" ht="14.25" customHeight="1" x14ac:dyDescent="0.3">
      <c r="A43" s="205" t="s">
        <v>404</v>
      </c>
      <c r="B43" s="292">
        <v>16499817</v>
      </c>
      <c r="C43" s="293">
        <v>12591746</v>
      </c>
      <c r="D43" s="294">
        <f t="shared" si="3"/>
        <v>-0.2368554148206613</v>
      </c>
      <c r="E43" s="295">
        <v>97054380</v>
      </c>
      <c r="F43" s="295">
        <v>99891136</v>
      </c>
      <c r="G43" s="294">
        <f t="shared" si="4"/>
        <v>2.9228521165144628E-2</v>
      </c>
      <c r="H43" s="296">
        <f t="shared" si="5"/>
        <v>3.0781832116375675E-2</v>
      </c>
    </row>
    <row r="44" spans="1:9" s="200" customFormat="1" ht="14.25" customHeight="1" x14ac:dyDescent="0.3">
      <c r="A44" s="205" t="s">
        <v>405</v>
      </c>
      <c r="B44" s="292">
        <v>11272100</v>
      </c>
      <c r="C44" s="293">
        <v>12905056</v>
      </c>
      <c r="D44" s="294">
        <f t="shared" si="3"/>
        <v>0.14486706115098347</v>
      </c>
      <c r="E44" s="295">
        <v>146369231</v>
      </c>
      <c r="F44" s="295">
        <v>86852601</v>
      </c>
      <c r="G44" s="294">
        <f t="shared" si="4"/>
        <v>-0.40661981752162102</v>
      </c>
      <c r="H44" s="296">
        <f t="shared" si="5"/>
        <v>2.6763958143919415E-2</v>
      </c>
    </row>
    <row r="45" spans="1:9" s="200" customFormat="1" ht="14.25" customHeight="1" x14ac:dyDescent="0.3">
      <c r="A45" s="205" t="s">
        <v>406</v>
      </c>
      <c r="B45" s="292">
        <v>10628706</v>
      </c>
      <c r="C45" s="293">
        <v>13932368</v>
      </c>
      <c r="D45" s="294">
        <f t="shared" si="3"/>
        <v>0.31082447853953243</v>
      </c>
      <c r="E45" s="295">
        <v>54915543</v>
      </c>
      <c r="F45" s="295">
        <v>86149979</v>
      </c>
      <c r="G45" s="294">
        <f t="shared" si="4"/>
        <v>0.56877223266279997</v>
      </c>
      <c r="H45" s="296">
        <f t="shared" si="5"/>
        <v>2.6547442511889043E-2</v>
      </c>
    </row>
    <row r="46" spans="1:9" s="200" customFormat="1" ht="14.25" customHeight="1" x14ac:dyDescent="0.3">
      <c r="A46" s="205" t="s">
        <v>407</v>
      </c>
      <c r="B46" s="292">
        <v>6687700</v>
      </c>
      <c r="C46" s="293">
        <v>8593381</v>
      </c>
      <c r="D46" s="294">
        <f t="shared" si="3"/>
        <v>0.28495312289725905</v>
      </c>
      <c r="E46" s="295">
        <v>51461361</v>
      </c>
      <c r="F46" s="295">
        <v>68281034</v>
      </c>
      <c r="G46" s="294">
        <f t="shared" si="4"/>
        <v>0.32684081169170787</v>
      </c>
      <c r="H46" s="296">
        <f t="shared" si="5"/>
        <v>2.1041059392102011E-2</v>
      </c>
    </row>
    <row r="47" spans="1:9" s="200" customFormat="1" ht="14.25" customHeight="1" x14ac:dyDescent="0.3">
      <c r="A47" s="205" t="s">
        <v>408</v>
      </c>
      <c r="B47" s="292">
        <v>6189842</v>
      </c>
      <c r="C47" s="293">
        <v>10083425</v>
      </c>
      <c r="D47" s="294">
        <f t="shared" si="3"/>
        <v>0.62902784917611787</v>
      </c>
      <c r="E47" s="295">
        <v>37760192</v>
      </c>
      <c r="F47" s="295">
        <v>64807243</v>
      </c>
      <c r="G47" s="294">
        <f t="shared" si="4"/>
        <v>0.71628478478075541</v>
      </c>
      <c r="H47" s="296">
        <f t="shared" si="5"/>
        <v>1.9970597530807564E-2</v>
      </c>
    </row>
    <row r="48" spans="1:9" s="200" customFormat="1" ht="14.25" customHeight="1" x14ac:dyDescent="0.3">
      <c r="A48" s="205" t="s">
        <v>410</v>
      </c>
      <c r="B48" s="292">
        <v>6405286</v>
      </c>
      <c r="C48" s="293">
        <v>8037512</v>
      </c>
      <c r="D48" s="294">
        <f t="shared" si="3"/>
        <v>0.25482484310614706</v>
      </c>
      <c r="E48" s="295">
        <v>40970444</v>
      </c>
      <c r="F48" s="295">
        <v>58320161</v>
      </c>
      <c r="G48" s="294">
        <f t="shared" si="4"/>
        <v>0.42346909884598771</v>
      </c>
      <c r="H48" s="296">
        <f t="shared" si="5"/>
        <v>1.7971578628377997E-2</v>
      </c>
    </row>
    <row r="49" spans="1:8" s="200" customFormat="1" ht="14.25" customHeight="1" x14ac:dyDescent="0.3">
      <c r="A49" s="205" t="s">
        <v>409</v>
      </c>
      <c r="B49" s="292">
        <v>3890100</v>
      </c>
      <c r="C49" s="293">
        <v>7631807</v>
      </c>
      <c r="D49" s="294">
        <f t="shared" si="3"/>
        <v>0.96185367985398829</v>
      </c>
      <c r="E49" s="295">
        <v>25513119</v>
      </c>
      <c r="F49" s="295">
        <v>58297507</v>
      </c>
      <c r="G49" s="294">
        <f t="shared" si="4"/>
        <v>1.2850011791972591</v>
      </c>
      <c r="H49" s="296">
        <f t="shared" si="5"/>
        <v>1.7964597712426013E-2</v>
      </c>
    </row>
    <row r="50" spans="1:8" s="200" customFormat="1" ht="14.25" customHeight="1" x14ac:dyDescent="0.3">
      <c r="A50" s="205" t="s">
        <v>412</v>
      </c>
      <c r="B50" s="292">
        <v>10918655</v>
      </c>
      <c r="C50" s="293">
        <v>6382254</v>
      </c>
      <c r="D50" s="294">
        <f t="shared" si="3"/>
        <v>-0.41547251012143893</v>
      </c>
      <c r="E50" s="295">
        <v>83241892</v>
      </c>
      <c r="F50" s="295">
        <v>51440042</v>
      </c>
      <c r="G50" s="294">
        <f t="shared" si="4"/>
        <v>-0.38204141251378576</v>
      </c>
      <c r="H50" s="296">
        <f t="shared" si="5"/>
        <v>1.5851443884903997E-2</v>
      </c>
    </row>
    <row r="51" spans="1:8" s="200" customFormat="1" ht="14.25" customHeight="1" x14ac:dyDescent="0.3">
      <c r="A51" s="205" t="s">
        <v>411</v>
      </c>
      <c r="B51" s="292">
        <v>29391760</v>
      </c>
      <c r="C51" s="293">
        <v>6028438</v>
      </c>
      <c r="D51" s="294">
        <f t="shared" si="3"/>
        <v>-0.79489360283290278</v>
      </c>
      <c r="E51" s="295">
        <v>91081460</v>
      </c>
      <c r="F51" s="295">
        <v>51163822</v>
      </c>
      <c r="G51" s="294">
        <f t="shared" si="4"/>
        <v>-0.43826304497095236</v>
      </c>
      <c r="H51" s="296">
        <f t="shared" si="5"/>
        <v>1.5766325645111576E-2</v>
      </c>
    </row>
    <row r="52" spans="1:8" s="200" customFormat="1" ht="14.25" customHeight="1" x14ac:dyDescent="0.3">
      <c r="A52" s="205" t="s">
        <v>413</v>
      </c>
      <c r="B52" s="292">
        <v>3651558</v>
      </c>
      <c r="C52" s="293">
        <v>10781380</v>
      </c>
      <c r="D52" s="294">
        <f t="shared" si="3"/>
        <v>1.9525424490039596</v>
      </c>
      <c r="E52" s="295">
        <v>26398294</v>
      </c>
      <c r="F52" s="295">
        <v>42999265</v>
      </c>
      <c r="G52" s="294">
        <f t="shared" si="4"/>
        <v>0.62886529712867056</v>
      </c>
      <c r="H52" s="296">
        <f t="shared" si="5"/>
        <v>1.3250386464295976E-2</v>
      </c>
    </row>
    <row r="53" spans="1:8" s="200" customFormat="1" ht="14.25" customHeight="1" x14ac:dyDescent="0.3">
      <c r="A53" s="205" t="s">
        <v>414</v>
      </c>
      <c r="B53" s="292">
        <v>4158770</v>
      </c>
      <c r="C53" s="293">
        <v>4261956</v>
      </c>
      <c r="D53" s="294">
        <f t="shared" si="3"/>
        <v>2.481166306383864E-2</v>
      </c>
      <c r="E53" s="295">
        <v>24001919</v>
      </c>
      <c r="F53" s="295">
        <v>29759286</v>
      </c>
      <c r="G53" s="294">
        <f t="shared" si="4"/>
        <v>0.23987111197233846</v>
      </c>
      <c r="H53" s="296">
        <f t="shared" si="5"/>
        <v>9.1704367598263066E-3</v>
      </c>
    </row>
    <row r="54" spans="1:8" s="200" customFormat="1" ht="14.25" customHeight="1" x14ac:dyDescent="0.3">
      <c r="A54" s="205" t="s">
        <v>415</v>
      </c>
      <c r="B54" s="292">
        <v>3370596</v>
      </c>
      <c r="C54" s="293">
        <v>4451966</v>
      </c>
      <c r="D54" s="294">
        <f t="shared" si="3"/>
        <v>0.32082456633782264</v>
      </c>
      <c r="E54" s="295">
        <v>25545031</v>
      </c>
      <c r="F54" s="295">
        <v>29623422</v>
      </c>
      <c r="G54" s="294">
        <f t="shared" si="4"/>
        <v>0.15965496381664201</v>
      </c>
      <c r="H54" s="296">
        <f t="shared" si="5"/>
        <v>9.1285697533417757E-3</v>
      </c>
    </row>
    <row r="55" spans="1:8" s="200" customFormat="1" ht="14.25" customHeight="1" x14ac:dyDescent="0.3">
      <c r="A55" s="205" t="s">
        <v>416</v>
      </c>
      <c r="B55" s="292">
        <v>2960096</v>
      </c>
      <c r="C55" s="293">
        <v>3934890</v>
      </c>
      <c r="D55" s="294">
        <f t="shared" si="3"/>
        <v>0.32931161692053235</v>
      </c>
      <c r="E55" s="295">
        <v>28349397</v>
      </c>
      <c r="F55" s="295">
        <v>26724039</v>
      </c>
      <c r="G55" s="294">
        <f t="shared" si="4"/>
        <v>-5.7333071317178241E-2</v>
      </c>
      <c r="H55" s="296">
        <f t="shared" si="5"/>
        <v>8.2351138940844164E-3</v>
      </c>
    </row>
    <row r="56" spans="1:8" s="200" customFormat="1" ht="14.25" customHeight="1" x14ac:dyDescent="0.3">
      <c r="A56" s="205" t="s">
        <v>417</v>
      </c>
      <c r="B56" s="292">
        <v>3754241</v>
      </c>
      <c r="C56" s="293">
        <v>3273919</v>
      </c>
      <c r="D56" s="294">
        <f t="shared" si="3"/>
        <v>-0.12794117372859126</v>
      </c>
      <c r="E56" s="295">
        <v>26630856</v>
      </c>
      <c r="F56" s="295">
        <v>23242740</v>
      </c>
      <c r="G56" s="294">
        <f t="shared" si="4"/>
        <v>-0.12722520072204968</v>
      </c>
      <c r="H56" s="296">
        <f t="shared" si="5"/>
        <v>7.162338414136861E-3</v>
      </c>
    </row>
    <row r="57" spans="1:8" s="200" customFormat="1" ht="14.25" customHeight="1" x14ac:dyDescent="0.3">
      <c r="A57" s="205" t="s">
        <v>421</v>
      </c>
      <c r="B57" s="292">
        <v>5206138</v>
      </c>
      <c r="C57" s="293">
        <v>4444150</v>
      </c>
      <c r="D57" s="294">
        <f t="shared" si="3"/>
        <v>-0.14636338875381327</v>
      </c>
      <c r="E57" s="295">
        <v>31368582</v>
      </c>
      <c r="F57" s="295">
        <v>22560705</v>
      </c>
      <c r="G57" s="294">
        <f t="shared" si="4"/>
        <v>-0.28078658448762528</v>
      </c>
      <c r="H57" s="296">
        <f t="shared" si="5"/>
        <v>6.9521667441751513E-3</v>
      </c>
    </row>
    <row r="58" spans="1:8" s="200" customFormat="1" ht="14.25" customHeight="1" x14ac:dyDescent="0.3">
      <c r="A58" s="205" t="s">
        <v>418</v>
      </c>
      <c r="B58" s="292">
        <v>2260312</v>
      </c>
      <c r="C58" s="293">
        <v>3207839</v>
      </c>
      <c r="D58" s="294">
        <f t="shared" si="3"/>
        <v>0.41920186239775759</v>
      </c>
      <c r="E58" s="295">
        <v>19355647</v>
      </c>
      <c r="F58" s="295">
        <v>22002982</v>
      </c>
      <c r="G58" s="294">
        <f t="shared" si="4"/>
        <v>0.13677326312057669</v>
      </c>
      <c r="H58" s="296">
        <f t="shared" si="5"/>
        <v>6.7803022881192969E-3</v>
      </c>
    </row>
    <row r="59" spans="1:8" s="200" customFormat="1" ht="14.25" customHeight="1" x14ac:dyDescent="0.3">
      <c r="A59" s="205" t="s">
        <v>420</v>
      </c>
      <c r="B59" s="292">
        <v>2685292</v>
      </c>
      <c r="C59" s="293">
        <v>2871281</v>
      </c>
      <c r="D59" s="294">
        <f t="shared" si="3"/>
        <v>6.9262113766398681E-2</v>
      </c>
      <c r="E59" s="295">
        <v>18649883</v>
      </c>
      <c r="F59" s="295">
        <v>21061049</v>
      </c>
      <c r="G59" s="294">
        <f t="shared" si="4"/>
        <v>0.12928585128389281</v>
      </c>
      <c r="H59" s="296">
        <f t="shared" si="5"/>
        <v>6.4900420645207374E-3</v>
      </c>
    </row>
    <row r="60" spans="1:8" s="200" customFormat="1" ht="14.25" customHeight="1" x14ac:dyDescent="0.3">
      <c r="A60" s="205" t="s">
        <v>419</v>
      </c>
      <c r="B60" s="292">
        <v>3597482</v>
      </c>
      <c r="C60" s="293">
        <v>2301083</v>
      </c>
      <c r="D60" s="294">
        <f t="shared" si="3"/>
        <v>-0.36036288715273623</v>
      </c>
      <c r="E60" s="295">
        <v>22146003</v>
      </c>
      <c r="F60" s="295">
        <v>21040429</v>
      </c>
      <c r="G60" s="294">
        <f t="shared" si="4"/>
        <v>-4.9922055912301699E-2</v>
      </c>
      <c r="H60" s="296">
        <f t="shared" si="5"/>
        <v>6.483687933377013E-3</v>
      </c>
    </row>
    <row r="61" spans="1:8" s="200" customFormat="1" ht="14.25" customHeight="1" x14ac:dyDescent="0.3">
      <c r="A61" s="205" t="s">
        <v>422</v>
      </c>
      <c r="B61" s="292">
        <v>0</v>
      </c>
      <c r="C61" s="293">
        <v>2446215</v>
      </c>
      <c r="D61" s="294" t="s">
        <v>394</v>
      </c>
      <c r="E61" s="295">
        <v>538579</v>
      </c>
      <c r="F61" s="295">
        <v>20536997</v>
      </c>
      <c r="G61" s="294" t="s">
        <v>394</v>
      </c>
      <c r="H61" s="296">
        <f t="shared" si="5"/>
        <v>6.3285534547180529E-3</v>
      </c>
    </row>
    <row r="62" spans="1:8" s="200" customFormat="1" ht="14.25" customHeight="1" x14ac:dyDescent="0.3">
      <c r="A62" s="298" t="s">
        <v>423</v>
      </c>
      <c r="B62" s="292">
        <v>649691</v>
      </c>
      <c r="C62" s="293">
        <v>3505069</v>
      </c>
      <c r="D62" s="294">
        <f t="shared" si="3"/>
        <v>4.394978535950167</v>
      </c>
      <c r="E62" s="295">
        <v>3062182</v>
      </c>
      <c r="F62" s="295">
        <v>19024907</v>
      </c>
      <c r="G62" s="294">
        <f t="shared" si="4"/>
        <v>5.2128596536717939</v>
      </c>
      <c r="H62" s="296">
        <f t="shared" si="5"/>
        <v>5.8625971908424423E-3</v>
      </c>
    </row>
    <row r="63" spans="1:8" s="200" customFormat="1" ht="14.25" customHeight="1" x14ac:dyDescent="0.3">
      <c r="A63" s="205" t="s">
        <v>424</v>
      </c>
      <c r="B63" s="292">
        <v>2233075</v>
      </c>
      <c r="C63" s="293">
        <v>2989277</v>
      </c>
      <c r="D63" s="294">
        <f t="shared" si="3"/>
        <v>0.33863708115490976</v>
      </c>
      <c r="E63" s="295">
        <v>14687946</v>
      </c>
      <c r="F63" s="295">
        <v>18331613</v>
      </c>
      <c r="G63" s="294">
        <f t="shared" si="4"/>
        <v>0.24807192237771036</v>
      </c>
      <c r="H63" s="296">
        <f t="shared" si="5"/>
        <v>5.6489560173624397E-3</v>
      </c>
    </row>
    <row r="64" spans="1:8" s="200" customFormat="1" ht="14.25" customHeight="1" x14ac:dyDescent="0.3">
      <c r="A64" s="205" t="s">
        <v>425</v>
      </c>
      <c r="B64" s="292">
        <v>2371742</v>
      </c>
      <c r="C64" s="293">
        <v>3276763</v>
      </c>
      <c r="D64" s="294">
        <f t="shared" si="3"/>
        <v>0.38158492787158127</v>
      </c>
      <c r="E64" s="295">
        <v>16046417</v>
      </c>
      <c r="F64" s="295">
        <v>17623787</v>
      </c>
      <c r="G64" s="294">
        <f t="shared" si="4"/>
        <v>9.8300449252939126E-2</v>
      </c>
      <c r="H64" s="296">
        <f t="shared" si="5"/>
        <v>5.4308367530104384E-3</v>
      </c>
    </row>
    <row r="65" spans="1:8" s="200" customFormat="1" ht="14.25" customHeight="1" x14ac:dyDescent="0.3">
      <c r="A65" s="205" t="s">
        <v>427</v>
      </c>
      <c r="B65" s="292">
        <v>1284877</v>
      </c>
      <c r="C65" s="293">
        <v>2591588</v>
      </c>
      <c r="D65" s="294">
        <f t="shared" si="3"/>
        <v>1.0169930662623736</v>
      </c>
      <c r="E65" s="295">
        <v>11236526</v>
      </c>
      <c r="F65" s="295">
        <v>16467185</v>
      </c>
      <c r="G65" s="294">
        <f t="shared" si="4"/>
        <v>0.46550499682909119</v>
      </c>
      <c r="H65" s="296">
        <f t="shared" si="5"/>
        <v>5.0744254635296145E-3</v>
      </c>
    </row>
    <row r="66" spans="1:8" s="200" customFormat="1" ht="14.25" customHeight="1" x14ac:dyDescent="0.3">
      <c r="A66" s="205" t="s">
        <v>428</v>
      </c>
      <c r="B66" s="292">
        <v>2045983</v>
      </c>
      <c r="C66" s="293">
        <v>2336350</v>
      </c>
      <c r="D66" s="294">
        <f t="shared" si="3"/>
        <v>0.141920534041583</v>
      </c>
      <c r="E66" s="295">
        <v>15966308</v>
      </c>
      <c r="F66" s="295">
        <v>15927122</v>
      </c>
      <c r="G66" s="294">
        <f t="shared" si="4"/>
        <v>-2.4542931277538038E-3</v>
      </c>
      <c r="H66" s="296">
        <f t="shared" si="5"/>
        <v>4.9080030033999567E-3</v>
      </c>
    </row>
    <row r="67" spans="1:8" s="200" customFormat="1" ht="14.25" customHeight="1" x14ac:dyDescent="0.3">
      <c r="A67" s="205" t="s">
        <v>429</v>
      </c>
      <c r="B67" s="292">
        <v>3202615</v>
      </c>
      <c r="C67" s="293">
        <v>3137084</v>
      </c>
      <c r="D67" s="294">
        <f t="shared" si="3"/>
        <v>-2.0461716441095845E-2</v>
      </c>
      <c r="E67" s="295">
        <v>22945342</v>
      </c>
      <c r="F67" s="295">
        <v>15891432</v>
      </c>
      <c r="G67" s="294">
        <f t="shared" si="4"/>
        <v>-0.30742230819658301</v>
      </c>
      <c r="H67" s="296">
        <f t="shared" si="5"/>
        <v>4.8970049946453721E-3</v>
      </c>
    </row>
    <row r="68" spans="1:8" s="200" customFormat="1" ht="14.25" customHeight="1" x14ac:dyDescent="0.3">
      <c r="A68" s="205" t="s">
        <v>426</v>
      </c>
      <c r="B68" s="292">
        <v>1218945</v>
      </c>
      <c r="C68" s="293">
        <v>1633185</v>
      </c>
      <c r="D68" s="294">
        <f t="shared" si="3"/>
        <v>0.33983485719207995</v>
      </c>
      <c r="E68" s="295">
        <v>11105570</v>
      </c>
      <c r="F68" s="295">
        <v>15638786</v>
      </c>
      <c r="G68" s="294">
        <f t="shared" si="4"/>
        <v>0.40819300585201845</v>
      </c>
      <c r="H68" s="296">
        <f t="shared" si="5"/>
        <v>4.8191511722914656E-3</v>
      </c>
    </row>
    <row r="69" spans="1:8" s="200" customFormat="1" ht="14.25" customHeight="1" x14ac:dyDescent="0.3">
      <c r="A69" s="205" t="s">
        <v>430</v>
      </c>
      <c r="B69" s="292">
        <v>934362</v>
      </c>
      <c r="C69" s="293">
        <v>2459828</v>
      </c>
      <c r="D69" s="294">
        <f t="shared" si="3"/>
        <v>1.6326284673392113</v>
      </c>
      <c r="E69" s="295">
        <v>7524026</v>
      </c>
      <c r="F69" s="295">
        <v>15161425</v>
      </c>
      <c r="G69" s="294">
        <f t="shared" si="4"/>
        <v>1.0150681297486215</v>
      </c>
      <c r="H69" s="296">
        <f t="shared" si="5"/>
        <v>4.672050571083915E-3</v>
      </c>
    </row>
    <row r="70" spans="1:8" s="200" customFormat="1" ht="14.25" customHeight="1" x14ac:dyDescent="0.3">
      <c r="A70" s="205" t="s">
        <v>431</v>
      </c>
      <c r="B70" s="292">
        <v>2707314</v>
      </c>
      <c r="C70" s="293">
        <v>1751363</v>
      </c>
      <c r="D70" s="294">
        <f t="shared" si="3"/>
        <v>-0.35309941883357454</v>
      </c>
      <c r="E70" s="295">
        <v>13808124</v>
      </c>
      <c r="F70" s="295">
        <v>13913061</v>
      </c>
      <c r="G70" s="294">
        <f t="shared" si="4"/>
        <v>7.5996565500136004E-3</v>
      </c>
      <c r="H70" s="296">
        <f t="shared" si="5"/>
        <v>4.2873624735521466E-3</v>
      </c>
    </row>
    <row r="71" spans="1:8" s="200" customFormat="1" ht="14.25" customHeight="1" x14ac:dyDescent="0.3">
      <c r="A71" s="205" t="s">
        <v>432</v>
      </c>
      <c r="B71" s="292">
        <v>3839726</v>
      </c>
      <c r="C71" s="293">
        <v>1845168</v>
      </c>
      <c r="D71" s="294">
        <f t="shared" si="3"/>
        <v>-0.51945321098432551</v>
      </c>
      <c r="E71" s="295">
        <v>20283269</v>
      </c>
      <c r="F71" s="295">
        <v>12187882</v>
      </c>
      <c r="G71" s="294">
        <f t="shared" si="4"/>
        <v>-0.39911648363979202</v>
      </c>
      <c r="H71" s="296">
        <f t="shared" si="5"/>
        <v>3.7557420267820057E-3</v>
      </c>
    </row>
    <row r="72" spans="1:8" s="200" customFormat="1" ht="14.25" customHeight="1" x14ac:dyDescent="0.3">
      <c r="A72" s="205" t="s">
        <v>433</v>
      </c>
      <c r="B72" s="292">
        <v>1576576</v>
      </c>
      <c r="C72" s="293">
        <v>1793577</v>
      </c>
      <c r="D72" s="294">
        <f t="shared" si="3"/>
        <v>0.13764068462287904</v>
      </c>
      <c r="E72" s="295">
        <v>5192242</v>
      </c>
      <c r="F72" s="295">
        <v>10745218</v>
      </c>
      <c r="G72" s="294">
        <f t="shared" si="4"/>
        <v>1.0694755752909821</v>
      </c>
      <c r="H72" s="296">
        <f t="shared" si="5"/>
        <v>3.3111796479104809E-3</v>
      </c>
    </row>
    <row r="73" spans="1:8" s="200" customFormat="1" ht="14.25" customHeight="1" x14ac:dyDescent="0.3">
      <c r="A73" s="205" t="s">
        <v>434</v>
      </c>
      <c r="B73" s="292">
        <v>722103</v>
      </c>
      <c r="C73" s="293">
        <v>1588453</v>
      </c>
      <c r="D73" s="294">
        <f t="shared" si="3"/>
        <v>1.1997595910832666</v>
      </c>
      <c r="E73" s="295">
        <v>4628110</v>
      </c>
      <c r="F73" s="295">
        <v>9688685</v>
      </c>
      <c r="G73" s="294">
        <f t="shared" si="4"/>
        <v>1.0934431117670065</v>
      </c>
      <c r="H73" s="296">
        <f t="shared" si="5"/>
        <v>2.9856050000116852E-3</v>
      </c>
    </row>
    <row r="74" spans="1:8" s="200" customFormat="1" ht="14.25" customHeight="1" x14ac:dyDescent="0.3">
      <c r="A74" s="205" t="s">
        <v>435</v>
      </c>
      <c r="B74" s="292">
        <v>467960</v>
      </c>
      <c r="C74" s="293">
        <v>1358300</v>
      </c>
      <c r="D74" s="294">
        <f t="shared" si="3"/>
        <v>1.9025985126933924</v>
      </c>
      <c r="E74" s="295">
        <v>6175100</v>
      </c>
      <c r="F74" s="295">
        <v>9337668</v>
      </c>
      <c r="G74" s="294">
        <f t="shared" si="4"/>
        <v>0.51214846723129992</v>
      </c>
      <c r="H74" s="296">
        <f t="shared" si="5"/>
        <v>2.8774377812106713E-3</v>
      </c>
    </row>
    <row r="75" spans="1:8" s="200" customFormat="1" ht="14.25" customHeight="1" x14ac:dyDescent="0.3">
      <c r="A75" s="205" t="s">
        <v>436</v>
      </c>
      <c r="B75" s="292">
        <v>911693</v>
      </c>
      <c r="C75" s="293">
        <v>1245378</v>
      </c>
      <c r="D75" s="294">
        <f t="shared" si="3"/>
        <v>0.36600588136576673</v>
      </c>
      <c r="E75" s="295">
        <v>9122519</v>
      </c>
      <c r="F75" s="295">
        <v>9093615</v>
      </c>
      <c r="G75" s="294">
        <f t="shared" si="4"/>
        <v>-3.1684231076964942E-3</v>
      </c>
      <c r="H75" s="296">
        <f t="shared" si="5"/>
        <v>2.8022319243717038E-3</v>
      </c>
    </row>
    <row r="76" spans="1:8" s="200" customFormat="1" ht="14.25" customHeight="1" x14ac:dyDescent="0.3">
      <c r="A76" s="205" t="s">
        <v>437</v>
      </c>
      <c r="B76" s="292">
        <v>1053627</v>
      </c>
      <c r="C76" s="293">
        <v>1105766</v>
      </c>
      <c r="D76" s="294">
        <f t="shared" si="3"/>
        <v>4.9485254269300283E-2</v>
      </c>
      <c r="E76" s="295">
        <v>4433592</v>
      </c>
      <c r="F76" s="295">
        <v>8925662</v>
      </c>
      <c r="G76" s="294">
        <f t="shared" si="4"/>
        <v>1.0131897567480275</v>
      </c>
      <c r="H76" s="296">
        <f t="shared" si="5"/>
        <v>2.7504765709293159E-3</v>
      </c>
    </row>
    <row r="77" spans="1:8" s="200" customFormat="1" ht="14.25" customHeight="1" x14ac:dyDescent="0.3">
      <c r="A77" s="205" t="s">
        <v>438</v>
      </c>
      <c r="B77" s="292">
        <v>898522</v>
      </c>
      <c r="C77" s="293">
        <v>1105887</v>
      </c>
      <c r="D77" s="294">
        <f t="shared" si="3"/>
        <v>0.23078455508045437</v>
      </c>
      <c r="E77" s="295">
        <v>7164006</v>
      </c>
      <c r="F77" s="295">
        <v>8366012</v>
      </c>
      <c r="G77" s="294">
        <f t="shared" si="4"/>
        <v>0.16778405824897402</v>
      </c>
      <c r="H77" s="296">
        <f t="shared" si="5"/>
        <v>2.5780183025206991E-3</v>
      </c>
    </row>
    <row r="78" spans="1:8" s="200" customFormat="1" ht="14.25" customHeight="1" x14ac:dyDescent="0.3">
      <c r="A78" s="205" t="s">
        <v>440</v>
      </c>
      <c r="B78" s="292">
        <v>578526</v>
      </c>
      <c r="C78" s="293">
        <v>1753727</v>
      </c>
      <c r="D78" s="294">
        <f t="shared" si="3"/>
        <v>2.0313711051880121</v>
      </c>
      <c r="E78" s="295">
        <v>3591393</v>
      </c>
      <c r="F78" s="295">
        <v>7755119</v>
      </c>
      <c r="G78" s="294">
        <f t="shared" si="4"/>
        <v>1.1593623978216807</v>
      </c>
      <c r="H78" s="296">
        <f t="shared" si="5"/>
        <v>2.3897693094662091E-3</v>
      </c>
    </row>
    <row r="79" spans="1:8" s="200" customFormat="1" ht="14.25" customHeight="1" x14ac:dyDescent="0.3">
      <c r="A79" s="205" t="s">
        <v>445</v>
      </c>
      <c r="B79" s="292">
        <v>536617</v>
      </c>
      <c r="C79" s="293">
        <v>1701540</v>
      </c>
      <c r="D79" s="294">
        <f t="shared" si="3"/>
        <v>2.1708648812840443</v>
      </c>
      <c r="E79" s="295">
        <v>3690409</v>
      </c>
      <c r="F79" s="295">
        <v>6781225</v>
      </c>
      <c r="G79" s="294">
        <f t="shared" si="4"/>
        <v>0.83752668064705027</v>
      </c>
      <c r="H79" s="296">
        <f t="shared" si="5"/>
        <v>2.0896601825948764E-3</v>
      </c>
    </row>
    <row r="80" spans="1:8" s="200" customFormat="1" ht="14.25" customHeight="1" x14ac:dyDescent="0.3">
      <c r="A80" s="205" t="s">
        <v>441</v>
      </c>
      <c r="B80" s="292">
        <v>963188</v>
      </c>
      <c r="C80" s="293">
        <v>1005708</v>
      </c>
      <c r="D80" s="294">
        <f t="shared" si="3"/>
        <v>4.4145068252511521E-2</v>
      </c>
      <c r="E80" s="295">
        <v>10512270</v>
      </c>
      <c r="F80" s="295">
        <v>6702536</v>
      </c>
      <c r="G80" s="294">
        <f t="shared" si="4"/>
        <v>-0.36240830952781844</v>
      </c>
      <c r="H80" s="296">
        <f t="shared" si="5"/>
        <v>2.0654118690367498E-3</v>
      </c>
    </row>
    <row r="81" spans="1:8" s="200" customFormat="1" ht="14.25" customHeight="1" x14ac:dyDescent="0.3">
      <c r="A81" s="205" t="s">
        <v>443</v>
      </c>
      <c r="B81" s="292">
        <v>559593</v>
      </c>
      <c r="C81" s="293">
        <v>1265016</v>
      </c>
      <c r="D81" s="294">
        <f t="shared" si="3"/>
        <v>1.2606001147262385</v>
      </c>
      <c r="E81" s="295">
        <v>5490716</v>
      </c>
      <c r="F81" s="295">
        <v>6556189</v>
      </c>
      <c r="G81" s="294">
        <f t="shared" si="4"/>
        <v>0.19404991990115672</v>
      </c>
      <c r="H81" s="296">
        <f t="shared" si="5"/>
        <v>2.0203144863747361E-3</v>
      </c>
    </row>
    <row r="82" spans="1:8" s="200" customFormat="1" ht="14.25" customHeight="1" x14ac:dyDescent="0.3">
      <c r="A82" s="205" t="s">
        <v>439</v>
      </c>
      <c r="B82" s="292">
        <v>0</v>
      </c>
      <c r="C82" s="293">
        <v>173332</v>
      </c>
      <c r="D82" s="294" t="s">
        <v>394</v>
      </c>
      <c r="E82" s="295">
        <v>0</v>
      </c>
      <c r="F82" s="295">
        <v>6217365</v>
      </c>
      <c r="G82" s="294" t="s">
        <v>394</v>
      </c>
      <c r="H82" s="296">
        <f t="shared" si="5"/>
        <v>1.9159045867315999E-3</v>
      </c>
    </row>
    <row r="83" spans="1:8" s="200" customFormat="1" ht="14.25" customHeight="1" x14ac:dyDescent="0.3">
      <c r="A83" s="205" t="s">
        <v>444</v>
      </c>
      <c r="B83" s="292">
        <v>785690</v>
      </c>
      <c r="C83" s="293">
        <v>876783</v>
      </c>
      <c r="D83" s="294">
        <f t="shared" si="3"/>
        <v>0.11594012905853446</v>
      </c>
      <c r="E83" s="295">
        <v>3449869</v>
      </c>
      <c r="F83" s="295">
        <v>6155831</v>
      </c>
      <c r="G83" s="294">
        <f t="shared" si="4"/>
        <v>0.78436659478954129</v>
      </c>
      <c r="H83" s="296">
        <f t="shared" si="5"/>
        <v>1.896942651435869E-3</v>
      </c>
    </row>
    <row r="84" spans="1:8" s="200" customFormat="1" ht="14.25" customHeight="1" x14ac:dyDescent="0.3">
      <c r="A84" s="205" t="s">
        <v>442</v>
      </c>
      <c r="B84" s="292">
        <v>787113</v>
      </c>
      <c r="C84" s="293">
        <v>658525</v>
      </c>
      <c r="D84" s="294">
        <f t="shared" si="3"/>
        <v>-0.1633666322370485</v>
      </c>
      <c r="E84" s="295">
        <v>5105716</v>
      </c>
      <c r="F84" s="295">
        <v>5993810</v>
      </c>
      <c r="G84" s="294">
        <f t="shared" si="4"/>
        <v>0.17394112794366157</v>
      </c>
      <c r="H84" s="296">
        <f t="shared" si="5"/>
        <v>1.8470152662740133E-3</v>
      </c>
    </row>
    <row r="85" spans="1:8" s="20" customFormat="1" x14ac:dyDescent="0.3">
      <c r="A85" s="299" t="s">
        <v>779</v>
      </c>
      <c r="B85" s="292">
        <v>18960524</v>
      </c>
      <c r="C85" s="293">
        <v>16028353</v>
      </c>
      <c r="D85" s="294">
        <f t="shared" si="3"/>
        <v>-0.15464609522395056</v>
      </c>
      <c r="E85" s="292">
        <v>134283660</v>
      </c>
      <c r="F85" s="300">
        <v>112287387</v>
      </c>
      <c r="G85" s="294">
        <f t="shared" si="4"/>
        <v>-0.16380453883964741</v>
      </c>
      <c r="H85" s="296">
        <f t="shared" si="5"/>
        <v>3.4601783840164803E-2</v>
      </c>
    </row>
    <row r="86" spans="1:8" s="8" customFormat="1" ht="14.4" thickBot="1" x14ac:dyDescent="0.35">
      <c r="A86" s="301" t="s">
        <v>446</v>
      </c>
      <c r="B86" s="302">
        <f>SUM(B35:B85)</f>
        <v>480032001</v>
      </c>
      <c r="C86" s="303">
        <f>SUM(C35:C85)</f>
        <v>463175367</v>
      </c>
      <c r="D86" s="304">
        <f>C86/B86-1</f>
        <v>-3.5115646383750199E-2</v>
      </c>
      <c r="E86" s="302">
        <f>SUM(E35:E85)</f>
        <v>3010486554</v>
      </c>
      <c r="F86" s="303">
        <f>SUM(F35:F85)</f>
        <v>3245132896</v>
      </c>
      <c r="G86" s="305">
        <f>F86/E86-1</f>
        <v>7.7942996187187141E-2</v>
      </c>
      <c r="H86" s="306">
        <f>SUM(H35:H85)</f>
        <v>1</v>
      </c>
    </row>
    <row r="87" spans="1:8" s="8" customFormat="1" x14ac:dyDescent="0.3">
      <c r="B87" s="131"/>
      <c r="C87" s="131"/>
      <c r="D87" s="12"/>
      <c r="E87" s="131"/>
      <c r="F87" s="131"/>
      <c r="G87" s="12"/>
      <c r="H87" s="12"/>
    </row>
    <row r="88" spans="1:8" s="8" customFormat="1" ht="63.75" customHeight="1" x14ac:dyDescent="0.3">
      <c r="A88" s="881" t="s">
        <v>776</v>
      </c>
      <c r="B88" s="881"/>
      <c r="C88" s="881"/>
      <c r="D88" s="881"/>
      <c r="E88" s="881"/>
      <c r="F88" s="881"/>
      <c r="G88" s="881"/>
      <c r="H88" s="881"/>
    </row>
    <row r="89" spans="1:8" s="8" customFormat="1" x14ac:dyDescent="0.3">
      <c r="B89" s="250"/>
      <c r="D89" s="12"/>
      <c r="E89" s="250"/>
      <c r="F89" s="250"/>
      <c r="G89" s="12"/>
      <c r="H89" s="12"/>
    </row>
    <row r="90" spans="1:8" s="8" customFormat="1" x14ac:dyDescent="0.3">
      <c r="B90" s="307"/>
      <c r="C90" s="307"/>
      <c r="D90" s="307"/>
      <c r="E90" s="307"/>
      <c r="F90" s="307"/>
      <c r="G90" s="307"/>
      <c r="H90" s="12"/>
    </row>
    <row r="91" spans="1:8" s="8" customFormat="1" ht="14.4" x14ac:dyDescent="0.3">
      <c r="B91" s="308"/>
      <c r="C91" s="308"/>
      <c r="D91" s="308"/>
      <c r="E91" s="308"/>
      <c r="F91" s="308"/>
      <c r="G91" s="308"/>
      <c r="H91" s="12"/>
    </row>
    <row r="92" spans="1:8" s="8" customFormat="1" x14ac:dyDescent="0.3">
      <c r="B92" s="226"/>
      <c r="C92" s="226"/>
      <c r="D92" s="226"/>
      <c r="E92" s="226"/>
      <c r="F92" s="226"/>
      <c r="G92" s="226"/>
      <c r="H92" s="12"/>
    </row>
    <row r="93" spans="1:8" s="8" customFormat="1" ht="14.4" x14ac:dyDescent="0.3">
      <c r="A93"/>
      <c r="B93" s="308"/>
      <c r="C93" s="308"/>
      <c r="D93" s="308"/>
      <c r="E93" s="308"/>
      <c r="F93" s="308"/>
      <c r="G93"/>
      <c r="H93"/>
    </row>
    <row r="94" spans="1:8" s="8" customFormat="1" ht="14.4" x14ac:dyDescent="0.3">
      <c r="A94"/>
      <c r="B94"/>
      <c r="C94"/>
      <c r="D94"/>
      <c r="E94"/>
      <c r="F94"/>
      <c r="G94"/>
      <c r="H94"/>
    </row>
    <row r="95" spans="1:8" s="8" customFormat="1" ht="14.4" x14ac:dyDescent="0.3">
      <c r="A95"/>
      <c r="B95"/>
      <c r="C95"/>
      <c r="D95"/>
      <c r="E95"/>
      <c r="F95"/>
      <c r="G95"/>
      <c r="H95"/>
    </row>
    <row r="96" spans="1:8" s="8" customFormat="1" ht="14.4" x14ac:dyDescent="0.3">
      <c r="A96"/>
      <c r="B96"/>
      <c r="C96"/>
      <c r="D96"/>
      <c r="E96"/>
      <c r="F96"/>
      <c r="G96"/>
      <c r="H96"/>
    </row>
    <row r="97" spans="1:8" s="8" customFormat="1" ht="14.4" x14ac:dyDescent="0.3">
      <c r="A97"/>
      <c r="B97"/>
      <c r="C97"/>
      <c r="D97"/>
      <c r="E97"/>
      <c r="F97"/>
      <c r="G97"/>
      <c r="H97"/>
    </row>
    <row r="98" spans="1:8" s="8" customFormat="1" ht="14.4" x14ac:dyDescent="0.3">
      <c r="A98"/>
      <c r="B98"/>
      <c r="C98"/>
      <c r="D98"/>
      <c r="E98"/>
      <c r="F98"/>
      <c r="G98"/>
      <c r="H98"/>
    </row>
    <row r="99" spans="1:8" s="8" customFormat="1" ht="14.4" x14ac:dyDescent="0.3">
      <c r="A99"/>
      <c r="B99"/>
      <c r="C99"/>
      <c r="D99"/>
      <c r="E99"/>
      <c r="F99"/>
      <c r="G99"/>
      <c r="H99"/>
    </row>
    <row r="100" spans="1:8" s="8" customFormat="1" ht="14.4" x14ac:dyDescent="0.3">
      <c r="A100"/>
      <c r="B100"/>
      <c r="C100"/>
      <c r="D100"/>
      <c r="E100"/>
      <c r="F100"/>
      <c r="G100"/>
      <c r="H100"/>
    </row>
    <row r="101" spans="1:8" s="8" customFormat="1" ht="14.4" x14ac:dyDescent="0.3">
      <c r="A101"/>
      <c r="B101"/>
      <c r="C101"/>
      <c r="D101"/>
      <c r="E101"/>
      <c r="F101"/>
      <c r="G101"/>
      <c r="H101"/>
    </row>
    <row r="102" spans="1:8" s="8" customFormat="1" ht="14.4" x14ac:dyDescent="0.3">
      <c r="A102"/>
      <c r="B102"/>
      <c r="C102"/>
      <c r="D102"/>
      <c r="E102"/>
      <c r="F102"/>
      <c r="G102"/>
      <c r="H102"/>
    </row>
    <row r="103" spans="1:8" s="8" customFormat="1" ht="14.4" x14ac:dyDescent="0.3">
      <c r="A103"/>
      <c r="B103"/>
      <c r="C103"/>
      <c r="D103"/>
      <c r="E103"/>
      <c r="F103"/>
      <c r="G103"/>
      <c r="H103"/>
    </row>
    <row r="104" spans="1:8" s="8" customFormat="1" ht="14.4" x14ac:dyDescent="0.3">
      <c r="A104"/>
      <c r="B104"/>
      <c r="C104"/>
      <c r="D104"/>
      <c r="E104"/>
      <c r="F104"/>
      <c r="G104"/>
      <c r="H104"/>
    </row>
    <row r="105" spans="1:8" s="8" customFormat="1" ht="14.4" x14ac:dyDescent="0.3">
      <c r="A105"/>
      <c r="B105"/>
      <c r="C105"/>
      <c r="D105"/>
      <c r="E105"/>
      <c r="F105"/>
      <c r="G105"/>
      <c r="H105"/>
    </row>
    <row r="106" spans="1:8" s="8" customFormat="1" ht="14.4" x14ac:dyDescent="0.3">
      <c r="A106"/>
      <c r="B106"/>
      <c r="C106"/>
      <c r="D106"/>
      <c r="E106"/>
      <c r="F106"/>
      <c r="G106"/>
      <c r="H106"/>
    </row>
    <row r="107" spans="1:8" s="8" customFormat="1" ht="14.4" x14ac:dyDescent="0.3">
      <c r="A107"/>
      <c r="B107"/>
      <c r="C107"/>
      <c r="D107"/>
      <c r="E107"/>
      <c r="F107"/>
      <c r="G107"/>
      <c r="H107"/>
    </row>
    <row r="108" spans="1:8" s="8" customFormat="1" ht="14.4" x14ac:dyDescent="0.3">
      <c r="A108"/>
      <c r="B108"/>
      <c r="C108"/>
      <c r="D108"/>
      <c r="E108"/>
      <c r="F108"/>
      <c r="G108"/>
      <c r="H108"/>
    </row>
    <row r="109" spans="1:8" s="8" customFormat="1" ht="14.4" x14ac:dyDescent="0.3">
      <c r="A109"/>
      <c r="B109"/>
      <c r="C109"/>
      <c r="D109"/>
      <c r="E109"/>
      <c r="F109"/>
      <c r="G109"/>
      <c r="H109"/>
    </row>
    <row r="110" spans="1:8" s="8" customFormat="1" ht="14.4" x14ac:dyDescent="0.3">
      <c r="A110"/>
      <c r="B110"/>
      <c r="C110"/>
      <c r="D110"/>
      <c r="E110"/>
      <c r="F110"/>
      <c r="G110"/>
      <c r="H110"/>
    </row>
    <row r="111" spans="1:8" s="8" customFormat="1" ht="14.4" x14ac:dyDescent="0.3">
      <c r="A111"/>
      <c r="B111"/>
      <c r="C111"/>
      <c r="D111"/>
      <c r="E111"/>
      <c r="F111"/>
      <c r="G111"/>
      <c r="H111"/>
    </row>
    <row r="112" spans="1:8" s="8" customFormat="1" ht="14.4" x14ac:dyDescent="0.3">
      <c r="A112"/>
      <c r="B112"/>
      <c r="C112"/>
      <c r="D112"/>
      <c r="E112"/>
      <c r="F112"/>
      <c r="G112"/>
      <c r="H112"/>
    </row>
    <row r="113" spans="1:8" s="8" customFormat="1" ht="14.4" x14ac:dyDescent="0.3">
      <c r="A113"/>
      <c r="B113"/>
      <c r="C113"/>
      <c r="D113"/>
      <c r="E113"/>
      <c r="F113"/>
      <c r="G113"/>
      <c r="H113"/>
    </row>
    <row r="114" spans="1:8" s="8" customFormat="1" ht="14.4" x14ac:dyDescent="0.3">
      <c r="A114"/>
      <c r="B114"/>
      <c r="C114"/>
      <c r="D114"/>
      <c r="E114"/>
      <c r="F114"/>
      <c r="G114"/>
      <c r="H114"/>
    </row>
    <row r="115" spans="1:8" s="8" customFormat="1" ht="14.4" x14ac:dyDescent="0.3">
      <c r="A115"/>
      <c r="B115"/>
      <c r="C115"/>
      <c r="D115"/>
      <c r="E115"/>
      <c r="F115"/>
      <c r="G115"/>
      <c r="H115"/>
    </row>
    <row r="116" spans="1:8" s="8" customFormat="1" ht="14.4" x14ac:dyDescent="0.3">
      <c r="A116"/>
      <c r="B116"/>
      <c r="C116"/>
      <c r="D116"/>
      <c r="E116"/>
      <c r="F116"/>
      <c r="G116"/>
      <c r="H116"/>
    </row>
    <row r="117" spans="1:8" s="8" customFormat="1" ht="14.4" x14ac:dyDescent="0.3">
      <c r="A117"/>
      <c r="B117"/>
      <c r="C117"/>
      <c r="D117"/>
      <c r="E117"/>
      <c r="F117"/>
      <c r="G117"/>
      <c r="H117"/>
    </row>
    <row r="118" spans="1:8" s="8" customFormat="1" ht="14.4" x14ac:dyDescent="0.3">
      <c r="A118"/>
      <c r="B118"/>
      <c r="C118"/>
      <c r="D118"/>
      <c r="E118"/>
      <c r="F118"/>
      <c r="G118"/>
      <c r="H118"/>
    </row>
    <row r="119" spans="1:8" s="8" customFormat="1" ht="14.4" x14ac:dyDescent="0.3">
      <c r="A119"/>
      <c r="B119"/>
      <c r="C119"/>
      <c r="D119"/>
      <c r="E119"/>
      <c r="F119"/>
      <c r="G119"/>
      <c r="H119"/>
    </row>
    <row r="120" spans="1:8" s="8" customFormat="1" ht="14.4" x14ac:dyDescent="0.3">
      <c r="A120"/>
      <c r="B120"/>
      <c r="C120"/>
      <c r="D120"/>
      <c r="E120"/>
      <c r="F120"/>
      <c r="G120"/>
      <c r="H120"/>
    </row>
    <row r="121" spans="1:8" s="8" customFormat="1" ht="14.4" x14ac:dyDescent="0.3">
      <c r="D121" s="12"/>
      <c r="E121" s="12"/>
      <c r="G121"/>
      <c r="H121"/>
    </row>
    <row r="122" spans="1:8" s="8" customFormat="1" ht="14.4" x14ac:dyDescent="0.3">
      <c r="D122" s="12"/>
      <c r="E122" s="12"/>
      <c r="G122"/>
      <c r="H122"/>
    </row>
    <row r="123" spans="1:8" s="8" customFormat="1" ht="14.4" x14ac:dyDescent="0.3">
      <c r="D123" s="12"/>
      <c r="E123" s="12"/>
      <c r="G123"/>
      <c r="H123"/>
    </row>
    <row r="124" spans="1:8" s="8" customFormat="1" ht="14.4" x14ac:dyDescent="0.3">
      <c r="D124" s="12"/>
      <c r="E124" s="12"/>
      <c r="G124"/>
      <c r="H124"/>
    </row>
    <row r="125" spans="1:8" s="8" customFormat="1" ht="14.4" x14ac:dyDescent="0.3">
      <c r="D125" s="12"/>
      <c r="E125" s="12"/>
      <c r="G125"/>
      <c r="H125"/>
    </row>
    <row r="126" spans="1:8" s="8" customFormat="1" ht="14.4" x14ac:dyDescent="0.3">
      <c r="D126" s="12"/>
      <c r="E126" s="12"/>
      <c r="G126"/>
      <c r="H126"/>
    </row>
    <row r="127" spans="1:8" s="8" customFormat="1" ht="14.4" x14ac:dyDescent="0.3">
      <c r="D127" s="12"/>
      <c r="E127" s="12"/>
      <c r="G127"/>
      <c r="H127"/>
    </row>
    <row r="128" spans="1:8" s="8" customFormat="1" ht="14.4" x14ac:dyDescent="0.3">
      <c r="D128" s="12"/>
      <c r="E128" s="12"/>
      <c r="G128"/>
      <c r="H128"/>
    </row>
    <row r="129" spans="4:8" s="8" customFormat="1" ht="14.4" x14ac:dyDescent="0.3">
      <c r="D129" s="12"/>
      <c r="E129" s="12"/>
      <c r="G129"/>
      <c r="H129"/>
    </row>
    <row r="130" spans="4:8" s="8" customFormat="1" ht="14.4" x14ac:dyDescent="0.3">
      <c r="D130" s="12"/>
      <c r="E130" s="12"/>
      <c r="G130"/>
      <c r="H130"/>
    </row>
    <row r="131" spans="4:8" s="8" customFormat="1" ht="14.4" x14ac:dyDescent="0.3">
      <c r="D131" s="12"/>
      <c r="E131" s="12"/>
      <c r="G131"/>
      <c r="H131"/>
    </row>
    <row r="132" spans="4:8" s="8" customFormat="1" ht="14.4" x14ac:dyDescent="0.3">
      <c r="D132" s="12"/>
      <c r="E132" s="12"/>
      <c r="G132"/>
      <c r="H132"/>
    </row>
    <row r="133" spans="4:8" s="8" customFormat="1" ht="14.4" x14ac:dyDescent="0.3">
      <c r="D133" s="12"/>
      <c r="E133" s="12"/>
      <c r="G133"/>
      <c r="H133"/>
    </row>
    <row r="134" spans="4:8" s="8" customFormat="1" ht="14.4" x14ac:dyDescent="0.3">
      <c r="D134" s="12"/>
      <c r="E134" s="12"/>
      <c r="G134"/>
      <c r="H134"/>
    </row>
    <row r="135" spans="4:8" s="8" customFormat="1" ht="14.4" x14ac:dyDescent="0.3">
      <c r="D135" s="12"/>
      <c r="E135" s="12"/>
      <c r="G135"/>
      <c r="H135"/>
    </row>
    <row r="136" spans="4:8" s="8" customFormat="1" ht="14.4" x14ac:dyDescent="0.3">
      <c r="D136" s="12"/>
      <c r="E136" s="12"/>
      <c r="G136"/>
      <c r="H136"/>
    </row>
    <row r="137" spans="4:8" s="8" customFormat="1" ht="14.4" x14ac:dyDescent="0.3">
      <c r="D137" s="12"/>
      <c r="E137" s="12"/>
      <c r="G137"/>
      <c r="H137"/>
    </row>
    <row r="138" spans="4:8" s="8" customFormat="1" ht="14.4" x14ac:dyDescent="0.3">
      <c r="D138" s="12"/>
      <c r="E138" s="12"/>
      <c r="G138"/>
      <c r="H138"/>
    </row>
    <row r="139" spans="4:8" s="8" customFormat="1" ht="14.4" x14ac:dyDescent="0.3">
      <c r="D139" s="12"/>
      <c r="E139" s="12"/>
      <c r="G139"/>
      <c r="H139"/>
    </row>
    <row r="140" spans="4:8" s="8" customFormat="1" ht="14.4" x14ac:dyDescent="0.3">
      <c r="D140" s="12"/>
      <c r="E140" s="12"/>
      <c r="G140"/>
      <c r="H140"/>
    </row>
    <row r="141" spans="4:8" s="8" customFormat="1" ht="14.4" x14ac:dyDescent="0.3">
      <c r="D141" s="12"/>
      <c r="E141" s="12"/>
      <c r="G141"/>
      <c r="H141"/>
    </row>
    <row r="142" spans="4:8" s="8" customFormat="1" ht="14.4" x14ac:dyDescent="0.3">
      <c r="D142" s="12"/>
      <c r="E142" s="12"/>
      <c r="G142"/>
      <c r="H142"/>
    </row>
    <row r="143" spans="4:8" s="8" customFormat="1" ht="14.4" x14ac:dyDescent="0.3">
      <c r="D143" s="12"/>
      <c r="E143" s="12"/>
      <c r="G143"/>
      <c r="H143"/>
    </row>
    <row r="144" spans="4:8" s="8" customFormat="1" ht="14.4" x14ac:dyDescent="0.3">
      <c r="D144" s="12"/>
      <c r="E144" s="12"/>
      <c r="G144"/>
      <c r="H144"/>
    </row>
    <row r="145" spans="4:8" s="8" customFormat="1" ht="14.4" x14ac:dyDescent="0.3">
      <c r="D145" s="12"/>
      <c r="E145" s="12"/>
      <c r="G145"/>
      <c r="H145"/>
    </row>
    <row r="146" spans="4:8" s="8" customFormat="1" ht="14.4" x14ac:dyDescent="0.3">
      <c r="D146" s="12"/>
      <c r="E146" s="12"/>
      <c r="G146"/>
      <c r="H146"/>
    </row>
    <row r="147" spans="4:8" s="8" customFormat="1" ht="14.4" x14ac:dyDescent="0.3">
      <c r="D147" s="12"/>
      <c r="E147" s="12"/>
      <c r="G147"/>
      <c r="H147"/>
    </row>
    <row r="148" spans="4:8" s="8" customFormat="1" ht="14.4" x14ac:dyDescent="0.3">
      <c r="D148" s="12"/>
      <c r="E148" s="12"/>
      <c r="G148"/>
      <c r="H148"/>
    </row>
    <row r="149" spans="4:8" s="8" customFormat="1" ht="14.4" x14ac:dyDescent="0.3">
      <c r="D149" s="12"/>
      <c r="E149" s="12"/>
      <c r="G149"/>
      <c r="H149"/>
    </row>
    <row r="150" spans="4:8" s="8" customFormat="1" ht="14.4" x14ac:dyDescent="0.3">
      <c r="D150" s="12"/>
      <c r="E150" s="12"/>
      <c r="G150"/>
      <c r="H150"/>
    </row>
    <row r="151" spans="4:8" s="8" customFormat="1" ht="14.4" x14ac:dyDescent="0.3">
      <c r="D151" s="12"/>
      <c r="E151" s="12"/>
      <c r="G151"/>
      <c r="H151"/>
    </row>
    <row r="152" spans="4:8" s="8" customFormat="1" ht="14.4" x14ac:dyDescent="0.3">
      <c r="D152" s="12"/>
      <c r="E152" s="12"/>
      <c r="G152"/>
      <c r="H152"/>
    </row>
    <row r="153" spans="4:8" s="8" customFormat="1" ht="14.4" x14ac:dyDescent="0.3">
      <c r="D153" s="12"/>
      <c r="E153" s="12"/>
      <c r="G153"/>
      <c r="H153"/>
    </row>
    <row r="154" spans="4:8" s="8" customFormat="1" ht="14.4" x14ac:dyDescent="0.3">
      <c r="D154" s="12"/>
      <c r="E154" s="12"/>
      <c r="G154"/>
      <c r="H154"/>
    </row>
    <row r="155" spans="4:8" s="8" customFormat="1" ht="14.4" x14ac:dyDescent="0.3">
      <c r="D155" s="12"/>
      <c r="E155" s="12"/>
      <c r="G155"/>
      <c r="H155"/>
    </row>
    <row r="156" spans="4:8" s="8" customFormat="1" ht="14.4" x14ac:dyDescent="0.3">
      <c r="D156" s="12"/>
      <c r="E156" s="12"/>
      <c r="G156"/>
      <c r="H156"/>
    </row>
    <row r="157" spans="4:8" s="8" customFormat="1" ht="14.4" x14ac:dyDescent="0.3">
      <c r="D157" s="12"/>
      <c r="E157" s="12"/>
      <c r="G157"/>
      <c r="H157"/>
    </row>
    <row r="158" spans="4:8" s="8" customFormat="1" ht="14.4" x14ac:dyDescent="0.3">
      <c r="D158" s="12"/>
      <c r="E158" s="12"/>
      <c r="G158"/>
      <c r="H158"/>
    </row>
    <row r="159" spans="4:8" s="8" customFormat="1" ht="14.4" x14ac:dyDescent="0.3">
      <c r="D159" s="12"/>
      <c r="E159" s="12"/>
      <c r="G159"/>
      <c r="H159"/>
    </row>
    <row r="160" spans="4:8" s="8" customFormat="1" ht="14.4" x14ac:dyDescent="0.3">
      <c r="D160" s="12"/>
      <c r="E160" s="12"/>
      <c r="G160"/>
      <c r="H160"/>
    </row>
    <row r="161" spans="4:8" s="8" customFormat="1" ht="14.4" x14ac:dyDescent="0.3">
      <c r="D161" s="12"/>
      <c r="E161" s="12"/>
      <c r="G161"/>
      <c r="H161"/>
    </row>
    <row r="162" spans="4:8" s="8" customFormat="1" ht="14.4" x14ac:dyDescent="0.3">
      <c r="D162" s="12"/>
      <c r="E162" s="12"/>
      <c r="G162"/>
      <c r="H162"/>
    </row>
    <row r="163" spans="4:8" s="8" customFormat="1" ht="14.4" x14ac:dyDescent="0.3">
      <c r="D163" s="12"/>
      <c r="E163" s="12"/>
      <c r="G163"/>
      <c r="H163"/>
    </row>
    <row r="164" spans="4:8" s="8" customFormat="1" ht="14.4" x14ac:dyDescent="0.3">
      <c r="D164" s="12"/>
      <c r="E164" s="12"/>
      <c r="G164"/>
      <c r="H164"/>
    </row>
    <row r="165" spans="4:8" s="8" customFormat="1" ht="14.4" x14ac:dyDescent="0.3">
      <c r="D165" s="12"/>
      <c r="E165" s="12"/>
      <c r="G165"/>
      <c r="H165"/>
    </row>
    <row r="166" spans="4:8" s="8" customFormat="1" ht="14.4" x14ac:dyDescent="0.3">
      <c r="D166" s="12"/>
      <c r="E166" s="12"/>
      <c r="G166"/>
      <c r="H166"/>
    </row>
    <row r="167" spans="4:8" s="8" customFormat="1" ht="14.4" x14ac:dyDescent="0.3">
      <c r="D167" s="12"/>
      <c r="E167" s="12"/>
      <c r="G167"/>
      <c r="H167"/>
    </row>
    <row r="168" spans="4:8" s="8" customFormat="1" ht="14.4" x14ac:dyDescent="0.3">
      <c r="D168" s="12"/>
      <c r="E168" s="12"/>
      <c r="G168"/>
      <c r="H168"/>
    </row>
    <row r="169" spans="4:8" s="8" customFormat="1" ht="14.4" x14ac:dyDescent="0.3">
      <c r="D169" s="12"/>
      <c r="E169" s="12"/>
      <c r="G169"/>
      <c r="H169"/>
    </row>
    <row r="170" spans="4:8" s="8" customFormat="1" ht="14.4" x14ac:dyDescent="0.3">
      <c r="D170" s="12"/>
      <c r="E170" s="12"/>
      <c r="G170"/>
      <c r="H170"/>
    </row>
    <row r="171" spans="4:8" s="8" customFormat="1" ht="14.4" x14ac:dyDescent="0.3">
      <c r="D171" s="12"/>
      <c r="E171" s="12"/>
      <c r="G171"/>
      <c r="H171"/>
    </row>
    <row r="172" spans="4:8" s="8" customFormat="1" ht="14.4" x14ac:dyDescent="0.3">
      <c r="D172" s="12"/>
      <c r="E172" s="12"/>
      <c r="G172"/>
      <c r="H172"/>
    </row>
    <row r="173" spans="4:8" s="8" customFormat="1" ht="14.4" x14ac:dyDescent="0.3">
      <c r="D173" s="12"/>
      <c r="E173" s="12"/>
      <c r="G173"/>
      <c r="H173"/>
    </row>
    <row r="174" spans="4:8" s="8" customFormat="1" ht="14.4" x14ac:dyDescent="0.3">
      <c r="D174" s="12"/>
      <c r="E174" s="12"/>
      <c r="G174"/>
      <c r="H174"/>
    </row>
    <row r="175" spans="4:8" s="8" customFormat="1" ht="14.4" x14ac:dyDescent="0.3">
      <c r="D175" s="12"/>
      <c r="E175" s="12"/>
      <c r="G175"/>
      <c r="H175"/>
    </row>
    <row r="176" spans="4:8" s="8" customFormat="1" ht="14.4" x14ac:dyDescent="0.3">
      <c r="D176" s="12"/>
      <c r="E176" s="12"/>
      <c r="G176"/>
      <c r="H176"/>
    </row>
    <row r="177" spans="4:8" s="8" customFormat="1" ht="14.4" x14ac:dyDescent="0.3">
      <c r="D177" s="12"/>
      <c r="E177" s="12"/>
      <c r="G177"/>
      <c r="H177"/>
    </row>
    <row r="178" spans="4:8" s="8" customFormat="1" ht="14.4" x14ac:dyDescent="0.3">
      <c r="D178" s="12"/>
      <c r="E178" s="12"/>
      <c r="G178"/>
      <c r="H178"/>
    </row>
    <row r="179" spans="4:8" s="8" customFormat="1" ht="14.4" x14ac:dyDescent="0.3">
      <c r="D179" s="12"/>
      <c r="E179" s="12"/>
      <c r="G179"/>
      <c r="H179"/>
    </row>
    <row r="180" spans="4:8" s="8" customFormat="1" ht="14.4" x14ac:dyDescent="0.3">
      <c r="D180" s="12"/>
      <c r="E180" s="12"/>
      <c r="G180"/>
      <c r="H180"/>
    </row>
    <row r="181" spans="4:8" s="8" customFormat="1" ht="14.4" x14ac:dyDescent="0.3">
      <c r="D181" s="12"/>
      <c r="E181" s="12"/>
      <c r="G181"/>
      <c r="H181"/>
    </row>
    <row r="182" spans="4:8" s="8" customFormat="1" ht="14.4" x14ac:dyDescent="0.3">
      <c r="D182" s="12"/>
      <c r="E182" s="12"/>
      <c r="G182"/>
      <c r="H182"/>
    </row>
    <row r="183" spans="4:8" s="8" customFormat="1" ht="14.4" x14ac:dyDescent="0.3">
      <c r="D183" s="12"/>
      <c r="E183" s="12"/>
      <c r="G183"/>
      <c r="H183"/>
    </row>
    <row r="184" spans="4:8" s="8" customFormat="1" ht="14.4" x14ac:dyDescent="0.3">
      <c r="D184" s="12"/>
      <c r="E184" s="12"/>
      <c r="G184"/>
      <c r="H184"/>
    </row>
    <row r="185" spans="4:8" s="8" customFormat="1" ht="14.4" x14ac:dyDescent="0.3">
      <c r="D185" s="12"/>
      <c r="E185" s="12"/>
      <c r="G185"/>
      <c r="H185"/>
    </row>
    <row r="186" spans="4:8" s="8" customFormat="1" ht="14.4" x14ac:dyDescent="0.3">
      <c r="D186" s="12"/>
      <c r="E186" s="12"/>
      <c r="G186"/>
      <c r="H186"/>
    </row>
    <row r="187" spans="4:8" s="8" customFormat="1" ht="14.4" x14ac:dyDescent="0.3">
      <c r="D187" s="12"/>
      <c r="E187" s="12"/>
      <c r="G187"/>
      <c r="H187"/>
    </row>
    <row r="188" spans="4:8" s="8" customFormat="1" ht="14.4" x14ac:dyDescent="0.3">
      <c r="D188" s="12"/>
      <c r="E188" s="12"/>
      <c r="G188"/>
      <c r="H188"/>
    </row>
    <row r="189" spans="4:8" s="8" customFormat="1" ht="14.4" x14ac:dyDescent="0.3">
      <c r="D189" s="12"/>
      <c r="E189" s="12"/>
      <c r="G189"/>
      <c r="H189"/>
    </row>
    <row r="190" spans="4:8" s="8" customFormat="1" ht="14.4" x14ac:dyDescent="0.3">
      <c r="D190" s="12"/>
      <c r="E190" s="12"/>
      <c r="G190"/>
      <c r="H190"/>
    </row>
    <row r="191" spans="4:8" s="8" customFormat="1" ht="14.4" x14ac:dyDescent="0.3">
      <c r="D191" s="12"/>
      <c r="E191" s="12"/>
      <c r="G191"/>
      <c r="H191"/>
    </row>
    <row r="192" spans="4:8" s="8" customFormat="1" ht="14.4" x14ac:dyDescent="0.3">
      <c r="D192" s="12"/>
      <c r="E192" s="12"/>
      <c r="G192"/>
      <c r="H192"/>
    </row>
    <row r="193" spans="4:8" s="8" customFormat="1" ht="14.4" x14ac:dyDescent="0.3">
      <c r="D193" s="12"/>
      <c r="E193" s="12"/>
      <c r="G193"/>
      <c r="H193"/>
    </row>
    <row r="194" spans="4:8" s="8" customFormat="1" ht="14.4" x14ac:dyDescent="0.3">
      <c r="D194" s="12"/>
      <c r="E194" s="12"/>
      <c r="G194"/>
      <c r="H194"/>
    </row>
    <row r="195" spans="4:8" s="8" customFormat="1" ht="14.4" x14ac:dyDescent="0.3">
      <c r="D195" s="12"/>
      <c r="E195" s="12"/>
      <c r="G195"/>
      <c r="H195"/>
    </row>
    <row r="196" spans="4:8" s="8" customFormat="1" ht="14.4" x14ac:dyDescent="0.3">
      <c r="D196" s="12"/>
      <c r="E196" s="12"/>
      <c r="G196"/>
      <c r="H196"/>
    </row>
    <row r="197" spans="4:8" s="8" customFormat="1" ht="14.4" x14ac:dyDescent="0.3">
      <c r="D197" s="12"/>
      <c r="E197" s="12"/>
      <c r="G197"/>
      <c r="H197"/>
    </row>
    <row r="198" spans="4:8" s="8" customFormat="1" ht="14.4" x14ac:dyDescent="0.3">
      <c r="D198" s="12"/>
      <c r="E198" s="12"/>
      <c r="G198"/>
      <c r="H198"/>
    </row>
    <row r="199" spans="4:8" s="8" customFormat="1" ht="14.4" x14ac:dyDescent="0.3">
      <c r="D199" s="12"/>
      <c r="E199" s="12"/>
      <c r="G199"/>
      <c r="H199"/>
    </row>
    <row r="200" spans="4:8" s="8" customFormat="1" ht="14.4" x14ac:dyDescent="0.3">
      <c r="D200" s="12"/>
      <c r="E200" s="12"/>
      <c r="G200"/>
      <c r="H200"/>
    </row>
    <row r="201" spans="4:8" s="8" customFormat="1" ht="14.4" x14ac:dyDescent="0.3">
      <c r="D201" s="12"/>
      <c r="E201" s="12"/>
      <c r="G201"/>
      <c r="H201"/>
    </row>
    <row r="202" spans="4:8" s="8" customFormat="1" ht="14.4" x14ac:dyDescent="0.3">
      <c r="D202" s="12"/>
      <c r="E202" s="12"/>
      <c r="G202"/>
      <c r="H202"/>
    </row>
    <row r="203" spans="4:8" s="8" customFormat="1" ht="14.4" x14ac:dyDescent="0.3">
      <c r="D203" s="12"/>
      <c r="E203" s="12"/>
      <c r="G203"/>
      <c r="H203"/>
    </row>
    <row r="204" spans="4:8" s="8" customFormat="1" ht="14.4" x14ac:dyDescent="0.3">
      <c r="D204" s="12"/>
      <c r="E204" s="12"/>
      <c r="G204"/>
      <c r="H204"/>
    </row>
    <row r="205" spans="4:8" s="8" customFormat="1" ht="14.4" x14ac:dyDescent="0.3">
      <c r="D205" s="12"/>
      <c r="E205" s="12"/>
      <c r="G205"/>
      <c r="H205"/>
    </row>
    <row r="206" spans="4:8" s="8" customFormat="1" ht="14.4" x14ac:dyDescent="0.3">
      <c r="D206" s="12"/>
      <c r="E206" s="12"/>
      <c r="G206"/>
      <c r="H206"/>
    </row>
    <row r="207" spans="4:8" s="8" customFormat="1" ht="14.4" x14ac:dyDescent="0.3">
      <c r="D207" s="12"/>
      <c r="E207" s="12"/>
      <c r="G207"/>
      <c r="H207"/>
    </row>
    <row r="208" spans="4:8" s="8" customFormat="1" ht="14.4" x14ac:dyDescent="0.3">
      <c r="D208" s="12"/>
      <c r="E208" s="12"/>
      <c r="G208"/>
      <c r="H208"/>
    </row>
    <row r="209" spans="4:8" s="8" customFormat="1" ht="14.4" x14ac:dyDescent="0.3">
      <c r="D209" s="12"/>
      <c r="E209" s="12"/>
      <c r="G209"/>
      <c r="H209"/>
    </row>
    <row r="210" spans="4:8" s="8" customFormat="1" ht="14.4" x14ac:dyDescent="0.3">
      <c r="D210" s="12"/>
      <c r="E210" s="12"/>
      <c r="G210"/>
      <c r="H210"/>
    </row>
    <row r="211" spans="4:8" s="8" customFormat="1" ht="14.4" x14ac:dyDescent="0.3">
      <c r="D211" s="12"/>
      <c r="E211" s="12"/>
      <c r="G211"/>
      <c r="H211"/>
    </row>
    <row r="212" spans="4:8" s="8" customFormat="1" ht="14.4" x14ac:dyDescent="0.3">
      <c r="D212" s="12"/>
      <c r="E212" s="12"/>
      <c r="G212"/>
      <c r="H212"/>
    </row>
    <row r="213" spans="4:8" s="8" customFormat="1" ht="14.4" x14ac:dyDescent="0.3">
      <c r="D213" s="12"/>
      <c r="E213" s="12"/>
      <c r="G213"/>
      <c r="H213"/>
    </row>
    <row r="214" spans="4:8" s="8" customFormat="1" ht="14.4" x14ac:dyDescent="0.3">
      <c r="D214" s="12"/>
      <c r="E214" s="12"/>
      <c r="G214"/>
      <c r="H214"/>
    </row>
    <row r="215" spans="4:8" s="8" customFormat="1" ht="14.4" x14ac:dyDescent="0.3">
      <c r="D215" s="12"/>
      <c r="E215" s="12"/>
      <c r="G215"/>
      <c r="H215"/>
    </row>
    <row r="216" spans="4:8" s="8" customFormat="1" ht="14.4" x14ac:dyDescent="0.3">
      <c r="D216" s="12"/>
      <c r="E216" s="12"/>
      <c r="G216"/>
      <c r="H216"/>
    </row>
    <row r="217" spans="4:8" s="8" customFormat="1" ht="14.4" x14ac:dyDescent="0.3">
      <c r="D217" s="12"/>
      <c r="E217" s="12"/>
      <c r="G217"/>
      <c r="H217"/>
    </row>
    <row r="218" spans="4:8" s="8" customFormat="1" ht="14.4" x14ac:dyDescent="0.3">
      <c r="D218" s="12"/>
      <c r="E218" s="12"/>
      <c r="G218"/>
      <c r="H218"/>
    </row>
    <row r="219" spans="4:8" s="8" customFormat="1" ht="14.4" x14ac:dyDescent="0.3">
      <c r="D219" s="12"/>
      <c r="E219" s="12"/>
      <c r="G219"/>
      <c r="H219"/>
    </row>
    <row r="220" spans="4:8" s="8" customFormat="1" ht="14.4" x14ac:dyDescent="0.3">
      <c r="D220" s="12"/>
      <c r="E220" s="12"/>
      <c r="G220"/>
      <c r="H220"/>
    </row>
    <row r="221" spans="4:8" s="8" customFormat="1" ht="14.4" x14ac:dyDescent="0.3">
      <c r="D221" s="12"/>
      <c r="E221" s="12"/>
      <c r="G221"/>
      <c r="H221"/>
    </row>
    <row r="222" spans="4:8" s="8" customFormat="1" ht="14.4" x14ac:dyDescent="0.3">
      <c r="D222" s="12"/>
      <c r="E222" s="12"/>
      <c r="G222"/>
      <c r="H222"/>
    </row>
    <row r="223" spans="4:8" s="8" customFormat="1" ht="14.4" x14ac:dyDescent="0.3">
      <c r="D223" s="12"/>
      <c r="E223" s="12"/>
      <c r="G223"/>
      <c r="H223"/>
    </row>
    <row r="224" spans="4:8" s="8" customFormat="1" ht="14.4" x14ac:dyDescent="0.3">
      <c r="D224" s="12"/>
      <c r="E224" s="12"/>
      <c r="G224"/>
      <c r="H224"/>
    </row>
    <row r="225" spans="4:8" s="8" customFormat="1" ht="14.4" x14ac:dyDescent="0.3">
      <c r="D225" s="12"/>
      <c r="E225" s="12"/>
      <c r="G225"/>
      <c r="H225"/>
    </row>
    <row r="226" spans="4:8" s="8" customFormat="1" ht="14.4" x14ac:dyDescent="0.3">
      <c r="D226" s="12"/>
      <c r="E226" s="12"/>
      <c r="G226"/>
      <c r="H226"/>
    </row>
    <row r="227" spans="4:8" s="8" customFormat="1" ht="14.4" x14ac:dyDescent="0.3">
      <c r="D227" s="12"/>
      <c r="E227" s="12"/>
      <c r="G227"/>
      <c r="H227"/>
    </row>
    <row r="228" spans="4:8" s="8" customFormat="1" ht="14.4" x14ac:dyDescent="0.3">
      <c r="D228" s="12"/>
      <c r="E228" s="12"/>
      <c r="G228"/>
      <c r="H228"/>
    </row>
    <row r="229" spans="4:8" s="8" customFormat="1" ht="14.4" x14ac:dyDescent="0.3">
      <c r="D229" s="12"/>
      <c r="E229" s="12"/>
      <c r="G229"/>
      <c r="H229"/>
    </row>
    <row r="230" spans="4:8" s="8" customFormat="1" ht="14.4" x14ac:dyDescent="0.3">
      <c r="D230" s="12"/>
      <c r="E230" s="12"/>
      <c r="G230"/>
      <c r="H230"/>
    </row>
    <row r="231" spans="4:8" s="8" customFormat="1" ht="14.4" x14ac:dyDescent="0.3">
      <c r="D231" s="12"/>
      <c r="E231" s="12"/>
      <c r="G231"/>
      <c r="H231"/>
    </row>
    <row r="232" spans="4:8" s="8" customFormat="1" ht="14.4" x14ac:dyDescent="0.3">
      <c r="D232" s="12"/>
      <c r="E232" s="12"/>
      <c r="G232"/>
      <c r="H232"/>
    </row>
    <row r="233" spans="4:8" s="8" customFormat="1" ht="14.4" x14ac:dyDescent="0.3">
      <c r="D233" s="12"/>
      <c r="E233" s="12"/>
      <c r="G233"/>
      <c r="H233"/>
    </row>
    <row r="234" spans="4:8" s="8" customFormat="1" ht="14.4" x14ac:dyDescent="0.3">
      <c r="D234" s="12"/>
      <c r="E234" s="12"/>
      <c r="G234"/>
      <c r="H234"/>
    </row>
    <row r="235" spans="4:8" s="8" customFormat="1" ht="14.4" x14ac:dyDescent="0.3">
      <c r="D235" s="12"/>
      <c r="E235" s="12"/>
      <c r="G235"/>
      <c r="H235"/>
    </row>
    <row r="236" spans="4:8" s="8" customFormat="1" ht="14.4" x14ac:dyDescent="0.3">
      <c r="D236" s="12"/>
      <c r="E236" s="12"/>
      <c r="G236"/>
      <c r="H236"/>
    </row>
    <row r="237" spans="4:8" s="8" customFormat="1" ht="14.4" x14ac:dyDescent="0.3">
      <c r="D237" s="12"/>
      <c r="E237" s="12"/>
      <c r="G237"/>
      <c r="H237"/>
    </row>
    <row r="238" spans="4:8" s="8" customFormat="1" ht="14.4" x14ac:dyDescent="0.3">
      <c r="D238" s="12"/>
      <c r="E238" s="12"/>
      <c r="G238"/>
      <c r="H238"/>
    </row>
    <row r="239" spans="4:8" s="8" customFormat="1" ht="14.4" x14ac:dyDescent="0.3">
      <c r="D239" s="12"/>
      <c r="E239" s="12"/>
      <c r="G239"/>
      <c r="H239"/>
    </row>
    <row r="240" spans="4:8" s="8" customFormat="1" ht="14.4" x14ac:dyDescent="0.3">
      <c r="D240" s="12"/>
      <c r="E240" s="12"/>
      <c r="G240"/>
      <c r="H240"/>
    </row>
    <row r="241" spans="4:8" s="8" customFormat="1" ht="14.4" x14ac:dyDescent="0.3">
      <c r="D241" s="12"/>
      <c r="E241" s="12"/>
      <c r="G241"/>
      <c r="H241"/>
    </row>
    <row r="242" spans="4:8" s="8" customFormat="1" ht="14.4" x14ac:dyDescent="0.3">
      <c r="D242" s="12"/>
      <c r="E242" s="12"/>
      <c r="G242"/>
      <c r="H242"/>
    </row>
    <row r="243" spans="4:8" s="8" customFormat="1" ht="14.4" x14ac:dyDescent="0.3">
      <c r="D243" s="12"/>
      <c r="E243" s="12"/>
      <c r="G243"/>
      <c r="H243"/>
    </row>
    <row r="244" spans="4:8" s="8" customFormat="1" ht="14.4" x14ac:dyDescent="0.3">
      <c r="D244" s="12"/>
      <c r="E244" s="12"/>
      <c r="G244"/>
      <c r="H244"/>
    </row>
    <row r="245" spans="4:8" s="8" customFormat="1" ht="14.4" x14ac:dyDescent="0.3">
      <c r="D245" s="12"/>
      <c r="E245" s="12"/>
      <c r="G245"/>
      <c r="H245"/>
    </row>
    <row r="246" spans="4:8" s="8" customFormat="1" ht="14.4" x14ac:dyDescent="0.3">
      <c r="D246" s="12"/>
      <c r="E246" s="12"/>
      <c r="G246"/>
      <c r="H246"/>
    </row>
    <row r="247" spans="4:8" s="8" customFormat="1" ht="14.4" x14ac:dyDescent="0.3">
      <c r="D247" s="12"/>
      <c r="E247" s="12"/>
      <c r="G247"/>
      <c r="H247"/>
    </row>
    <row r="248" spans="4:8" s="8" customFormat="1" ht="14.4" x14ac:dyDescent="0.3">
      <c r="D248" s="12"/>
      <c r="E248" s="12"/>
      <c r="G248"/>
      <c r="H248"/>
    </row>
    <row r="249" spans="4:8" s="8" customFormat="1" ht="14.4" x14ac:dyDescent="0.3">
      <c r="D249" s="12"/>
      <c r="E249" s="12"/>
      <c r="G249"/>
      <c r="H249"/>
    </row>
    <row r="250" spans="4:8" s="8" customFormat="1" ht="14.4" x14ac:dyDescent="0.3">
      <c r="D250" s="12"/>
      <c r="E250" s="12"/>
      <c r="G250"/>
      <c r="H250"/>
    </row>
    <row r="251" spans="4:8" s="8" customFormat="1" ht="14.4" x14ac:dyDescent="0.3">
      <c r="D251" s="12"/>
      <c r="E251" s="12"/>
      <c r="G251"/>
      <c r="H251"/>
    </row>
    <row r="252" spans="4:8" s="8" customFormat="1" ht="14.4" x14ac:dyDescent="0.3">
      <c r="D252" s="12"/>
      <c r="E252" s="12"/>
      <c r="G252"/>
      <c r="H252"/>
    </row>
    <row r="253" spans="4:8" s="8" customFormat="1" ht="14.4" x14ac:dyDescent="0.3">
      <c r="D253" s="12"/>
      <c r="E253" s="12"/>
      <c r="G253"/>
      <c r="H253"/>
    </row>
    <row r="254" spans="4:8" s="8" customFormat="1" ht="14.4" x14ac:dyDescent="0.3">
      <c r="D254" s="12"/>
      <c r="E254" s="12"/>
      <c r="G254"/>
      <c r="H254"/>
    </row>
    <row r="255" spans="4:8" s="8" customFormat="1" ht="14.4" x14ac:dyDescent="0.3">
      <c r="D255" s="12"/>
      <c r="E255" s="12"/>
      <c r="G255"/>
      <c r="H255"/>
    </row>
    <row r="256" spans="4:8" s="8" customFormat="1" ht="14.4" x14ac:dyDescent="0.3">
      <c r="D256" s="12"/>
      <c r="E256" s="12"/>
      <c r="G256"/>
      <c r="H256"/>
    </row>
    <row r="257" spans="4:8" s="8" customFormat="1" ht="14.4" x14ac:dyDescent="0.3">
      <c r="D257" s="12"/>
      <c r="E257" s="12"/>
      <c r="G257"/>
      <c r="H257"/>
    </row>
    <row r="258" spans="4:8" s="8" customFormat="1" ht="14.4" x14ac:dyDescent="0.3">
      <c r="D258" s="12"/>
      <c r="E258" s="12"/>
      <c r="G258"/>
      <c r="H258"/>
    </row>
    <row r="259" spans="4:8" s="8" customFormat="1" ht="14.4" x14ac:dyDescent="0.3">
      <c r="D259" s="12"/>
      <c r="E259" s="12"/>
      <c r="G259"/>
      <c r="H259"/>
    </row>
    <row r="260" spans="4:8" s="8" customFormat="1" ht="14.4" x14ac:dyDescent="0.3">
      <c r="D260" s="12"/>
      <c r="E260" s="12"/>
      <c r="G260"/>
      <c r="H260"/>
    </row>
    <row r="261" spans="4:8" s="8" customFormat="1" ht="14.4" x14ac:dyDescent="0.3">
      <c r="D261" s="12"/>
      <c r="E261" s="12"/>
      <c r="G261"/>
      <c r="H261"/>
    </row>
    <row r="262" spans="4:8" s="8" customFormat="1" ht="14.4" x14ac:dyDescent="0.3">
      <c r="D262" s="12"/>
      <c r="E262" s="12"/>
      <c r="G262"/>
      <c r="H262"/>
    </row>
    <row r="263" spans="4:8" s="8" customFormat="1" ht="14.4" x14ac:dyDescent="0.3">
      <c r="D263" s="12"/>
      <c r="E263" s="12"/>
      <c r="G263"/>
      <c r="H263"/>
    </row>
    <row r="264" spans="4:8" s="8" customFormat="1" ht="14.4" x14ac:dyDescent="0.3">
      <c r="D264" s="12"/>
      <c r="E264" s="12"/>
      <c r="G264"/>
      <c r="H264"/>
    </row>
    <row r="265" spans="4:8" s="8" customFormat="1" ht="14.4" x14ac:dyDescent="0.3">
      <c r="D265" s="12"/>
      <c r="E265" s="12"/>
      <c r="G265"/>
      <c r="H265"/>
    </row>
    <row r="266" spans="4:8" s="8" customFormat="1" ht="14.4" x14ac:dyDescent="0.3">
      <c r="D266" s="12"/>
      <c r="E266" s="12"/>
      <c r="G266"/>
      <c r="H266"/>
    </row>
    <row r="267" spans="4:8" s="8" customFormat="1" ht="14.4" x14ac:dyDescent="0.3">
      <c r="D267" s="12"/>
      <c r="E267" s="12"/>
      <c r="G267"/>
      <c r="H267"/>
    </row>
    <row r="268" spans="4:8" s="8" customFormat="1" ht="14.4" x14ac:dyDescent="0.3">
      <c r="D268" s="12"/>
      <c r="E268" s="12"/>
      <c r="G268"/>
      <c r="H268"/>
    </row>
    <row r="269" spans="4:8" s="8" customFormat="1" ht="14.4" x14ac:dyDescent="0.3">
      <c r="D269" s="12"/>
      <c r="E269" s="12"/>
      <c r="G269"/>
      <c r="H269"/>
    </row>
    <row r="270" spans="4:8" s="8" customFormat="1" ht="14.4" x14ac:dyDescent="0.3">
      <c r="D270" s="12"/>
      <c r="E270" s="12"/>
      <c r="G270"/>
      <c r="H270"/>
    </row>
    <row r="271" spans="4:8" s="8" customFormat="1" ht="14.4" x14ac:dyDescent="0.3">
      <c r="D271" s="12"/>
      <c r="E271" s="12"/>
      <c r="G271"/>
      <c r="H271"/>
    </row>
    <row r="272" spans="4:8" s="8" customFormat="1" ht="14.4" x14ac:dyDescent="0.3">
      <c r="D272" s="12"/>
      <c r="E272" s="12"/>
      <c r="G272"/>
      <c r="H272"/>
    </row>
    <row r="273" spans="4:8" s="8" customFormat="1" ht="14.4" x14ac:dyDescent="0.3">
      <c r="D273" s="12"/>
      <c r="E273" s="12"/>
      <c r="G273"/>
      <c r="H273"/>
    </row>
    <row r="274" spans="4:8" s="8" customFormat="1" ht="14.4" x14ac:dyDescent="0.3">
      <c r="D274" s="12"/>
      <c r="E274" s="12"/>
      <c r="G274"/>
      <c r="H274"/>
    </row>
    <row r="275" spans="4:8" s="8" customFormat="1" ht="14.4" x14ac:dyDescent="0.3">
      <c r="D275" s="12"/>
      <c r="E275" s="12"/>
      <c r="G275"/>
      <c r="H275"/>
    </row>
    <row r="276" spans="4:8" s="8" customFormat="1" ht="14.4" x14ac:dyDescent="0.3">
      <c r="D276" s="12"/>
      <c r="E276" s="12"/>
      <c r="G276"/>
      <c r="H276"/>
    </row>
    <row r="277" spans="4:8" s="8" customFormat="1" ht="14.4" x14ac:dyDescent="0.3">
      <c r="D277" s="12"/>
      <c r="E277" s="12"/>
      <c r="G277"/>
      <c r="H277"/>
    </row>
    <row r="278" spans="4:8" s="8" customFormat="1" ht="14.4" x14ac:dyDescent="0.3">
      <c r="D278" s="12"/>
      <c r="E278" s="12"/>
      <c r="G278"/>
      <c r="H278"/>
    </row>
    <row r="279" spans="4:8" s="8" customFormat="1" ht="14.4" x14ac:dyDescent="0.3">
      <c r="D279" s="12"/>
      <c r="E279" s="12"/>
      <c r="G279"/>
      <c r="H279"/>
    </row>
    <row r="280" spans="4:8" s="8" customFormat="1" ht="14.4" x14ac:dyDescent="0.3">
      <c r="D280" s="12"/>
      <c r="E280" s="12"/>
      <c r="G280"/>
      <c r="H280"/>
    </row>
    <row r="281" spans="4:8" s="8" customFormat="1" ht="14.4" x14ac:dyDescent="0.3">
      <c r="D281" s="12"/>
      <c r="E281" s="12"/>
      <c r="G281"/>
      <c r="H281"/>
    </row>
    <row r="282" spans="4:8" s="8" customFormat="1" ht="14.4" x14ac:dyDescent="0.3">
      <c r="D282" s="12"/>
      <c r="E282" s="12"/>
      <c r="G282"/>
      <c r="H282"/>
    </row>
    <row r="283" spans="4:8" s="8" customFormat="1" ht="14.4" x14ac:dyDescent="0.3">
      <c r="D283" s="12"/>
      <c r="E283" s="12"/>
      <c r="G283"/>
      <c r="H283"/>
    </row>
    <row r="284" spans="4:8" s="8" customFormat="1" ht="14.4" x14ac:dyDescent="0.3">
      <c r="D284" s="12"/>
      <c r="E284" s="12"/>
      <c r="G284"/>
      <c r="H284"/>
    </row>
    <row r="285" spans="4:8" s="8" customFormat="1" ht="14.4" x14ac:dyDescent="0.3">
      <c r="D285" s="12"/>
      <c r="E285" s="12"/>
      <c r="G285"/>
      <c r="H285"/>
    </row>
    <row r="286" spans="4:8" ht="14.4" x14ac:dyDescent="0.3">
      <c r="G286"/>
      <c r="H286"/>
    </row>
    <row r="287" spans="4:8" ht="14.4" x14ac:dyDescent="0.3">
      <c r="G287"/>
      <c r="H287"/>
    </row>
    <row r="288" spans="4:8" ht="14.4" x14ac:dyDescent="0.3">
      <c r="G288"/>
      <c r="H288"/>
    </row>
    <row r="289" spans="7:8" ht="14.4" x14ac:dyDescent="0.3">
      <c r="G289"/>
      <c r="H289"/>
    </row>
    <row r="290" spans="7:8" ht="14.4" x14ac:dyDescent="0.3">
      <c r="G290"/>
      <c r="H290"/>
    </row>
    <row r="291" spans="7:8" ht="14.4" x14ac:dyDescent="0.3">
      <c r="G291"/>
      <c r="H291"/>
    </row>
    <row r="292" spans="7:8" ht="14.4" x14ac:dyDescent="0.3">
      <c r="G292"/>
      <c r="H292"/>
    </row>
    <row r="293" spans="7:8" ht="14.4" x14ac:dyDescent="0.3">
      <c r="G293"/>
      <c r="H293"/>
    </row>
    <row r="294" spans="7:8" ht="14.4" x14ac:dyDescent="0.3">
      <c r="G294"/>
      <c r="H294"/>
    </row>
    <row r="295" spans="7:8" ht="14.4" x14ac:dyDescent="0.3">
      <c r="G295"/>
      <c r="H295"/>
    </row>
    <row r="296" spans="7:8" ht="14.4" x14ac:dyDescent="0.3">
      <c r="G296"/>
      <c r="H296"/>
    </row>
    <row r="297" spans="7:8" ht="14.4" x14ac:dyDescent="0.3">
      <c r="G297"/>
      <c r="H297"/>
    </row>
    <row r="298" spans="7:8" ht="14.4" x14ac:dyDescent="0.3">
      <c r="G298"/>
      <c r="H298"/>
    </row>
    <row r="299" spans="7:8" ht="14.4" x14ac:dyDescent="0.3">
      <c r="G299"/>
      <c r="H299"/>
    </row>
    <row r="300" spans="7:8" ht="14.4" x14ac:dyDescent="0.3">
      <c r="G300"/>
      <c r="H300"/>
    </row>
    <row r="301" spans="7:8" ht="14.4" x14ac:dyDescent="0.3">
      <c r="G301"/>
      <c r="H301"/>
    </row>
    <row r="302" spans="7:8" ht="14.4" x14ac:dyDescent="0.3">
      <c r="G302"/>
      <c r="H302"/>
    </row>
    <row r="303" spans="7:8" ht="14.4" x14ac:dyDescent="0.3">
      <c r="G303"/>
      <c r="H303"/>
    </row>
    <row r="304" spans="7:8" ht="14.4" x14ac:dyDescent="0.3">
      <c r="G304"/>
      <c r="H304"/>
    </row>
    <row r="305" spans="7:8" ht="14.4" x14ac:dyDescent="0.3">
      <c r="G305"/>
      <c r="H305"/>
    </row>
    <row r="306" spans="7:8" ht="14.4" x14ac:dyDescent="0.3">
      <c r="G306"/>
      <c r="H306"/>
    </row>
    <row r="307" spans="7:8" ht="14.4" x14ac:dyDescent="0.3">
      <c r="G307"/>
      <c r="H307"/>
    </row>
    <row r="308" spans="7:8" ht="14.4" x14ac:dyDescent="0.3">
      <c r="G308"/>
      <c r="H308"/>
    </row>
    <row r="309" spans="7:8" ht="14.4" x14ac:dyDescent="0.3">
      <c r="G309"/>
      <c r="H309"/>
    </row>
    <row r="310" spans="7:8" ht="14.4" x14ac:dyDescent="0.3">
      <c r="G310"/>
      <c r="H310"/>
    </row>
    <row r="311" spans="7:8" ht="14.4" x14ac:dyDescent="0.3">
      <c r="G311"/>
      <c r="H311"/>
    </row>
    <row r="312" spans="7:8" ht="14.4" x14ac:dyDescent="0.3">
      <c r="G312"/>
      <c r="H312"/>
    </row>
    <row r="313" spans="7:8" ht="14.4" x14ac:dyDescent="0.3">
      <c r="G313"/>
      <c r="H313"/>
    </row>
    <row r="314" spans="7:8" ht="14.4" x14ac:dyDescent="0.3">
      <c r="G314"/>
      <c r="H314"/>
    </row>
    <row r="315" spans="7:8" ht="14.4" x14ac:dyDescent="0.3">
      <c r="G315"/>
      <c r="H315"/>
    </row>
    <row r="316" spans="7:8" ht="14.4" x14ac:dyDescent="0.3">
      <c r="G316"/>
      <c r="H316"/>
    </row>
    <row r="317" spans="7:8" ht="14.4" x14ac:dyDescent="0.3">
      <c r="G317"/>
      <c r="H317"/>
    </row>
    <row r="318" spans="7:8" ht="14.4" x14ac:dyDescent="0.3">
      <c r="G318"/>
      <c r="H318"/>
    </row>
    <row r="319" spans="7:8" ht="14.4" x14ac:dyDescent="0.3">
      <c r="G319"/>
      <c r="H319"/>
    </row>
    <row r="320" spans="7:8" ht="14.4" x14ac:dyDescent="0.3">
      <c r="G320"/>
      <c r="H320"/>
    </row>
    <row r="321" spans="7:8" ht="14.4" x14ac:dyDescent="0.3">
      <c r="G321"/>
      <c r="H321"/>
    </row>
    <row r="322" spans="7:8" ht="14.4" x14ac:dyDescent="0.3">
      <c r="G322"/>
      <c r="H322"/>
    </row>
    <row r="323" spans="7:8" ht="14.4" x14ac:dyDescent="0.3">
      <c r="G323"/>
      <c r="H323"/>
    </row>
    <row r="324" spans="7:8" ht="14.4" x14ac:dyDescent="0.3">
      <c r="G324"/>
      <c r="H324"/>
    </row>
    <row r="325" spans="7:8" ht="14.4" x14ac:dyDescent="0.3">
      <c r="G325"/>
      <c r="H325"/>
    </row>
    <row r="326" spans="7:8" ht="14.4" x14ac:dyDescent="0.3">
      <c r="G326"/>
      <c r="H326"/>
    </row>
    <row r="327" spans="7:8" ht="14.4" x14ac:dyDescent="0.3">
      <c r="G327"/>
      <c r="H327"/>
    </row>
    <row r="328" spans="7:8" ht="14.4" x14ac:dyDescent="0.3">
      <c r="G328"/>
      <c r="H328"/>
    </row>
    <row r="329" spans="7:8" ht="14.4" x14ac:dyDescent="0.3">
      <c r="G329"/>
      <c r="H329"/>
    </row>
    <row r="330" spans="7:8" ht="14.4" x14ac:dyDescent="0.3">
      <c r="G330"/>
      <c r="H330"/>
    </row>
    <row r="331" spans="7:8" ht="14.4" x14ac:dyDescent="0.3">
      <c r="G331"/>
      <c r="H331"/>
    </row>
    <row r="332" spans="7:8" ht="14.4" x14ac:dyDescent="0.3">
      <c r="G332"/>
      <c r="H332"/>
    </row>
    <row r="333" spans="7:8" ht="14.4" x14ac:dyDescent="0.3">
      <c r="G333"/>
      <c r="H333"/>
    </row>
    <row r="334" spans="7:8" ht="14.4" x14ac:dyDescent="0.3">
      <c r="G334"/>
      <c r="H334"/>
    </row>
    <row r="335" spans="7:8" ht="14.4" x14ac:dyDescent="0.3">
      <c r="G335"/>
      <c r="H335"/>
    </row>
    <row r="336" spans="7:8" ht="14.4" x14ac:dyDescent="0.3">
      <c r="G336"/>
      <c r="H336"/>
    </row>
    <row r="337" spans="7:8" ht="14.4" x14ac:dyDescent="0.3">
      <c r="G337"/>
      <c r="H337"/>
    </row>
    <row r="338" spans="7:8" ht="14.4" x14ac:dyDescent="0.3">
      <c r="G338"/>
      <c r="H338"/>
    </row>
    <row r="339" spans="7:8" ht="14.4" x14ac:dyDescent="0.3">
      <c r="G339"/>
      <c r="H339"/>
    </row>
    <row r="340" spans="7:8" ht="14.4" x14ac:dyDescent="0.3">
      <c r="G340"/>
      <c r="H340"/>
    </row>
    <row r="341" spans="7:8" ht="14.4" x14ac:dyDescent="0.3">
      <c r="G341"/>
      <c r="H341"/>
    </row>
    <row r="342" spans="7:8" ht="14.4" x14ac:dyDescent="0.3">
      <c r="G342"/>
      <c r="H342"/>
    </row>
    <row r="343" spans="7:8" ht="14.4" x14ac:dyDescent="0.3">
      <c r="G343"/>
      <c r="H343"/>
    </row>
    <row r="344" spans="7:8" ht="14.4" x14ac:dyDescent="0.3">
      <c r="G344"/>
      <c r="H344"/>
    </row>
    <row r="345" spans="7:8" ht="14.4" x14ac:dyDescent="0.3">
      <c r="G345"/>
      <c r="H345"/>
    </row>
    <row r="346" spans="7:8" ht="14.4" x14ac:dyDescent="0.3">
      <c r="G346"/>
      <c r="H346"/>
    </row>
    <row r="347" spans="7:8" ht="14.4" x14ac:dyDescent="0.3">
      <c r="G347"/>
      <c r="H347"/>
    </row>
    <row r="348" spans="7:8" ht="14.4" x14ac:dyDescent="0.3">
      <c r="G348"/>
      <c r="H348"/>
    </row>
    <row r="349" spans="7:8" ht="14.4" x14ac:dyDescent="0.3">
      <c r="G349"/>
      <c r="H349"/>
    </row>
    <row r="350" spans="7:8" ht="14.4" x14ac:dyDescent="0.3">
      <c r="G350"/>
      <c r="H350"/>
    </row>
    <row r="351" spans="7:8" ht="14.4" x14ac:dyDescent="0.3">
      <c r="G351"/>
      <c r="H351"/>
    </row>
    <row r="352" spans="7:8" ht="14.4" x14ac:dyDescent="0.3">
      <c r="G352"/>
      <c r="H352"/>
    </row>
    <row r="353" spans="7:8" ht="14.4" x14ac:dyDescent="0.3">
      <c r="G353"/>
      <c r="H353"/>
    </row>
    <row r="354" spans="7:8" ht="14.4" x14ac:dyDescent="0.3">
      <c r="G354"/>
      <c r="H354"/>
    </row>
    <row r="355" spans="7:8" ht="14.4" x14ac:dyDescent="0.3">
      <c r="G355"/>
      <c r="H355"/>
    </row>
    <row r="356" spans="7:8" ht="14.4" x14ac:dyDescent="0.3">
      <c r="G356"/>
      <c r="H356"/>
    </row>
    <row r="357" spans="7:8" ht="14.4" x14ac:dyDescent="0.3">
      <c r="G357"/>
      <c r="H357"/>
    </row>
    <row r="358" spans="7:8" ht="14.4" x14ac:dyDescent="0.3">
      <c r="G358"/>
      <c r="H358"/>
    </row>
    <row r="359" spans="7:8" ht="14.4" x14ac:dyDescent="0.3">
      <c r="G359"/>
      <c r="H359"/>
    </row>
    <row r="360" spans="7:8" ht="14.4" x14ac:dyDescent="0.3">
      <c r="G360"/>
      <c r="H360"/>
    </row>
    <row r="361" spans="7:8" ht="14.4" x14ac:dyDescent="0.3">
      <c r="G361"/>
      <c r="H361"/>
    </row>
    <row r="362" spans="7:8" ht="14.4" x14ac:dyDescent="0.3">
      <c r="G362"/>
      <c r="H362"/>
    </row>
    <row r="363" spans="7:8" ht="14.4" x14ac:dyDescent="0.3">
      <c r="G363"/>
      <c r="H363"/>
    </row>
    <row r="364" spans="7:8" ht="14.4" x14ac:dyDescent="0.3">
      <c r="G364"/>
      <c r="H364"/>
    </row>
    <row r="365" spans="7:8" ht="14.4" x14ac:dyDescent="0.3">
      <c r="G365"/>
      <c r="H365"/>
    </row>
    <row r="366" spans="7:8" ht="14.4" x14ac:dyDescent="0.3">
      <c r="G366"/>
      <c r="H366"/>
    </row>
    <row r="367" spans="7:8" ht="14.4" x14ac:dyDescent="0.3">
      <c r="G367"/>
      <c r="H367"/>
    </row>
    <row r="368" spans="7:8" ht="14.4" x14ac:dyDescent="0.3">
      <c r="G368"/>
      <c r="H368"/>
    </row>
    <row r="369" spans="7:8" ht="14.4" x14ac:dyDescent="0.3">
      <c r="G369"/>
      <c r="H369"/>
    </row>
    <row r="370" spans="7:8" ht="14.4" x14ac:dyDescent="0.3">
      <c r="G370"/>
      <c r="H370"/>
    </row>
    <row r="371" spans="7:8" ht="14.4" x14ac:dyDescent="0.3">
      <c r="G371"/>
      <c r="H371"/>
    </row>
    <row r="372" spans="7:8" ht="14.4" x14ac:dyDescent="0.3">
      <c r="G372"/>
      <c r="H372"/>
    </row>
    <row r="373" spans="7:8" ht="14.4" x14ac:dyDescent="0.3">
      <c r="G373"/>
      <c r="H373"/>
    </row>
    <row r="374" spans="7:8" ht="14.4" x14ac:dyDescent="0.3">
      <c r="G374"/>
      <c r="H374"/>
    </row>
    <row r="375" spans="7:8" ht="14.4" x14ac:dyDescent="0.3">
      <c r="G375"/>
      <c r="H375"/>
    </row>
    <row r="376" spans="7:8" ht="14.4" x14ac:dyDescent="0.3">
      <c r="G376"/>
      <c r="H376"/>
    </row>
    <row r="377" spans="7:8" ht="14.4" x14ac:dyDescent="0.3">
      <c r="G377"/>
      <c r="H377"/>
    </row>
    <row r="378" spans="7:8" ht="14.4" x14ac:dyDescent="0.3">
      <c r="G378"/>
      <c r="H378"/>
    </row>
    <row r="379" spans="7:8" ht="14.4" x14ac:dyDescent="0.3">
      <c r="G379"/>
      <c r="H379"/>
    </row>
    <row r="380" spans="7:8" ht="14.4" x14ac:dyDescent="0.3">
      <c r="G380"/>
      <c r="H380"/>
    </row>
    <row r="381" spans="7:8" ht="14.4" x14ac:dyDescent="0.3">
      <c r="G381"/>
      <c r="H381"/>
    </row>
    <row r="382" spans="7:8" ht="14.4" x14ac:dyDescent="0.3">
      <c r="G382"/>
      <c r="H382"/>
    </row>
    <row r="383" spans="7:8" ht="14.4" x14ac:dyDescent="0.3">
      <c r="G383"/>
      <c r="H383"/>
    </row>
    <row r="384" spans="7:8" ht="14.4" x14ac:dyDescent="0.3">
      <c r="G384"/>
      <c r="H384"/>
    </row>
    <row r="385" spans="7:8" ht="14.4" x14ac:dyDescent="0.3">
      <c r="G385"/>
      <c r="H385"/>
    </row>
    <row r="386" spans="7:8" ht="14.4" x14ac:dyDescent="0.3">
      <c r="G386"/>
      <c r="H386"/>
    </row>
    <row r="387" spans="7:8" ht="14.4" x14ac:dyDescent="0.3">
      <c r="G387"/>
      <c r="H387"/>
    </row>
    <row r="388" spans="7:8" ht="14.4" x14ac:dyDescent="0.3">
      <c r="G388"/>
      <c r="H388"/>
    </row>
    <row r="389" spans="7:8" ht="14.4" x14ac:dyDescent="0.3">
      <c r="G389"/>
      <c r="H389"/>
    </row>
    <row r="390" spans="7:8" ht="14.4" x14ac:dyDescent="0.3">
      <c r="G390"/>
      <c r="H390"/>
    </row>
    <row r="391" spans="7:8" ht="14.4" x14ac:dyDescent="0.3">
      <c r="G391"/>
      <c r="H391"/>
    </row>
    <row r="392" spans="7:8" ht="14.4" x14ac:dyDescent="0.3">
      <c r="G392"/>
      <c r="H392"/>
    </row>
    <row r="393" spans="7:8" ht="14.4" x14ac:dyDescent="0.3">
      <c r="G393"/>
      <c r="H393"/>
    </row>
    <row r="394" spans="7:8" ht="14.4" x14ac:dyDescent="0.3">
      <c r="G394"/>
      <c r="H394"/>
    </row>
    <row r="395" spans="7:8" ht="14.4" x14ac:dyDescent="0.3">
      <c r="G395"/>
      <c r="H395"/>
    </row>
    <row r="396" spans="7:8" ht="14.4" x14ac:dyDescent="0.3">
      <c r="G396"/>
      <c r="H396"/>
    </row>
    <row r="397" spans="7:8" ht="14.4" x14ac:dyDescent="0.3">
      <c r="G397"/>
      <c r="H397"/>
    </row>
    <row r="398" spans="7:8" ht="14.4" x14ac:dyDescent="0.3">
      <c r="G398"/>
      <c r="H398"/>
    </row>
    <row r="399" spans="7:8" ht="14.4" x14ac:dyDescent="0.3">
      <c r="G399"/>
      <c r="H399"/>
    </row>
    <row r="400" spans="7:8" ht="14.4" x14ac:dyDescent="0.3">
      <c r="G400"/>
      <c r="H400"/>
    </row>
    <row r="401" spans="7:8" ht="14.4" x14ac:dyDescent="0.3">
      <c r="G401"/>
      <c r="H401"/>
    </row>
    <row r="402" spans="7:8" ht="14.4" x14ac:dyDescent="0.3">
      <c r="G402"/>
      <c r="H402"/>
    </row>
    <row r="403" spans="7:8" ht="14.4" x14ac:dyDescent="0.3">
      <c r="G403"/>
      <c r="H403"/>
    </row>
    <row r="404" spans="7:8" ht="14.4" x14ac:dyDescent="0.3">
      <c r="G404"/>
      <c r="H404"/>
    </row>
    <row r="405" spans="7:8" ht="14.4" x14ac:dyDescent="0.3">
      <c r="G405"/>
      <c r="H405"/>
    </row>
    <row r="406" spans="7:8" ht="14.4" x14ac:dyDescent="0.3">
      <c r="G406"/>
      <c r="H406"/>
    </row>
    <row r="407" spans="7:8" ht="14.4" x14ac:dyDescent="0.3">
      <c r="G407"/>
      <c r="H407"/>
    </row>
    <row r="408" spans="7:8" ht="14.4" x14ac:dyDescent="0.3">
      <c r="G408"/>
      <c r="H408"/>
    </row>
    <row r="409" spans="7:8" ht="14.4" x14ac:dyDescent="0.3">
      <c r="G409"/>
      <c r="H409"/>
    </row>
    <row r="410" spans="7:8" ht="14.4" x14ac:dyDescent="0.3">
      <c r="G410"/>
      <c r="H410"/>
    </row>
    <row r="411" spans="7:8" ht="14.4" x14ac:dyDescent="0.3">
      <c r="G411"/>
      <c r="H411"/>
    </row>
    <row r="412" spans="7:8" ht="14.4" x14ac:dyDescent="0.3">
      <c r="G412"/>
      <c r="H412"/>
    </row>
    <row r="413" spans="7:8" ht="14.4" x14ac:dyDescent="0.3">
      <c r="G413"/>
      <c r="H413"/>
    </row>
    <row r="414" spans="7:8" ht="14.4" x14ac:dyDescent="0.3">
      <c r="G414"/>
      <c r="H414"/>
    </row>
    <row r="415" spans="7:8" ht="14.4" x14ac:dyDescent="0.3">
      <c r="G415"/>
      <c r="H415"/>
    </row>
    <row r="416" spans="7:8" ht="14.4" x14ac:dyDescent="0.3">
      <c r="G416"/>
      <c r="H416"/>
    </row>
    <row r="417" spans="7:8" ht="14.4" x14ac:dyDescent="0.3">
      <c r="G417"/>
      <c r="H417"/>
    </row>
    <row r="418" spans="7:8" ht="14.4" x14ac:dyDescent="0.3">
      <c r="G418"/>
      <c r="H418"/>
    </row>
    <row r="419" spans="7:8" ht="14.4" x14ac:dyDescent="0.3">
      <c r="G419"/>
      <c r="H419"/>
    </row>
    <row r="420" spans="7:8" ht="14.4" x14ac:dyDescent="0.3">
      <c r="G420"/>
      <c r="H420"/>
    </row>
    <row r="421" spans="7:8" ht="14.4" x14ac:dyDescent="0.3">
      <c r="G421"/>
      <c r="H421"/>
    </row>
    <row r="422" spans="7:8" ht="14.4" x14ac:dyDescent="0.3">
      <c r="G422"/>
      <c r="H422"/>
    </row>
    <row r="423" spans="7:8" ht="14.4" x14ac:dyDescent="0.3">
      <c r="G423"/>
      <c r="H423"/>
    </row>
    <row r="424" spans="7:8" ht="14.4" x14ac:dyDescent="0.3">
      <c r="G424"/>
      <c r="H424"/>
    </row>
    <row r="425" spans="7:8" ht="14.4" x14ac:dyDescent="0.3">
      <c r="G425"/>
      <c r="H425"/>
    </row>
    <row r="426" spans="7:8" ht="14.4" x14ac:dyDescent="0.3">
      <c r="G426"/>
      <c r="H426"/>
    </row>
    <row r="427" spans="7:8" ht="14.4" x14ac:dyDescent="0.3">
      <c r="G427"/>
      <c r="H427"/>
    </row>
    <row r="428" spans="7:8" ht="14.4" x14ac:dyDescent="0.3">
      <c r="G428"/>
      <c r="H428"/>
    </row>
    <row r="429" spans="7:8" ht="14.4" x14ac:dyDescent="0.3">
      <c r="G429"/>
      <c r="H429"/>
    </row>
    <row r="430" spans="7:8" ht="14.4" x14ac:dyDescent="0.3">
      <c r="G430"/>
      <c r="H430"/>
    </row>
    <row r="431" spans="7:8" ht="14.4" x14ac:dyDescent="0.3">
      <c r="G431"/>
      <c r="H431"/>
    </row>
    <row r="432" spans="7:8" ht="14.4" x14ac:dyDescent="0.3">
      <c r="G432"/>
      <c r="H432"/>
    </row>
    <row r="433" spans="7:8" ht="14.4" x14ac:dyDescent="0.3">
      <c r="G433"/>
      <c r="H433"/>
    </row>
    <row r="434" spans="7:8" ht="14.4" x14ac:dyDescent="0.3">
      <c r="G434"/>
      <c r="H434"/>
    </row>
    <row r="435" spans="7:8" ht="14.4" x14ac:dyDescent="0.3">
      <c r="G435"/>
      <c r="H435"/>
    </row>
    <row r="436" spans="7:8" ht="14.4" x14ac:dyDescent="0.3">
      <c r="G436"/>
      <c r="H436"/>
    </row>
    <row r="437" spans="7:8" ht="14.4" x14ac:dyDescent="0.3">
      <c r="G437"/>
      <c r="H437"/>
    </row>
    <row r="438" spans="7:8" ht="14.4" x14ac:dyDescent="0.3">
      <c r="G438"/>
      <c r="H438"/>
    </row>
    <row r="439" spans="7:8" ht="14.4" x14ac:dyDescent="0.3">
      <c r="G439"/>
      <c r="H439"/>
    </row>
    <row r="440" spans="7:8" ht="14.4" x14ac:dyDescent="0.3">
      <c r="G440"/>
      <c r="H440"/>
    </row>
    <row r="441" spans="7:8" ht="14.4" x14ac:dyDescent="0.3">
      <c r="G441"/>
      <c r="H441"/>
    </row>
    <row r="442" spans="7:8" ht="14.4" x14ac:dyDescent="0.3">
      <c r="G442"/>
      <c r="H442"/>
    </row>
    <row r="443" spans="7:8" ht="14.4" x14ac:dyDescent="0.3">
      <c r="G443"/>
      <c r="H443"/>
    </row>
    <row r="444" spans="7:8" ht="14.4" x14ac:dyDescent="0.3">
      <c r="G444"/>
      <c r="H444"/>
    </row>
    <row r="445" spans="7:8" ht="14.4" x14ac:dyDescent="0.3">
      <c r="G445"/>
      <c r="H445"/>
    </row>
    <row r="446" spans="7:8" ht="14.4" x14ac:dyDescent="0.3">
      <c r="G446"/>
      <c r="H446"/>
    </row>
    <row r="447" spans="7:8" ht="14.4" x14ac:dyDescent="0.3">
      <c r="G447"/>
      <c r="H447"/>
    </row>
    <row r="448" spans="7:8" ht="14.4" x14ac:dyDescent="0.3">
      <c r="G448"/>
      <c r="H448"/>
    </row>
    <row r="449" spans="7:8" ht="14.4" x14ac:dyDescent="0.3">
      <c r="G449"/>
      <c r="H449"/>
    </row>
    <row r="450" spans="7:8" ht="14.4" x14ac:dyDescent="0.3">
      <c r="G450"/>
      <c r="H450"/>
    </row>
    <row r="451" spans="7:8" ht="14.4" x14ac:dyDescent="0.3">
      <c r="G451"/>
      <c r="H451"/>
    </row>
    <row r="452" spans="7:8" ht="14.4" x14ac:dyDescent="0.3">
      <c r="G452"/>
      <c r="H452"/>
    </row>
    <row r="453" spans="7:8" ht="14.4" x14ac:dyDescent="0.3">
      <c r="G453"/>
      <c r="H453"/>
    </row>
    <row r="454" spans="7:8" ht="14.4" x14ac:dyDescent="0.3">
      <c r="G454"/>
      <c r="H454"/>
    </row>
    <row r="455" spans="7:8" ht="14.4" x14ac:dyDescent="0.3">
      <c r="G455"/>
      <c r="H455"/>
    </row>
    <row r="456" spans="7:8" ht="14.4" x14ac:dyDescent="0.3">
      <c r="G456"/>
      <c r="H456"/>
    </row>
    <row r="457" spans="7:8" ht="14.4" x14ac:dyDescent="0.3">
      <c r="G457"/>
      <c r="H457"/>
    </row>
    <row r="458" spans="7:8" ht="14.4" x14ac:dyDescent="0.3">
      <c r="G458"/>
      <c r="H458"/>
    </row>
    <row r="459" spans="7:8" ht="14.4" x14ac:dyDescent="0.3">
      <c r="G459"/>
      <c r="H459"/>
    </row>
    <row r="460" spans="7:8" ht="14.4" x14ac:dyDescent="0.3">
      <c r="G460"/>
      <c r="H460"/>
    </row>
    <row r="461" spans="7:8" ht="14.4" x14ac:dyDescent="0.3">
      <c r="G461"/>
      <c r="H461"/>
    </row>
    <row r="462" spans="7:8" ht="14.4" x14ac:dyDescent="0.3">
      <c r="G462"/>
      <c r="H462"/>
    </row>
    <row r="463" spans="7:8" ht="14.4" x14ac:dyDescent="0.3">
      <c r="G463"/>
      <c r="H463"/>
    </row>
    <row r="464" spans="7:8" ht="14.4" x14ac:dyDescent="0.3">
      <c r="G464"/>
      <c r="H464"/>
    </row>
    <row r="465" spans="7:8" ht="14.4" x14ac:dyDescent="0.3">
      <c r="G465"/>
      <c r="H465"/>
    </row>
    <row r="466" spans="7:8" ht="14.4" x14ac:dyDescent="0.3">
      <c r="G466"/>
      <c r="H466"/>
    </row>
    <row r="467" spans="7:8" ht="14.4" x14ac:dyDescent="0.3">
      <c r="G467"/>
      <c r="H467"/>
    </row>
    <row r="468" spans="7:8" ht="14.4" x14ac:dyDescent="0.3">
      <c r="G468"/>
      <c r="H468"/>
    </row>
    <row r="469" spans="7:8" ht="14.4" x14ac:dyDescent="0.3">
      <c r="G469"/>
      <c r="H469"/>
    </row>
    <row r="470" spans="7:8" ht="14.4" x14ac:dyDescent="0.3">
      <c r="G470"/>
      <c r="H470"/>
    </row>
    <row r="471" spans="7:8" ht="14.4" x14ac:dyDescent="0.3">
      <c r="G471"/>
      <c r="H471"/>
    </row>
    <row r="472" spans="7:8" ht="14.4" x14ac:dyDescent="0.3">
      <c r="G472"/>
      <c r="H472"/>
    </row>
    <row r="473" spans="7:8" ht="14.4" x14ac:dyDescent="0.3">
      <c r="G473"/>
      <c r="H473"/>
    </row>
    <row r="474" spans="7:8" ht="14.4" x14ac:dyDescent="0.3">
      <c r="G474"/>
      <c r="H474"/>
    </row>
    <row r="475" spans="7:8" ht="14.4" x14ac:dyDescent="0.3">
      <c r="G475"/>
      <c r="H475"/>
    </row>
    <row r="476" spans="7:8" ht="14.4" x14ac:dyDescent="0.3">
      <c r="G476"/>
      <c r="H476"/>
    </row>
    <row r="477" spans="7:8" ht="14.4" x14ac:dyDescent="0.3">
      <c r="G477"/>
      <c r="H477"/>
    </row>
    <row r="478" spans="7:8" ht="14.4" x14ac:dyDescent="0.3">
      <c r="G478"/>
      <c r="H478"/>
    </row>
    <row r="479" spans="7:8" ht="14.4" x14ac:dyDescent="0.3">
      <c r="G479"/>
      <c r="H479"/>
    </row>
    <row r="480" spans="7:8" ht="14.4" x14ac:dyDescent="0.3">
      <c r="G480"/>
      <c r="H480"/>
    </row>
    <row r="481" spans="7:8" ht="14.4" x14ac:dyDescent="0.3">
      <c r="G481"/>
      <c r="H481"/>
    </row>
    <row r="482" spans="7:8" ht="14.4" x14ac:dyDescent="0.3">
      <c r="G482"/>
      <c r="H482"/>
    </row>
    <row r="483" spans="7:8" ht="14.4" x14ac:dyDescent="0.3">
      <c r="G483"/>
      <c r="H483"/>
    </row>
    <row r="484" spans="7:8" ht="14.4" x14ac:dyDescent="0.3">
      <c r="G484"/>
      <c r="H484"/>
    </row>
    <row r="485" spans="7:8" ht="14.4" x14ac:dyDescent="0.3">
      <c r="G485"/>
      <c r="H485"/>
    </row>
    <row r="486" spans="7:8" ht="14.4" x14ac:dyDescent="0.3">
      <c r="G486"/>
      <c r="H486"/>
    </row>
    <row r="487" spans="7:8" ht="14.4" x14ac:dyDescent="0.3">
      <c r="G487"/>
      <c r="H487"/>
    </row>
    <row r="488" spans="7:8" ht="14.4" x14ac:dyDescent="0.3">
      <c r="G488"/>
      <c r="H488"/>
    </row>
    <row r="489" spans="7:8" ht="14.4" x14ac:dyDescent="0.3">
      <c r="G489"/>
      <c r="H489"/>
    </row>
    <row r="490" spans="7:8" ht="14.4" x14ac:dyDescent="0.3">
      <c r="G490"/>
      <c r="H490"/>
    </row>
    <row r="491" spans="7:8" ht="14.4" x14ac:dyDescent="0.3">
      <c r="G491"/>
      <c r="H491"/>
    </row>
    <row r="492" spans="7:8" ht="14.4" x14ac:dyDescent="0.3">
      <c r="G492"/>
      <c r="H492"/>
    </row>
    <row r="493" spans="7:8" ht="14.4" x14ac:dyDescent="0.3">
      <c r="G493"/>
      <c r="H493"/>
    </row>
    <row r="494" spans="7:8" ht="14.4" x14ac:dyDescent="0.3">
      <c r="G494"/>
      <c r="H494"/>
    </row>
    <row r="495" spans="7:8" ht="14.4" x14ac:dyDescent="0.3">
      <c r="G495"/>
      <c r="H495"/>
    </row>
    <row r="496" spans="7:8" ht="14.4" x14ac:dyDescent="0.3">
      <c r="G496"/>
      <c r="H496"/>
    </row>
    <row r="497" spans="7:8" ht="14.4" x14ac:dyDescent="0.3">
      <c r="G497"/>
      <c r="H497"/>
    </row>
    <row r="498" spans="7:8" ht="14.4" x14ac:dyDescent="0.3">
      <c r="G498"/>
      <c r="H498"/>
    </row>
    <row r="499" spans="7:8" ht="14.4" x14ac:dyDescent="0.3">
      <c r="G499"/>
      <c r="H499"/>
    </row>
    <row r="500" spans="7:8" ht="14.4" x14ac:dyDescent="0.3">
      <c r="G500"/>
      <c r="H500"/>
    </row>
    <row r="501" spans="7:8" ht="14.4" x14ac:dyDescent="0.3">
      <c r="G501"/>
      <c r="H501"/>
    </row>
    <row r="502" spans="7:8" ht="14.4" x14ac:dyDescent="0.3">
      <c r="G502"/>
      <c r="H502"/>
    </row>
    <row r="503" spans="7:8" ht="14.4" x14ac:dyDescent="0.3">
      <c r="G503"/>
      <c r="H503"/>
    </row>
    <row r="504" spans="7:8" ht="14.4" x14ac:dyDescent="0.3">
      <c r="G504"/>
      <c r="H504"/>
    </row>
    <row r="505" spans="7:8" ht="14.4" x14ac:dyDescent="0.3">
      <c r="G505"/>
      <c r="H505"/>
    </row>
    <row r="506" spans="7:8" ht="14.4" x14ac:dyDescent="0.3">
      <c r="G506"/>
      <c r="H506"/>
    </row>
    <row r="507" spans="7:8" ht="14.4" x14ac:dyDescent="0.3">
      <c r="G507"/>
      <c r="H507"/>
    </row>
    <row r="508" spans="7:8" ht="14.4" x14ac:dyDescent="0.3">
      <c r="G508"/>
      <c r="H508"/>
    </row>
    <row r="509" spans="7:8" ht="14.4" x14ac:dyDescent="0.3">
      <c r="G509"/>
      <c r="H509"/>
    </row>
    <row r="510" spans="7:8" ht="14.4" x14ac:dyDescent="0.3">
      <c r="G510"/>
      <c r="H510"/>
    </row>
    <row r="511" spans="7:8" ht="14.4" x14ac:dyDescent="0.3">
      <c r="G511"/>
      <c r="H511"/>
    </row>
    <row r="512" spans="7:8" ht="14.4" x14ac:dyDescent="0.3">
      <c r="G512"/>
      <c r="H512"/>
    </row>
    <row r="513" spans="7:8" ht="14.4" x14ac:dyDescent="0.3">
      <c r="G513"/>
      <c r="H513"/>
    </row>
    <row r="514" spans="7:8" ht="14.4" x14ac:dyDescent="0.3">
      <c r="G514"/>
      <c r="H514"/>
    </row>
    <row r="515" spans="7:8" ht="14.4" x14ac:dyDescent="0.3">
      <c r="G515"/>
      <c r="H515"/>
    </row>
    <row r="516" spans="7:8" ht="14.4" x14ac:dyDescent="0.3">
      <c r="G516"/>
      <c r="H516"/>
    </row>
    <row r="517" spans="7:8" ht="14.4" x14ac:dyDescent="0.3">
      <c r="G517"/>
      <c r="H517"/>
    </row>
    <row r="518" spans="7:8" ht="14.4" x14ac:dyDescent="0.3">
      <c r="G518"/>
      <c r="H518"/>
    </row>
    <row r="519" spans="7:8" ht="14.4" x14ac:dyDescent="0.3">
      <c r="G519"/>
      <c r="H519"/>
    </row>
    <row r="520" spans="7:8" ht="14.4" x14ac:dyDescent="0.3">
      <c r="G520"/>
      <c r="H520"/>
    </row>
    <row r="521" spans="7:8" ht="14.4" x14ac:dyDescent="0.3">
      <c r="G521"/>
      <c r="H521"/>
    </row>
    <row r="522" spans="7:8" ht="14.4" x14ac:dyDescent="0.3">
      <c r="G522"/>
      <c r="H522"/>
    </row>
    <row r="523" spans="7:8" ht="14.4" x14ac:dyDescent="0.3">
      <c r="G523"/>
      <c r="H523"/>
    </row>
    <row r="524" spans="7:8" ht="14.4" x14ac:dyDescent="0.3">
      <c r="G524"/>
      <c r="H524"/>
    </row>
    <row r="525" spans="7:8" ht="14.4" x14ac:dyDescent="0.3">
      <c r="G525"/>
      <c r="H525"/>
    </row>
    <row r="526" spans="7:8" ht="14.4" x14ac:dyDescent="0.3">
      <c r="G526"/>
      <c r="H526"/>
    </row>
    <row r="527" spans="7:8" ht="14.4" x14ac:dyDescent="0.3">
      <c r="G527"/>
      <c r="H527"/>
    </row>
    <row r="528" spans="7:8" ht="14.4" x14ac:dyDescent="0.3">
      <c r="G528"/>
      <c r="H528"/>
    </row>
    <row r="529" spans="7:8" ht="14.4" x14ac:dyDescent="0.3">
      <c r="G529"/>
      <c r="H529"/>
    </row>
    <row r="530" spans="7:8" ht="14.4" x14ac:dyDescent="0.3">
      <c r="G530"/>
      <c r="H530"/>
    </row>
    <row r="531" spans="7:8" ht="14.4" x14ac:dyDescent="0.3">
      <c r="G531"/>
      <c r="H531"/>
    </row>
    <row r="532" spans="7:8" ht="14.4" x14ac:dyDescent="0.3">
      <c r="G532"/>
      <c r="H532"/>
    </row>
    <row r="533" spans="7:8" ht="14.4" x14ac:dyDescent="0.3">
      <c r="G533"/>
      <c r="H533"/>
    </row>
    <row r="534" spans="7:8" ht="14.4" x14ac:dyDescent="0.3">
      <c r="G534"/>
      <c r="H534"/>
    </row>
    <row r="535" spans="7:8" ht="14.4" x14ac:dyDescent="0.3">
      <c r="G535"/>
      <c r="H535"/>
    </row>
    <row r="536" spans="7:8" ht="14.4" x14ac:dyDescent="0.3">
      <c r="G536"/>
      <c r="H536"/>
    </row>
    <row r="537" spans="7:8" ht="14.4" x14ac:dyDescent="0.3">
      <c r="G537"/>
      <c r="H537"/>
    </row>
    <row r="538" spans="7:8" ht="14.4" x14ac:dyDescent="0.3">
      <c r="G538"/>
      <c r="H538"/>
    </row>
    <row r="539" spans="7:8" ht="14.4" x14ac:dyDescent="0.3">
      <c r="G539"/>
      <c r="H539"/>
    </row>
    <row r="540" spans="7:8" ht="14.4" x14ac:dyDescent="0.3">
      <c r="G540"/>
      <c r="H540"/>
    </row>
    <row r="541" spans="7:8" ht="14.4" x14ac:dyDescent="0.3">
      <c r="G541"/>
      <c r="H541"/>
    </row>
    <row r="542" spans="7:8" ht="14.4" x14ac:dyDescent="0.3">
      <c r="G542"/>
      <c r="H542"/>
    </row>
    <row r="543" spans="7:8" ht="14.4" x14ac:dyDescent="0.3">
      <c r="G543"/>
      <c r="H543"/>
    </row>
    <row r="544" spans="7:8" ht="14.4" x14ac:dyDescent="0.3">
      <c r="G544"/>
      <c r="H544"/>
    </row>
    <row r="545" spans="7:8" ht="14.4" x14ac:dyDescent="0.3">
      <c r="G545"/>
      <c r="H545"/>
    </row>
    <row r="546" spans="7:8" ht="14.4" x14ac:dyDescent="0.3">
      <c r="G546"/>
      <c r="H546"/>
    </row>
    <row r="547" spans="7:8" ht="14.4" x14ac:dyDescent="0.3">
      <c r="G547"/>
      <c r="H547"/>
    </row>
    <row r="548" spans="7:8" ht="14.4" x14ac:dyDescent="0.3">
      <c r="G548"/>
      <c r="H548"/>
    </row>
    <row r="549" spans="7:8" ht="14.4" x14ac:dyDescent="0.3">
      <c r="G549"/>
      <c r="H549"/>
    </row>
    <row r="550" spans="7:8" ht="14.4" x14ac:dyDescent="0.3">
      <c r="G550"/>
      <c r="H550"/>
    </row>
    <row r="551" spans="7:8" ht="14.4" x14ac:dyDescent="0.3">
      <c r="G551"/>
      <c r="H551"/>
    </row>
    <row r="552" spans="7:8" ht="14.4" x14ac:dyDescent="0.3">
      <c r="G552"/>
      <c r="H552"/>
    </row>
    <row r="553" spans="7:8" ht="14.4" x14ac:dyDescent="0.3">
      <c r="G553"/>
      <c r="H553"/>
    </row>
    <row r="554" spans="7:8" ht="14.4" x14ac:dyDescent="0.3">
      <c r="G554"/>
      <c r="H554"/>
    </row>
    <row r="555" spans="7:8" ht="14.4" x14ac:dyDescent="0.3">
      <c r="G555"/>
      <c r="H555"/>
    </row>
    <row r="556" spans="7:8" ht="14.4" x14ac:dyDescent="0.3">
      <c r="G556"/>
      <c r="H556"/>
    </row>
    <row r="557" spans="7:8" ht="14.4" x14ac:dyDescent="0.3">
      <c r="G557"/>
      <c r="H557"/>
    </row>
    <row r="558" spans="7:8" ht="14.4" x14ac:dyDescent="0.3">
      <c r="G558"/>
      <c r="H558"/>
    </row>
    <row r="559" spans="7:8" ht="14.4" x14ac:dyDescent="0.3">
      <c r="G559"/>
      <c r="H559"/>
    </row>
    <row r="560" spans="7:8" ht="14.4" x14ac:dyDescent="0.3">
      <c r="G560"/>
      <c r="H560"/>
    </row>
    <row r="561" spans="7:8" ht="14.4" x14ac:dyDescent="0.3">
      <c r="G561"/>
      <c r="H561"/>
    </row>
    <row r="562" spans="7:8" ht="14.4" x14ac:dyDescent="0.3">
      <c r="G562"/>
      <c r="H562"/>
    </row>
    <row r="563" spans="7:8" ht="14.4" x14ac:dyDescent="0.3">
      <c r="G563"/>
      <c r="H563"/>
    </row>
    <row r="564" spans="7:8" ht="14.4" x14ac:dyDescent="0.3">
      <c r="G564"/>
      <c r="H564"/>
    </row>
    <row r="565" spans="7:8" ht="14.4" x14ac:dyDescent="0.3">
      <c r="G565"/>
      <c r="H565"/>
    </row>
    <row r="566" spans="7:8" ht="14.4" x14ac:dyDescent="0.3">
      <c r="G566"/>
      <c r="H566"/>
    </row>
    <row r="567" spans="7:8" ht="14.4" x14ac:dyDescent="0.3">
      <c r="G567"/>
      <c r="H567"/>
    </row>
    <row r="568" spans="7:8" ht="14.4" x14ac:dyDescent="0.3">
      <c r="G568"/>
      <c r="H568"/>
    </row>
    <row r="569" spans="7:8" ht="14.4" x14ac:dyDescent="0.3">
      <c r="G569"/>
      <c r="H569"/>
    </row>
    <row r="570" spans="7:8" ht="14.4" x14ac:dyDescent="0.3">
      <c r="G570"/>
      <c r="H570"/>
    </row>
    <row r="571" spans="7:8" ht="14.4" x14ac:dyDescent="0.3">
      <c r="G571"/>
      <c r="H571"/>
    </row>
    <row r="572" spans="7:8" ht="14.4" x14ac:dyDescent="0.3">
      <c r="G572"/>
      <c r="H572"/>
    </row>
    <row r="573" spans="7:8" ht="14.4" x14ac:dyDescent="0.3">
      <c r="G573"/>
      <c r="H573"/>
    </row>
    <row r="574" spans="7:8" ht="14.4" x14ac:dyDescent="0.3">
      <c r="G574"/>
      <c r="H574"/>
    </row>
    <row r="575" spans="7:8" ht="14.4" x14ac:dyDescent="0.3">
      <c r="G575"/>
      <c r="H575"/>
    </row>
    <row r="576" spans="7:8" ht="14.4" x14ac:dyDescent="0.3">
      <c r="G576"/>
      <c r="H576"/>
    </row>
    <row r="577" spans="7:8" ht="14.4" x14ac:dyDescent="0.3">
      <c r="G577"/>
      <c r="H577"/>
    </row>
    <row r="578" spans="7:8" ht="14.4" x14ac:dyDescent="0.3">
      <c r="G578"/>
      <c r="H578"/>
    </row>
    <row r="579" spans="7:8" ht="14.4" x14ac:dyDescent="0.3">
      <c r="G579"/>
      <c r="H579"/>
    </row>
    <row r="580" spans="7:8" ht="14.4" x14ac:dyDescent="0.3">
      <c r="G580"/>
      <c r="H580"/>
    </row>
    <row r="581" spans="7:8" ht="14.4" x14ac:dyDescent="0.3">
      <c r="G581"/>
      <c r="H581"/>
    </row>
    <row r="582" spans="7:8" ht="14.4" x14ac:dyDescent="0.3">
      <c r="G582"/>
      <c r="H582"/>
    </row>
    <row r="583" spans="7:8" ht="14.4" x14ac:dyDescent="0.3">
      <c r="G583"/>
      <c r="H583"/>
    </row>
    <row r="584" spans="7:8" ht="14.4" x14ac:dyDescent="0.3">
      <c r="G584"/>
      <c r="H584"/>
    </row>
    <row r="585" spans="7:8" ht="14.4" x14ac:dyDescent="0.3">
      <c r="G585"/>
      <c r="H585"/>
    </row>
    <row r="586" spans="7:8" ht="14.4" x14ac:dyDescent="0.3">
      <c r="G586"/>
      <c r="H586"/>
    </row>
    <row r="587" spans="7:8" ht="14.4" x14ac:dyDescent="0.3">
      <c r="G587"/>
      <c r="H587"/>
    </row>
    <row r="588" spans="7:8" ht="14.4" x14ac:dyDescent="0.3">
      <c r="G588"/>
      <c r="H588"/>
    </row>
    <row r="589" spans="7:8" ht="14.4" x14ac:dyDescent="0.3">
      <c r="G589"/>
      <c r="H589"/>
    </row>
    <row r="590" spans="7:8" ht="14.4" x14ac:dyDescent="0.3">
      <c r="G590"/>
      <c r="H590"/>
    </row>
    <row r="591" spans="7:8" ht="14.4" x14ac:dyDescent="0.3">
      <c r="G591"/>
      <c r="H591"/>
    </row>
    <row r="592" spans="7:8" ht="14.4" x14ac:dyDescent="0.3">
      <c r="G592"/>
      <c r="H592"/>
    </row>
    <row r="593" spans="7:8" ht="14.4" x14ac:dyDescent="0.3">
      <c r="G593"/>
      <c r="H593"/>
    </row>
    <row r="594" spans="7:8" ht="14.4" x14ac:dyDescent="0.3">
      <c r="G594"/>
      <c r="H594"/>
    </row>
    <row r="595" spans="7:8" ht="14.4" x14ac:dyDescent="0.3">
      <c r="G595"/>
      <c r="H595"/>
    </row>
    <row r="596" spans="7:8" ht="14.4" x14ac:dyDescent="0.3">
      <c r="G596"/>
      <c r="H596"/>
    </row>
    <row r="597" spans="7:8" ht="14.4" x14ac:dyDescent="0.3">
      <c r="G597"/>
      <c r="H597"/>
    </row>
    <row r="598" spans="7:8" ht="14.4" x14ac:dyDescent="0.3">
      <c r="G598"/>
      <c r="H598"/>
    </row>
    <row r="599" spans="7:8" ht="14.4" x14ac:dyDescent="0.3">
      <c r="G599"/>
      <c r="H599"/>
    </row>
    <row r="600" spans="7:8" ht="14.4" x14ac:dyDescent="0.3">
      <c r="G600"/>
      <c r="H600"/>
    </row>
    <row r="601" spans="7:8" ht="14.4" x14ac:dyDescent="0.3">
      <c r="G601"/>
      <c r="H601"/>
    </row>
    <row r="602" spans="7:8" ht="14.4" x14ac:dyDescent="0.3">
      <c r="G602"/>
      <c r="H602"/>
    </row>
    <row r="603" spans="7:8" ht="14.4" x14ac:dyDescent="0.3">
      <c r="G603"/>
      <c r="H603"/>
    </row>
    <row r="604" spans="7:8" ht="14.4" x14ac:dyDescent="0.3">
      <c r="G604"/>
      <c r="H604"/>
    </row>
    <row r="605" spans="7:8" ht="14.4" x14ac:dyDescent="0.3">
      <c r="G605"/>
      <c r="H605"/>
    </row>
    <row r="606" spans="7:8" ht="14.4" x14ac:dyDescent="0.3">
      <c r="G606"/>
      <c r="H606"/>
    </row>
    <row r="607" spans="7:8" ht="14.4" x14ac:dyDescent="0.3">
      <c r="G607"/>
      <c r="H607"/>
    </row>
    <row r="608" spans="7:8" ht="14.4" x14ac:dyDescent="0.3">
      <c r="G608"/>
      <c r="H608"/>
    </row>
    <row r="609" spans="7:8" ht="14.4" x14ac:dyDescent="0.3">
      <c r="G609"/>
      <c r="H609"/>
    </row>
    <row r="610" spans="7:8" ht="14.4" x14ac:dyDescent="0.3">
      <c r="G610"/>
      <c r="H610"/>
    </row>
  </sheetData>
  <mergeCells count="5">
    <mergeCell ref="B5:D5"/>
    <mergeCell ref="E5:H5"/>
    <mergeCell ref="B33:D33"/>
    <mergeCell ref="E33:H33"/>
    <mergeCell ref="A88:H88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69E0-11B3-4495-A543-D612648F9347}">
  <sheetPr>
    <tabColor rgb="FF92D050"/>
    <pageSetUpPr fitToPage="1"/>
  </sheetPr>
  <dimension ref="A1:M258"/>
  <sheetViews>
    <sheetView showGridLines="0" zoomScaleNormal="100" zoomScaleSheetLayoutView="50" workbookViewId="0"/>
  </sheetViews>
  <sheetFormatPr baseColWidth="10" defaultColWidth="11.5546875" defaultRowHeight="14.4" x14ac:dyDescent="0.3"/>
  <cols>
    <col min="1" max="1" width="57.109375" style="3" customWidth="1"/>
    <col min="2" max="2" width="13.88671875" style="3" customWidth="1"/>
    <col min="3" max="3" width="14" style="3" customWidth="1"/>
    <col min="4" max="4" width="8.44140625" style="241" customWidth="1"/>
    <col min="5" max="5" width="13.5546875" style="3" customWidth="1"/>
    <col min="6" max="6" width="13.109375" bestFit="1" customWidth="1"/>
    <col min="7" max="7" width="8.6640625" style="242" customWidth="1"/>
    <col min="8" max="8" width="7.5546875" bestFit="1" customWidth="1"/>
    <col min="9" max="9" width="12" bestFit="1" customWidth="1"/>
    <col min="12" max="12" width="12.33203125" bestFit="1" customWidth="1"/>
  </cols>
  <sheetData>
    <row r="1" spans="1:13" x14ac:dyDescent="0.3">
      <c r="A1" s="309" t="s">
        <v>447</v>
      </c>
      <c r="B1" s="310"/>
      <c r="C1" s="310"/>
      <c r="D1" s="311"/>
      <c r="E1" s="310"/>
      <c r="F1" s="310"/>
      <c r="G1" s="311"/>
      <c r="H1" s="310"/>
    </row>
    <row r="2" spans="1:13" ht="15.6" x14ac:dyDescent="0.3">
      <c r="A2" s="266" t="s">
        <v>371</v>
      </c>
      <c r="B2" s="312"/>
      <c r="C2" s="312"/>
      <c r="D2" s="311"/>
      <c r="E2" s="312"/>
      <c r="F2" s="312"/>
      <c r="G2" s="311"/>
      <c r="H2" s="310"/>
    </row>
    <row r="3" spans="1:13" x14ac:dyDescent="0.3">
      <c r="A3" s="221"/>
      <c r="B3" s="310"/>
      <c r="C3" s="313"/>
      <c r="D3" s="311"/>
      <c r="E3" s="310"/>
      <c r="F3" s="310"/>
      <c r="G3" s="311"/>
      <c r="H3" s="310"/>
    </row>
    <row r="4" spans="1:13" ht="15" thickBot="1" x14ac:dyDescent="0.35">
      <c r="A4" s="314" t="s">
        <v>448</v>
      </c>
      <c r="B4" s="312"/>
      <c r="C4" s="312"/>
      <c r="D4" s="311"/>
      <c r="E4" s="310"/>
      <c r="F4" s="310"/>
      <c r="G4" s="311"/>
      <c r="H4" s="310"/>
    </row>
    <row r="5" spans="1:13" ht="15" thickBot="1" x14ac:dyDescent="0.35">
      <c r="B5" s="875" t="s">
        <v>769</v>
      </c>
      <c r="C5" s="876"/>
      <c r="D5" s="877"/>
      <c r="E5" s="878" t="s">
        <v>777</v>
      </c>
      <c r="F5" s="879"/>
      <c r="G5" s="879"/>
      <c r="H5" s="880"/>
    </row>
    <row r="6" spans="1:13" ht="15" thickBot="1" x14ac:dyDescent="0.35">
      <c r="A6" s="315" t="s">
        <v>449</v>
      </c>
      <c r="B6" s="270">
        <v>2021</v>
      </c>
      <c r="C6" s="271">
        <v>2022</v>
      </c>
      <c r="D6" s="273" t="s">
        <v>386</v>
      </c>
      <c r="E6" s="270">
        <v>2021</v>
      </c>
      <c r="F6" s="271">
        <v>2022</v>
      </c>
      <c r="G6" s="273" t="s">
        <v>386</v>
      </c>
      <c r="H6" s="274" t="s">
        <v>392</v>
      </c>
    </row>
    <row r="7" spans="1:13" x14ac:dyDescent="0.3">
      <c r="A7" s="316" t="s">
        <v>372</v>
      </c>
      <c r="B7" s="317">
        <f>SUM(B8:B18)</f>
        <v>128444621</v>
      </c>
      <c r="C7" s="318">
        <f>SUM(C8:C18)</f>
        <v>138534841</v>
      </c>
      <c r="D7" s="319">
        <f>C7/B7-1</f>
        <v>7.855696814271429E-2</v>
      </c>
      <c r="E7" s="317">
        <f>SUM(E8:E18)</f>
        <v>879932866</v>
      </c>
      <c r="F7" s="318">
        <f>SUM(F8:F18)</f>
        <v>831505108</v>
      </c>
      <c r="G7" s="319">
        <f>F7/E7-1</f>
        <v>-5.5035741783510117E-2</v>
      </c>
      <c r="H7" s="320">
        <f>SUM(H8:H18)</f>
        <v>1</v>
      </c>
    </row>
    <row r="8" spans="1:13" x14ac:dyDescent="0.3">
      <c r="A8" s="321" t="s">
        <v>396</v>
      </c>
      <c r="B8" s="322">
        <v>30578239</v>
      </c>
      <c r="C8" s="323">
        <v>35236362</v>
      </c>
      <c r="D8" s="296">
        <f>C8/B8-1</f>
        <v>0.15233457361622427</v>
      </c>
      <c r="E8" s="322">
        <v>234957266</v>
      </c>
      <c r="F8" s="323">
        <v>243281131</v>
      </c>
      <c r="G8" s="296">
        <f>F8/E8-1</f>
        <v>3.5427144440810743E-2</v>
      </c>
      <c r="H8" s="296">
        <f t="shared" ref="H8:H18" si="0">+F8/$F$7</f>
        <v>0.29257923813018838</v>
      </c>
      <c r="J8" s="332"/>
      <c r="K8" s="332"/>
      <c r="L8" s="332"/>
      <c r="M8" s="332"/>
    </row>
    <row r="9" spans="1:13" x14ac:dyDescent="0.3">
      <c r="A9" s="321" t="s">
        <v>397</v>
      </c>
      <c r="B9" s="322">
        <v>34713142</v>
      </c>
      <c r="C9" s="323">
        <v>24676191</v>
      </c>
      <c r="D9" s="296">
        <f t="shared" ref="D9:D18" si="1">C9/B9-1</f>
        <v>-0.28913980186524169</v>
      </c>
      <c r="E9" s="322">
        <v>200056518</v>
      </c>
      <c r="F9" s="323">
        <v>165379525</v>
      </c>
      <c r="G9" s="296">
        <f t="shared" ref="G9:G18" si="2">F9/E9-1</f>
        <v>-0.1733359819848509</v>
      </c>
      <c r="H9" s="296">
        <f t="shared" si="0"/>
        <v>0.19889177277309042</v>
      </c>
    </row>
    <row r="10" spans="1:13" x14ac:dyDescent="0.3">
      <c r="A10" s="321" t="s">
        <v>401</v>
      </c>
      <c r="B10" s="322">
        <v>4090884</v>
      </c>
      <c r="C10" s="323">
        <v>10357899</v>
      </c>
      <c r="D10" s="296">
        <f t="shared" si="1"/>
        <v>1.5319463959378949</v>
      </c>
      <c r="E10" s="322">
        <v>65330340</v>
      </c>
      <c r="F10" s="323">
        <v>63768123</v>
      </c>
      <c r="G10" s="296">
        <f t="shared" si="2"/>
        <v>-2.3912580280463835E-2</v>
      </c>
      <c r="H10" s="296">
        <f>+F10/$F$7</f>
        <v>7.6689995511127998E-2</v>
      </c>
    </row>
    <row r="11" spans="1:13" x14ac:dyDescent="0.3">
      <c r="A11" s="321" t="s">
        <v>402</v>
      </c>
      <c r="B11" s="322">
        <v>11691210</v>
      </c>
      <c r="C11" s="323">
        <v>14932769</v>
      </c>
      <c r="D11" s="296">
        <f t="shared" si="1"/>
        <v>0.27726462872534152</v>
      </c>
      <c r="E11" s="322">
        <v>60736869</v>
      </c>
      <c r="F11" s="323">
        <v>63006896</v>
      </c>
      <c r="G11" s="296">
        <f t="shared" si="2"/>
        <v>3.7374778077546189E-2</v>
      </c>
      <c r="H11" s="296">
        <f t="shared" si="0"/>
        <v>7.5774514664797468E-2</v>
      </c>
    </row>
    <row r="12" spans="1:13" x14ac:dyDescent="0.3">
      <c r="A12" s="321" t="s">
        <v>399</v>
      </c>
      <c r="B12" s="322">
        <v>6915687</v>
      </c>
      <c r="C12" s="323">
        <v>10386930</v>
      </c>
      <c r="D12" s="296">
        <f t="shared" si="1"/>
        <v>0.50193755154043274</v>
      </c>
      <c r="E12" s="322">
        <v>36183526</v>
      </c>
      <c r="F12" s="323">
        <v>45927291</v>
      </c>
      <c r="G12" s="296">
        <f t="shared" si="2"/>
        <v>0.26928732705596459</v>
      </c>
      <c r="H12" s="296">
        <f t="shared" si="0"/>
        <v>5.5233925273733858E-2</v>
      </c>
    </row>
    <row r="13" spans="1:13" x14ac:dyDescent="0.3">
      <c r="A13" s="321" t="s">
        <v>403</v>
      </c>
      <c r="B13" s="322">
        <v>7501640</v>
      </c>
      <c r="C13" s="323">
        <v>12357737</v>
      </c>
      <c r="D13" s="296">
        <f t="shared" si="1"/>
        <v>0.647338048746674</v>
      </c>
      <c r="E13" s="322">
        <v>43786467</v>
      </c>
      <c r="F13" s="323">
        <v>44478726</v>
      </c>
      <c r="G13" s="296">
        <f t="shared" si="2"/>
        <v>1.5809884821262221E-2</v>
      </c>
      <c r="H13" s="296">
        <f t="shared" si="0"/>
        <v>5.3491825332238369E-2</v>
      </c>
    </row>
    <row r="14" spans="1:13" x14ac:dyDescent="0.3">
      <c r="A14" s="321" t="s">
        <v>405</v>
      </c>
      <c r="B14" s="322">
        <v>2587128</v>
      </c>
      <c r="C14" s="323">
        <v>6004692</v>
      </c>
      <c r="D14" s="296">
        <f t="shared" si="1"/>
        <v>1.3209875970574321</v>
      </c>
      <c r="E14" s="322">
        <v>61480073</v>
      </c>
      <c r="F14" s="323">
        <v>43723823</v>
      </c>
      <c r="G14" s="296">
        <f t="shared" si="2"/>
        <v>-0.28881309233318575</v>
      </c>
      <c r="H14" s="296">
        <f t="shared" si="0"/>
        <v>5.2583949971357243E-2</v>
      </c>
    </row>
    <row r="15" spans="1:13" x14ac:dyDescent="0.3">
      <c r="A15" s="321" t="s">
        <v>412</v>
      </c>
      <c r="B15" s="322">
        <v>8578619</v>
      </c>
      <c r="C15" s="323">
        <v>3919728</v>
      </c>
      <c r="D15" s="296">
        <f t="shared" si="1"/>
        <v>-0.54308170114560395</v>
      </c>
      <c r="E15" s="322">
        <v>43006549</v>
      </c>
      <c r="F15" s="323">
        <v>25658647</v>
      </c>
      <c r="G15" s="296">
        <f t="shared" si="2"/>
        <v>-0.4033781459656296</v>
      </c>
      <c r="H15" s="296">
        <f t="shared" si="0"/>
        <v>3.0858075017381612E-2</v>
      </c>
    </row>
    <row r="16" spans="1:13" x14ac:dyDescent="0.3">
      <c r="A16" s="321" t="s">
        <v>406</v>
      </c>
      <c r="B16" s="324">
        <v>1991456</v>
      </c>
      <c r="C16" s="283">
        <v>4010034</v>
      </c>
      <c r="D16" s="296">
        <f t="shared" si="1"/>
        <v>1.0136191811418378</v>
      </c>
      <c r="E16" s="322">
        <v>10758381</v>
      </c>
      <c r="F16" s="323">
        <v>17970320</v>
      </c>
      <c r="G16" s="296">
        <f t="shared" si="2"/>
        <v>0.67035541871960103</v>
      </c>
      <c r="H16" s="296">
        <f t="shared" si="0"/>
        <v>2.1611797482788284E-2</v>
      </c>
    </row>
    <row r="17" spans="1:13" x14ac:dyDescent="0.3">
      <c r="A17" s="321" t="s">
        <v>400</v>
      </c>
      <c r="B17" s="322">
        <v>3152656</v>
      </c>
      <c r="C17" s="323">
        <v>534578</v>
      </c>
      <c r="D17" s="296">
        <f t="shared" si="1"/>
        <v>-0.83043567074872748</v>
      </c>
      <c r="E17" s="322">
        <v>20129278</v>
      </c>
      <c r="F17" s="323">
        <v>13408558</v>
      </c>
      <c r="G17" s="296">
        <f t="shared" si="2"/>
        <v>-0.33387784698487444</v>
      </c>
      <c r="H17" s="296">
        <f t="shared" si="0"/>
        <v>1.612564718002911E-2</v>
      </c>
    </row>
    <row r="18" spans="1:13" x14ac:dyDescent="0.3">
      <c r="A18" s="325" t="s">
        <v>780</v>
      </c>
      <c r="B18" s="322">
        <v>16643960</v>
      </c>
      <c r="C18" s="323">
        <v>16117921</v>
      </c>
      <c r="D18" s="296">
        <f t="shared" si="1"/>
        <v>-3.160539919586447E-2</v>
      </c>
      <c r="E18" s="322">
        <v>103507599</v>
      </c>
      <c r="F18" s="323">
        <v>104902068</v>
      </c>
      <c r="G18" s="296">
        <f t="shared" si="2"/>
        <v>1.3472141306262841E-2</v>
      </c>
      <c r="H18" s="296">
        <f t="shared" si="0"/>
        <v>0.1261592586632673</v>
      </c>
    </row>
    <row r="19" spans="1:13" x14ac:dyDescent="0.3">
      <c r="A19" s="326" t="s">
        <v>373</v>
      </c>
      <c r="B19" s="317">
        <f>SUM(B20:B30)</f>
        <v>88566248</v>
      </c>
      <c r="C19" s="318">
        <f>SUM(C20:C30)</f>
        <v>44212695</v>
      </c>
      <c r="D19" s="319">
        <f>C19/B19-1</f>
        <v>-0.50079521264127624</v>
      </c>
      <c r="E19" s="317">
        <f>SUM(E20:E30)</f>
        <v>375553495</v>
      </c>
      <c r="F19" s="318">
        <f>SUM(F20:F30)</f>
        <v>388249689</v>
      </c>
      <c r="G19" s="319">
        <f>F19/E19-1</f>
        <v>3.3806619214128197E-2</v>
      </c>
      <c r="H19" s="327">
        <f>SUM(H20:H30)</f>
        <v>1</v>
      </c>
    </row>
    <row r="20" spans="1:13" x14ac:dyDescent="0.3">
      <c r="A20" s="328" t="s">
        <v>396</v>
      </c>
      <c r="B20" s="329">
        <v>8030849</v>
      </c>
      <c r="C20" s="330">
        <v>2411712</v>
      </c>
      <c r="D20" s="331">
        <f t="shared" ref="D20:D30" si="3">C20/B20-1</f>
        <v>-0.699694017407126</v>
      </c>
      <c r="E20" s="329">
        <v>40865601</v>
      </c>
      <c r="F20" s="330">
        <v>98155543</v>
      </c>
      <c r="G20" s="331">
        <f t="shared" ref="G20:G30" si="4">F20/E20-1</f>
        <v>1.4019111575038381</v>
      </c>
      <c r="H20" s="331">
        <f>+F20/$F$19</f>
        <v>0.25281550966033101</v>
      </c>
      <c r="J20" s="332"/>
      <c r="K20" s="332"/>
      <c r="L20" s="332"/>
      <c r="M20" s="332"/>
    </row>
    <row r="21" spans="1:13" x14ac:dyDescent="0.3">
      <c r="A21" s="328" t="s">
        <v>397</v>
      </c>
      <c r="B21" s="329">
        <v>3104923</v>
      </c>
      <c r="C21" s="330">
        <v>2350749</v>
      </c>
      <c r="D21" s="331">
        <f t="shared" si="3"/>
        <v>-0.24289620064652162</v>
      </c>
      <c r="E21" s="329">
        <v>19238974</v>
      </c>
      <c r="F21" s="330">
        <v>49587111</v>
      </c>
      <c r="G21" s="331">
        <f t="shared" si="4"/>
        <v>1.5774301165956146</v>
      </c>
      <c r="H21" s="331">
        <f t="shared" ref="H21:H30" si="5">+F21/$F$19</f>
        <v>0.12771964126415566</v>
      </c>
    </row>
    <row r="22" spans="1:13" x14ac:dyDescent="0.3">
      <c r="A22" s="328" t="s">
        <v>399</v>
      </c>
      <c r="B22" s="329">
        <v>7626019</v>
      </c>
      <c r="C22" s="330">
        <v>10468892</v>
      </c>
      <c r="D22" s="331">
        <f t="shared" si="3"/>
        <v>0.37278598440418254</v>
      </c>
      <c r="E22" s="329">
        <v>39194569</v>
      </c>
      <c r="F22" s="330">
        <v>34544801</v>
      </c>
      <c r="G22" s="331">
        <f t="shared" si="4"/>
        <v>-0.11863296672556856</v>
      </c>
      <c r="H22" s="331">
        <f t="shared" si="5"/>
        <v>8.8975733860793896E-2</v>
      </c>
    </row>
    <row r="23" spans="1:13" x14ac:dyDescent="0.3">
      <c r="A23" s="328" t="s">
        <v>403</v>
      </c>
      <c r="B23" s="329">
        <v>7693865</v>
      </c>
      <c r="C23" s="330">
        <v>4624991</v>
      </c>
      <c r="D23" s="331">
        <f t="shared" si="3"/>
        <v>-0.39887286818783541</v>
      </c>
      <c r="E23" s="329">
        <v>36912249</v>
      </c>
      <c r="F23" s="330">
        <v>31053361</v>
      </c>
      <c r="G23" s="331">
        <f t="shared" si="4"/>
        <v>-0.15872476369565014</v>
      </c>
      <c r="H23" s="331">
        <f t="shared" si="5"/>
        <v>7.998296426194948E-2</v>
      </c>
    </row>
    <row r="24" spans="1:13" x14ac:dyDescent="0.3">
      <c r="A24" s="328" t="s">
        <v>405</v>
      </c>
      <c r="B24" s="329">
        <v>1946594</v>
      </c>
      <c r="C24" s="330">
        <v>2242928</v>
      </c>
      <c r="D24" s="331">
        <f t="shared" si="3"/>
        <v>0.15223205249784999</v>
      </c>
      <c r="E24" s="329">
        <v>5822598</v>
      </c>
      <c r="F24" s="330">
        <v>23240612</v>
      </c>
      <c r="G24" s="331">
        <f t="shared" si="4"/>
        <v>2.9914505517983554</v>
      </c>
      <c r="H24" s="331">
        <f t="shared" si="5"/>
        <v>5.9859962952861501E-2</v>
      </c>
    </row>
    <row r="25" spans="1:13" x14ac:dyDescent="0.3">
      <c r="A25" s="328" t="s">
        <v>412</v>
      </c>
      <c r="B25" s="329">
        <v>692704</v>
      </c>
      <c r="C25" s="330">
        <v>1611733</v>
      </c>
      <c r="D25" s="331">
        <f t="shared" si="3"/>
        <v>1.3267268559153695</v>
      </c>
      <c r="E25" s="329">
        <v>17654119</v>
      </c>
      <c r="F25" s="330">
        <v>21911826</v>
      </c>
      <c r="G25" s="331">
        <f t="shared" si="4"/>
        <v>0.24117357541319384</v>
      </c>
      <c r="H25" s="331">
        <f>+F25/$F$19</f>
        <v>5.6437459245459946E-2</v>
      </c>
    </row>
    <row r="26" spans="1:13" x14ac:dyDescent="0.3">
      <c r="A26" s="328" t="s">
        <v>401</v>
      </c>
      <c r="B26" s="329">
        <v>24358031</v>
      </c>
      <c r="C26" s="330">
        <v>3357480</v>
      </c>
      <c r="D26" s="331">
        <f t="shared" si="3"/>
        <v>-0.86216127239512919</v>
      </c>
      <c r="E26" s="329">
        <v>47729936</v>
      </c>
      <c r="F26" s="330">
        <v>19915638</v>
      </c>
      <c r="G26" s="331">
        <f t="shared" si="4"/>
        <v>-0.58274324943574196</v>
      </c>
      <c r="H26" s="331">
        <f t="shared" si="5"/>
        <v>5.1295953517170749E-2</v>
      </c>
    </row>
    <row r="27" spans="1:13" x14ac:dyDescent="0.3">
      <c r="A27" s="328" t="s">
        <v>402</v>
      </c>
      <c r="B27" s="329">
        <v>3721449</v>
      </c>
      <c r="C27" s="330">
        <v>4013082</v>
      </c>
      <c r="D27" s="331">
        <f t="shared" si="3"/>
        <v>7.8365443137874413E-2</v>
      </c>
      <c r="E27" s="329">
        <v>35798536</v>
      </c>
      <c r="F27" s="330">
        <v>16418171</v>
      </c>
      <c r="G27" s="331">
        <f t="shared" si="4"/>
        <v>-0.54137311648722175</v>
      </c>
      <c r="H27" s="331">
        <f t="shared" si="5"/>
        <v>4.2287660402993907E-2</v>
      </c>
    </row>
    <row r="28" spans="1:13" x14ac:dyDescent="0.3">
      <c r="A28" s="328" t="s">
        <v>400</v>
      </c>
      <c r="B28" s="329">
        <v>1078174</v>
      </c>
      <c r="C28" s="330">
        <v>3933820</v>
      </c>
      <c r="D28" s="331">
        <f t="shared" si="3"/>
        <v>2.6485947537224974</v>
      </c>
      <c r="E28" s="329">
        <v>10984654</v>
      </c>
      <c r="F28" s="330">
        <v>13276554</v>
      </c>
      <c r="G28" s="331">
        <f t="shared" si="4"/>
        <v>0.20864562506930118</v>
      </c>
      <c r="H28" s="331">
        <f t="shared" si="5"/>
        <v>3.4195916638583582E-2</v>
      </c>
    </row>
    <row r="29" spans="1:13" x14ac:dyDescent="0.3">
      <c r="A29" s="328" t="s">
        <v>406</v>
      </c>
      <c r="B29" s="329">
        <v>1120617</v>
      </c>
      <c r="C29" s="330">
        <v>611219</v>
      </c>
      <c r="D29" s="331">
        <f t="shared" si="3"/>
        <v>-0.4545692239186091</v>
      </c>
      <c r="E29" s="329">
        <v>4559091</v>
      </c>
      <c r="F29" s="330">
        <v>10548727</v>
      </c>
      <c r="G29" s="331">
        <f t="shared" si="4"/>
        <v>1.3137785580502781</v>
      </c>
      <c r="H29" s="331">
        <f t="shared" si="5"/>
        <v>2.7169956084626766E-2</v>
      </c>
    </row>
    <row r="30" spans="1:13" x14ac:dyDescent="0.3">
      <c r="A30" s="325" t="s">
        <v>781</v>
      </c>
      <c r="B30" s="329">
        <v>29193023</v>
      </c>
      <c r="C30" s="330">
        <v>8586089</v>
      </c>
      <c r="D30" s="331">
        <f t="shared" si="3"/>
        <v>-0.70588558094857112</v>
      </c>
      <c r="E30" s="329">
        <v>116793168</v>
      </c>
      <c r="F30" s="330">
        <v>69597345</v>
      </c>
      <c r="G30" s="331">
        <f t="shared" si="4"/>
        <v>-0.40409746398864699</v>
      </c>
      <c r="H30" s="331">
        <f t="shared" si="5"/>
        <v>0.17925924211107352</v>
      </c>
    </row>
    <row r="31" spans="1:13" x14ac:dyDescent="0.3">
      <c r="A31" s="326" t="s">
        <v>374</v>
      </c>
      <c r="B31" s="317">
        <f>SUM(B32:B42)</f>
        <v>27618207</v>
      </c>
      <c r="C31" s="318">
        <f>SUM(C32:C42)</f>
        <v>40213834</v>
      </c>
      <c r="D31" s="319">
        <f>C31/B31-1</f>
        <v>0.45606244460402512</v>
      </c>
      <c r="E31" s="317">
        <f>SUM(E32:E42)</f>
        <v>189960539</v>
      </c>
      <c r="F31" s="318">
        <f>SUM(F32:F42)</f>
        <v>266547979</v>
      </c>
      <c r="G31" s="319">
        <f>F31/E31-1</f>
        <v>0.40317552478622942</v>
      </c>
      <c r="H31" s="327">
        <f>SUM(H32:H42)</f>
        <v>1</v>
      </c>
    </row>
    <row r="32" spans="1:13" x14ac:dyDescent="0.3">
      <c r="A32" s="321" t="s">
        <v>408</v>
      </c>
      <c r="B32" s="322">
        <v>3550362</v>
      </c>
      <c r="C32" s="323">
        <v>6156915</v>
      </c>
      <c r="D32" s="296">
        <f>C32/B32-1</f>
        <v>0.73416541749827191</v>
      </c>
      <c r="E32" s="322">
        <v>18995076</v>
      </c>
      <c r="F32" s="323">
        <v>43352792</v>
      </c>
      <c r="G32" s="296">
        <f>F32/E32-1</f>
        <v>1.2823173753029469</v>
      </c>
      <c r="H32" s="296">
        <f t="shared" ref="H32:H42" si="6">+F32/$F$31</f>
        <v>0.16264535999351923</v>
      </c>
      <c r="I32" s="332"/>
      <c r="J32" s="332"/>
      <c r="K32" s="332"/>
      <c r="L32" s="332"/>
      <c r="M32" s="332"/>
    </row>
    <row r="33" spans="1:13" x14ac:dyDescent="0.3">
      <c r="A33" s="321" t="s">
        <v>407</v>
      </c>
      <c r="B33" s="322">
        <v>2180149</v>
      </c>
      <c r="C33" s="323">
        <v>3468182</v>
      </c>
      <c r="D33" s="296">
        <f t="shared" ref="D33:D42" si="7">C33/B33-1</f>
        <v>0.59080044529066589</v>
      </c>
      <c r="E33" s="322">
        <v>19614600</v>
      </c>
      <c r="F33" s="323">
        <v>24034651</v>
      </c>
      <c r="G33" s="296">
        <f t="shared" ref="G33:G42" si="8">F33/E33-1</f>
        <v>0.22534494713121855</v>
      </c>
      <c r="H33" s="296">
        <f t="shared" si="6"/>
        <v>9.0170074033838393E-2</v>
      </c>
      <c r="I33" s="332"/>
    </row>
    <row r="34" spans="1:13" x14ac:dyDescent="0.3">
      <c r="A34" s="321" t="s">
        <v>422</v>
      </c>
      <c r="B34" s="322">
        <v>0</v>
      </c>
      <c r="C34" s="323">
        <v>2446215</v>
      </c>
      <c r="D34" s="296" t="s">
        <v>394</v>
      </c>
      <c r="E34" s="322">
        <v>0</v>
      </c>
      <c r="F34" s="323">
        <v>20536997</v>
      </c>
      <c r="G34" s="296" t="s">
        <v>394</v>
      </c>
      <c r="H34" s="296">
        <f t="shared" si="6"/>
        <v>7.7048031191412639E-2</v>
      </c>
    </row>
    <row r="35" spans="1:13" x14ac:dyDescent="0.3">
      <c r="A35" s="321" t="s">
        <v>409</v>
      </c>
      <c r="B35" s="322">
        <v>1380100</v>
      </c>
      <c r="C35" s="323">
        <v>4034037</v>
      </c>
      <c r="D35" s="296">
        <f t="shared" si="7"/>
        <v>1.9230034055503222</v>
      </c>
      <c r="E35" s="322">
        <v>9719400</v>
      </c>
      <c r="F35" s="323">
        <v>20003951</v>
      </c>
      <c r="G35" s="296">
        <f t="shared" si="8"/>
        <v>1.0581466962981252</v>
      </c>
      <c r="H35" s="296">
        <f t="shared" si="6"/>
        <v>7.5048218617331935E-2</v>
      </c>
    </row>
    <row r="36" spans="1:13" x14ac:dyDescent="0.3">
      <c r="A36" s="321" t="s">
        <v>415</v>
      </c>
      <c r="B36" s="322">
        <v>1612940</v>
      </c>
      <c r="C36" s="323">
        <v>2002892</v>
      </c>
      <c r="D36" s="296">
        <f t="shared" si="7"/>
        <v>0.24176472776420699</v>
      </c>
      <c r="E36" s="322">
        <v>10398395</v>
      </c>
      <c r="F36" s="323">
        <v>11476338</v>
      </c>
      <c r="G36" s="296">
        <f t="shared" si="8"/>
        <v>0.10366436358688058</v>
      </c>
      <c r="H36" s="296">
        <f t="shared" si="6"/>
        <v>4.3055430557213115E-2</v>
      </c>
    </row>
    <row r="37" spans="1:13" x14ac:dyDescent="0.3">
      <c r="A37" s="321" t="s">
        <v>404</v>
      </c>
      <c r="B37" s="322">
        <v>437257</v>
      </c>
      <c r="C37" s="323">
        <v>1380951</v>
      </c>
      <c r="D37" s="296">
        <f t="shared" si="7"/>
        <v>2.1582135906343409</v>
      </c>
      <c r="E37" s="322">
        <v>1849990</v>
      </c>
      <c r="F37" s="323">
        <v>9730072</v>
      </c>
      <c r="G37" s="296">
        <f t="shared" si="8"/>
        <v>4.2595268082530175</v>
      </c>
      <c r="H37" s="296">
        <f t="shared" si="6"/>
        <v>3.6504017162328588E-2</v>
      </c>
    </row>
    <row r="38" spans="1:13" x14ac:dyDescent="0.3">
      <c r="A38" s="321" t="s">
        <v>435</v>
      </c>
      <c r="B38" s="322">
        <v>467960</v>
      </c>
      <c r="C38" s="323">
        <v>1358300</v>
      </c>
      <c r="D38" s="296">
        <f t="shared" si="7"/>
        <v>1.9025985126933924</v>
      </c>
      <c r="E38" s="322">
        <v>6175100</v>
      </c>
      <c r="F38" s="323">
        <v>9337668</v>
      </c>
      <c r="G38" s="296">
        <f t="shared" si="8"/>
        <v>0.51214846723129992</v>
      </c>
      <c r="H38" s="296">
        <f t="shared" si="6"/>
        <v>3.5031846930642083E-2</v>
      </c>
    </row>
    <row r="39" spans="1:13" x14ac:dyDescent="0.3">
      <c r="A39" s="321" t="s">
        <v>397</v>
      </c>
      <c r="B39" s="322">
        <v>1461033</v>
      </c>
      <c r="C39" s="323">
        <v>957915</v>
      </c>
      <c r="D39" s="296">
        <f t="shared" si="7"/>
        <v>-0.34435772497951789</v>
      </c>
      <c r="E39" s="322">
        <v>7088225</v>
      </c>
      <c r="F39" s="323">
        <v>8414327</v>
      </c>
      <c r="G39" s="296">
        <f t="shared" si="8"/>
        <v>0.18708520116108063</v>
      </c>
      <c r="H39" s="296">
        <f t="shared" si="6"/>
        <v>3.1567776396458816E-2</v>
      </c>
    </row>
    <row r="40" spans="1:13" x14ac:dyDescent="0.3">
      <c r="A40" s="321" t="s">
        <v>416</v>
      </c>
      <c r="B40" s="322">
        <v>1244955</v>
      </c>
      <c r="C40" s="323">
        <v>1475120</v>
      </c>
      <c r="D40" s="296">
        <f t="shared" si="7"/>
        <v>0.18487816828720716</v>
      </c>
      <c r="E40" s="322">
        <v>10117178</v>
      </c>
      <c r="F40" s="323">
        <v>8170854</v>
      </c>
      <c r="G40" s="296">
        <f t="shared" si="8"/>
        <v>-0.19237815129871194</v>
      </c>
      <c r="H40" s="296">
        <f t="shared" si="6"/>
        <v>3.0654346098043385E-2</v>
      </c>
    </row>
    <row r="41" spans="1:13" x14ac:dyDescent="0.3">
      <c r="A41" s="321" t="s">
        <v>414</v>
      </c>
      <c r="B41" s="322">
        <v>1208546</v>
      </c>
      <c r="C41" s="323">
        <v>654086</v>
      </c>
      <c r="D41" s="296">
        <f t="shared" si="7"/>
        <v>-0.45878270252021847</v>
      </c>
      <c r="E41" s="322">
        <v>6025821</v>
      </c>
      <c r="F41" s="323">
        <v>7070855</v>
      </c>
      <c r="G41" s="296">
        <f t="shared" si="8"/>
        <v>0.17342599456571972</v>
      </c>
      <c r="H41" s="296">
        <f t="shared" si="6"/>
        <v>2.6527513082363306E-2</v>
      </c>
    </row>
    <row r="42" spans="1:13" x14ac:dyDescent="0.3">
      <c r="A42" s="328" t="s">
        <v>782</v>
      </c>
      <c r="B42" s="322">
        <v>14074905</v>
      </c>
      <c r="C42" s="323">
        <v>16279221</v>
      </c>
      <c r="D42" s="296">
        <f t="shared" si="7"/>
        <v>0.15661320627030872</v>
      </c>
      <c r="E42" s="322">
        <v>99976754</v>
      </c>
      <c r="F42" s="323">
        <v>104419474</v>
      </c>
      <c r="G42" s="296">
        <f t="shared" si="8"/>
        <v>4.4437529948211818E-2</v>
      </c>
      <c r="H42" s="296">
        <f t="shared" si="6"/>
        <v>0.39174738593684855</v>
      </c>
    </row>
    <row r="43" spans="1:13" x14ac:dyDescent="0.3">
      <c r="A43" s="326" t="s">
        <v>375</v>
      </c>
      <c r="B43" s="317">
        <f>SUM(B44:B54)</f>
        <v>121219706</v>
      </c>
      <c r="C43" s="318">
        <f>SUM(C44:C54)</f>
        <v>102302874</v>
      </c>
      <c r="D43" s="319">
        <f>C43/B43-1</f>
        <v>-0.15605409899278255</v>
      </c>
      <c r="E43" s="317">
        <f>SUM(E44:E54)</f>
        <v>746012695</v>
      </c>
      <c r="F43" s="318">
        <f>SUM(F44:F54)</f>
        <v>801563565</v>
      </c>
      <c r="G43" s="319">
        <f>F43/E43-1</f>
        <v>7.446370600972152E-2</v>
      </c>
      <c r="H43" s="327">
        <f>SUM(H44:H54)</f>
        <v>1</v>
      </c>
    </row>
    <row r="44" spans="1:13" x14ac:dyDescent="0.3">
      <c r="A44" s="321" t="s">
        <v>396</v>
      </c>
      <c r="B44" s="322">
        <v>31999365</v>
      </c>
      <c r="C44" s="323">
        <v>21103143</v>
      </c>
      <c r="D44" s="296">
        <f>C44/B44-1</f>
        <v>-0.34051369456862657</v>
      </c>
      <c r="E44" s="322">
        <v>248648716</v>
      </c>
      <c r="F44" s="323">
        <v>204383707</v>
      </c>
      <c r="G44" s="296">
        <f>F44/E44-1</f>
        <v>-0.17802227058353282</v>
      </c>
      <c r="H44" s="296">
        <f t="shared" ref="H44:H54" si="9">+F44/$F$43</f>
        <v>0.25498128398588077</v>
      </c>
      <c r="I44" s="332"/>
      <c r="J44" s="332"/>
      <c r="K44" s="332"/>
      <c r="L44" s="332"/>
      <c r="M44" s="332"/>
    </row>
    <row r="45" spans="1:13" x14ac:dyDescent="0.3">
      <c r="A45" s="321" t="s">
        <v>400</v>
      </c>
      <c r="B45" s="322">
        <v>15862922</v>
      </c>
      <c r="C45" s="323">
        <v>17907892</v>
      </c>
      <c r="D45" s="296">
        <f t="shared" ref="D45:D52" si="10">C45/B45-1</f>
        <v>0.12891508890984893</v>
      </c>
      <c r="E45" s="322">
        <v>66535700</v>
      </c>
      <c r="F45" s="323">
        <v>126160711</v>
      </c>
      <c r="G45" s="296">
        <f t="shared" ref="G45:G54" si="11">F45/E45-1</f>
        <v>0.89613562343223263</v>
      </c>
      <c r="H45" s="296">
        <f t="shared" si="9"/>
        <v>0.15739327048878526</v>
      </c>
      <c r="I45" s="332"/>
    </row>
    <row r="46" spans="1:13" x14ac:dyDescent="0.3">
      <c r="A46" s="321" t="s">
        <v>399</v>
      </c>
      <c r="B46" s="322">
        <v>16128381</v>
      </c>
      <c r="C46" s="323">
        <v>10679535</v>
      </c>
      <c r="D46" s="296">
        <f t="shared" si="10"/>
        <v>-0.33784209338804683</v>
      </c>
      <c r="E46" s="322">
        <v>106829170</v>
      </c>
      <c r="F46" s="323">
        <v>108193771</v>
      </c>
      <c r="G46" s="296">
        <f t="shared" si="11"/>
        <v>1.2773674081713926E-2</v>
      </c>
      <c r="H46" s="296">
        <f t="shared" si="9"/>
        <v>0.13497840436397579</v>
      </c>
    </row>
    <row r="47" spans="1:13" x14ac:dyDescent="0.3">
      <c r="A47" s="321" t="s">
        <v>411</v>
      </c>
      <c r="B47" s="322">
        <v>8274029</v>
      </c>
      <c r="C47" s="323">
        <v>5466839</v>
      </c>
      <c r="D47" s="296">
        <f t="shared" si="10"/>
        <v>-0.33927727350242554</v>
      </c>
      <c r="E47" s="322">
        <v>22508286</v>
      </c>
      <c r="F47" s="323">
        <v>39946031</v>
      </c>
      <c r="G47" s="296">
        <f t="shared" si="11"/>
        <v>0.77472558328075269</v>
      </c>
      <c r="H47" s="296">
        <f t="shared" si="9"/>
        <v>4.9835138152767709E-2</v>
      </c>
    </row>
    <row r="48" spans="1:13" x14ac:dyDescent="0.3">
      <c r="A48" s="321" t="s">
        <v>402</v>
      </c>
      <c r="B48" s="322">
        <v>3592947</v>
      </c>
      <c r="C48" s="323">
        <v>5169644</v>
      </c>
      <c r="D48" s="296">
        <f t="shared" si="10"/>
        <v>0.43883113221542103</v>
      </c>
      <c r="E48" s="322">
        <v>11973122</v>
      </c>
      <c r="F48" s="323">
        <v>26927606</v>
      </c>
      <c r="G48" s="296">
        <f t="shared" si="11"/>
        <v>1.2490045620515686</v>
      </c>
      <c r="H48" s="296">
        <f t="shared" si="9"/>
        <v>3.3593849790315759E-2</v>
      </c>
    </row>
    <row r="49" spans="1:13" x14ac:dyDescent="0.3">
      <c r="A49" s="321" t="s">
        <v>403</v>
      </c>
      <c r="B49" s="322">
        <v>2387796</v>
      </c>
      <c r="C49" s="323">
        <v>4135198</v>
      </c>
      <c r="D49" s="296">
        <f t="shared" si="10"/>
        <v>0.73180539711097592</v>
      </c>
      <c r="E49" s="322">
        <v>4671539</v>
      </c>
      <c r="F49" s="323">
        <v>22903440</v>
      </c>
      <c r="G49" s="296">
        <f t="shared" si="11"/>
        <v>3.9027611671442752</v>
      </c>
      <c r="H49" s="296">
        <f t="shared" si="9"/>
        <v>2.8573454433398555E-2</v>
      </c>
    </row>
    <row r="50" spans="1:13" x14ac:dyDescent="0.3">
      <c r="A50" s="321" t="s">
        <v>417</v>
      </c>
      <c r="B50" s="322">
        <v>3754241</v>
      </c>
      <c r="C50" s="323">
        <v>3273919</v>
      </c>
      <c r="D50" s="296">
        <f t="shared" si="10"/>
        <v>-0.12794117372859126</v>
      </c>
      <c r="E50" s="322">
        <v>26630856</v>
      </c>
      <c r="F50" s="323">
        <v>21953856</v>
      </c>
      <c r="G50" s="296">
        <f t="shared" si="11"/>
        <v>-0.17562334458944917</v>
      </c>
      <c r="H50" s="296">
        <f t="shared" si="9"/>
        <v>2.7388789808578687E-2</v>
      </c>
    </row>
    <row r="51" spans="1:13" x14ac:dyDescent="0.3">
      <c r="A51" s="321" t="s">
        <v>421</v>
      </c>
      <c r="B51" s="322">
        <v>5071056</v>
      </c>
      <c r="C51" s="323">
        <v>4183742</v>
      </c>
      <c r="D51" s="296">
        <f t="shared" si="10"/>
        <v>-0.17497617853165104</v>
      </c>
      <c r="E51" s="322">
        <v>26653304</v>
      </c>
      <c r="F51" s="323">
        <v>19981893</v>
      </c>
      <c r="G51" s="296">
        <f t="shared" si="11"/>
        <v>-0.2503033395034252</v>
      </c>
      <c r="H51" s="296">
        <f t="shared" si="9"/>
        <v>2.4928644305333415E-2</v>
      </c>
    </row>
    <row r="52" spans="1:13" x14ac:dyDescent="0.3">
      <c r="A52" s="321" t="s">
        <v>401</v>
      </c>
      <c r="B52" s="322">
        <v>5879197</v>
      </c>
      <c r="C52" s="323">
        <v>117808</v>
      </c>
      <c r="D52" s="296">
        <f t="shared" si="10"/>
        <v>-0.9799618893532569</v>
      </c>
      <c r="E52" s="322">
        <v>43339084</v>
      </c>
      <c r="F52" s="323">
        <v>16990154</v>
      </c>
      <c r="G52" s="296">
        <f t="shared" si="11"/>
        <v>-0.60797154826807143</v>
      </c>
      <c r="H52" s="296">
        <f t="shared" si="9"/>
        <v>2.1196265326755465E-2</v>
      </c>
    </row>
    <row r="53" spans="1:13" x14ac:dyDescent="0.3">
      <c r="A53" s="321" t="s">
        <v>407</v>
      </c>
      <c r="B53" s="322">
        <v>852944</v>
      </c>
      <c r="C53" s="323">
        <v>0</v>
      </c>
      <c r="D53" s="296" t="s">
        <v>393</v>
      </c>
      <c r="E53" s="322">
        <v>12380844</v>
      </c>
      <c r="F53" s="323">
        <v>16802880</v>
      </c>
      <c r="G53" s="296">
        <f t="shared" si="11"/>
        <v>0.35716757274382904</v>
      </c>
      <c r="H53" s="296">
        <f t="shared" si="9"/>
        <v>2.096262945783969E-2</v>
      </c>
    </row>
    <row r="54" spans="1:13" x14ac:dyDescent="0.3">
      <c r="A54" s="325" t="s">
        <v>783</v>
      </c>
      <c r="B54" s="322">
        <v>27416828</v>
      </c>
      <c r="C54" s="323">
        <v>30265154</v>
      </c>
      <c r="D54" s="296">
        <f t="shared" ref="D54" si="12">C54/B54-1</f>
        <v>0.10388969869162112</v>
      </c>
      <c r="E54" s="322">
        <v>175842074</v>
      </c>
      <c r="F54" s="323">
        <v>197319516</v>
      </c>
      <c r="G54" s="296">
        <f t="shared" si="11"/>
        <v>0.12214051797409997</v>
      </c>
      <c r="H54" s="296">
        <f t="shared" si="9"/>
        <v>0.24616826988636889</v>
      </c>
    </row>
    <row r="55" spans="1:13" x14ac:dyDescent="0.3">
      <c r="A55" s="326" t="s">
        <v>376</v>
      </c>
      <c r="B55" s="317">
        <f>SUM(B56:B66)</f>
        <v>49348783</v>
      </c>
      <c r="C55" s="318">
        <f>SUM(C56:C66)</f>
        <v>82875271</v>
      </c>
      <c r="D55" s="319">
        <f>C55/B55-1</f>
        <v>0.6793782128325232</v>
      </c>
      <c r="E55" s="317">
        <f>SUM(E56:E66)</f>
        <v>339681654</v>
      </c>
      <c r="F55" s="318">
        <f>SUM(F56:F66)</f>
        <v>520611929</v>
      </c>
      <c r="G55" s="319">
        <f>F55/E55-1</f>
        <v>0.53264659091656452</v>
      </c>
      <c r="H55" s="327">
        <f>SUM(H56:H66)</f>
        <v>1</v>
      </c>
    </row>
    <row r="56" spans="1:13" x14ac:dyDescent="0.3">
      <c r="A56" s="321" t="s">
        <v>398</v>
      </c>
      <c r="B56" s="322">
        <v>10085565</v>
      </c>
      <c r="C56" s="323">
        <v>40661892</v>
      </c>
      <c r="D56" s="296">
        <f t="shared" ref="D56:D66" si="13">(C56-B56)/B56</f>
        <v>3.031692027169524</v>
      </c>
      <c r="E56" s="322">
        <v>54421729</v>
      </c>
      <c r="F56" s="323">
        <v>198980339</v>
      </c>
      <c r="G56" s="296">
        <f>F56/E56-1</f>
        <v>2.6562663968283697</v>
      </c>
      <c r="H56" s="296">
        <f t="shared" ref="H56:H66" si="14">+F56/$F$55</f>
        <v>0.38220472470195743</v>
      </c>
      <c r="I56" s="332"/>
      <c r="J56" s="332"/>
      <c r="K56" s="332"/>
      <c r="L56" s="332"/>
      <c r="M56" s="332"/>
    </row>
    <row r="57" spans="1:13" x14ac:dyDescent="0.3">
      <c r="A57" s="321" t="s">
        <v>404</v>
      </c>
      <c r="B57" s="322">
        <v>12211510</v>
      </c>
      <c r="C57" s="323">
        <v>10641107</v>
      </c>
      <c r="D57" s="296">
        <f t="shared" si="13"/>
        <v>-0.12860023043833235</v>
      </c>
      <c r="E57" s="322">
        <v>77486499</v>
      </c>
      <c r="F57" s="323">
        <v>77166992</v>
      </c>
      <c r="G57" s="296">
        <f t="shared" ref="G57:G66" si="15">F57/E57-1</f>
        <v>-4.1233892887585499E-3</v>
      </c>
      <c r="H57" s="296">
        <f t="shared" si="14"/>
        <v>0.14822363396133398</v>
      </c>
      <c r="I57" s="332"/>
    </row>
    <row r="58" spans="1:13" x14ac:dyDescent="0.3">
      <c r="A58" s="321" t="s">
        <v>406</v>
      </c>
      <c r="B58" s="322">
        <v>4598101</v>
      </c>
      <c r="C58" s="323">
        <v>6186181</v>
      </c>
      <c r="D58" s="296">
        <f t="shared" si="13"/>
        <v>0.34537736339414904</v>
      </c>
      <c r="E58" s="322">
        <v>22400879</v>
      </c>
      <c r="F58" s="323">
        <v>42289567</v>
      </c>
      <c r="G58" s="296">
        <f t="shared" si="15"/>
        <v>0.88785301683920537</v>
      </c>
      <c r="H58" s="296">
        <f t="shared" si="14"/>
        <v>8.1230499426377917E-2</v>
      </c>
    </row>
    <row r="59" spans="1:13" x14ac:dyDescent="0.3">
      <c r="A59" s="321" t="s">
        <v>410</v>
      </c>
      <c r="B59" s="322">
        <v>4440761</v>
      </c>
      <c r="C59" s="323">
        <v>5439274</v>
      </c>
      <c r="D59" s="296">
        <f t="shared" si="13"/>
        <v>0.22485177653109456</v>
      </c>
      <c r="E59" s="322">
        <v>28111283</v>
      </c>
      <c r="F59" s="323">
        <v>38038093</v>
      </c>
      <c r="G59" s="296">
        <f t="shared" si="15"/>
        <v>0.35312546922885013</v>
      </c>
      <c r="H59" s="296">
        <f t="shared" si="14"/>
        <v>7.3064197881643242E-2</v>
      </c>
    </row>
    <row r="60" spans="1:13" x14ac:dyDescent="0.3">
      <c r="A60" s="321" t="s">
        <v>409</v>
      </c>
      <c r="B60" s="322">
        <v>2415000</v>
      </c>
      <c r="C60" s="323">
        <v>3082770</v>
      </c>
      <c r="D60" s="296">
        <f t="shared" si="13"/>
        <v>0.27650931677018631</v>
      </c>
      <c r="E60" s="322">
        <v>14880926</v>
      </c>
      <c r="F60" s="323">
        <v>31038976</v>
      </c>
      <c r="G60" s="296">
        <f t="shared" si="15"/>
        <v>1.0858228849468103</v>
      </c>
      <c r="H60" s="296">
        <f t="shared" si="14"/>
        <v>5.9620178238366871E-2</v>
      </c>
    </row>
    <row r="61" spans="1:13" x14ac:dyDescent="0.3">
      <c r="A61" s="321" t="s">
        <v>407</v>
      </c>
      <c r="B61" s="322">
        <v>1520301</v>
      </c>
      <c r="C61" s="323">
        <v>2396065</v>
      </c>
      <c r="D61" s="296">
        <f t="shared" si="13"/>
        <v>0.5760464539587884</v>
      </c>
      <c r="E61" s="322">
        <v>11282822</v>
      </c>
      <c r="F61" s="323">
        <v>19103517</v>
      </c>
      <c r="G61" s="296">
        <f t="shared" si="15"/>
        <v>0.69315061427008251</v>
      </c>
      <c r="H61" s="296">
        <f t="shared" si="14"/>
        <v>3.6694351273691236E-2</v>
      </c>
    </row>
    <row r="62" spans="1:13" x14ac:dyDescent="0.3">
      <c r="A62" s="321" t="s">
        <v>420</v>
      </c>
      <c r="B62" s="322">
        <v>1651075</v>
      </c>
      <c r="C62" s="323">
        <v>2010531</v>
      </c>
      <c r="D62" s="296">
        <f t="shared" si="13"/>
        <v>0.21771027966627804</v>
      </c>
      <c r="E62" s="322">
        <v>12602004</v>
      </c>
      <c r="F62" s="323">
        <v>15312410</v>
      </c>
      <c r="G62" s="296">
        <f t="shared" si="15"/>
        <v>0.21507737975642605</v>
      </c>
      <c r="H62" s="296">
        <f>+F62/$F$55</f>
        <v>2.941233027336183E-2</v>
      </c>
    </row>
    <row r="63" spans="1:13" x14ac:dyDescent="0.3">
      <c r="A63" s="321" t="s">
        <v>429</v>
      </c>
      <c r="B63" s="322">
        <v>129830</v>
      </c>
      <c r="C63" s="323">
        <v>1959967</v>
      </c>
      <c r="D63" s="296" t="s">
        <v>394</v>
      </c>
      <c r="E63" s="322">
        <v>13938194</v>
      </c>
      <c r="F63" s="323">
        <v>11748967</v>
      </c>
      <c r="G63" s="296">
        <f t="shared" si="15"/>
        <v>-0.15706676202096193</v>
      </c>
      <c r="H63" s="296">
        <f t="shared" si="14"/>
        <v>2.2567610047982592E-2</v>
      </c>
    </row>
    <row r="64" spans="1:13" x14ac:dyDescent="0.3">
      <c r="A64" s="321" t="s">
        <v>414</v>
      </c>
      <c r="B64" s="322">
        <v>1272970</v>
      </c>
      <c r="C64" s="323">
        <v>1404986</v>
      </c>
      <c r="D64" s="296">
        <f t="shared" si="13"/>
        <v>0.10370707872141527</v>
      </c>
      <c r="E64" s="322">
        <v>8269652</v>
      </c>
      <c r="F64" s="323">
        <v>10206747</v>
      </c>
      <c r="G64" s="296">
        <f t="shared" si="15"/>
        <v>0.2342414166883926</v>
      </c>
      <c r="H64" s="296">
        <f t="shared" si="14"/>
        <v>1.9605288375941152E-2</v>
      </c>
    </row>
    <row r="65" spans="1:13" x14ac:dyDescent="0.3">
      <c r="A65" s="321" t="s">
        <v>416</v>
      </c>
      <c r="B65" s="322">
        <v>288704</v>
      </c>
      <c r="C65" s="323">
        <v>1624022</v>
      </c>
      <c r="D65" s="296">
        <f t="shared" si="13"/>
        <v>4.625214752826424</v>
      </c>
      <c r="E65" s="322">
        <v>8254682</v>
      </c>
      <c r="F65" s="323">
        <v>10002447</v>
      </c>
      <c r="G65" s="296">
        <f t="shared" si="15"/>
        <v>0.21173014296613735</v>
      </c>
      <c r="H65" s="296">
        <f t="shared" si="14"/>
        <v>1.9212865558445549E-2</v>
      </c>
    </row>
    <row r="66" spans="1:13" x14ac:dyDescent="0.3">
      <c r="A66" s="325" t="s">
        <v>784</v>
      </c>
      <c r="B66" s="322">
        <v>10734966</v>
      </c>
      <c r="C66" s="323">
        <v>7468476</v>
      </c>
      <c r="D66" s="296">
        <f t="shared" si="13"/>
        <v>-0.30428508110784885</v>
      </c>
      <c r="E66" s="322">
        <v>88032984</v>
      </c>
      <c r="F66" s="323">
        <v>66723874</v>
      </c>
      <c r="G66" s="296">
        <f t="shared" si="15"/>
        <v>-0.24205824943977816</v>
      </c>
      <c r="H66" s="296">
        <f t="shared" si="14"/>
        <v>0.12816432026089822</v>
      </c>
    </row>
    <row r="67" spans="1:13" x14ac:dyDescent="0.3">
      <c r="A67" s="326" t="s">
        <v>377</v>
      </c>
      <c r="B67" s="317">
        <f>SUM(B68:B78)</f>
        <v>64834436</v>
      </c>
      <c r="C67" s="318">
        <f>SUM(C68:C78)</f>
        <v>55035852</v>
      </c>
      <c r="D67" s="319">
        <f>C67/B67-1</f>
        <v>-0.15113240130599737</v>
      </c>
      <c r="E67" s="317">
        <f>SUM(E68:E78)</f>
        <v>479345305</v>
      </c>
      <c r="F67" s="318">
        <f>SUM(F68:F78)</f>
        <v>436654626</v>
      </c>
      <c r="G67" s="319">
        <f>F67/E67-1</f>
        <v>-8.9060388314432304E-2</v>
      </c>
      <c r="H67" s="327">
        <f>SUM(H68:H78)</f>
        <v>1.0000000000000002</v>
      </c>
    </row>
    <row r="68" spans="1:13" x14ac:dyDescent="0.3">
      <c r="A68" s="321" t="s">
        <v>396</v>
      </c>
      <c r="B68" s="322">
        <v>38277597</v>
      </c>
      <c r="C68" s="323">
        <v>26008226</v>
      </c>
      <c r="D68" s="296">
        <f t="shared" ref="D68:D78" si="16">C68/B68-1</f>
        <v>-0.32053660526286432</v>
      </c>
      <c r="E68" s="322">
        <v>264475505</v>
      </c>
      <c r="F68" s="323">
        <v>244271767</v>
      </c>
      <c r="G68" s="296">
        <f>F68/E68-1</f>
        <v>-7.6391717259411185E-2</v>
      </c>
      <c r="H68" s="296">
        <f t="shared" ref="H68:H78" si="17">+F68/$F$67</f>
        <v>0.55941641850371693</v>
      </c>
      <c r="I68" s="332"/>
      <c r="J68" s="332"/>
      <c r="K68" s="332"/>
      <c r="L68" s="332"/>
      <c r="M68" s="332"/>
    </row>
    <row r="69" spans="1:13" x14ac:dyDescent="0.3">
      <c r="A69" s="321" t="s">
        <v>413</v>
      </c>
      <c r="B69" s="322">
        <v>0</v>
      </c>
      <c r="C69" s="323">
        <v>11341222</v>
      </c>
      <c r="D69" s="296" t="s">
        <v>394</v>
      </c>
      <c r="E69" s="322">
        <v>0</v>
      </c>
      <c r="F69" s="323">
        <v>38737772</v>
      </c>
      <c r="G69" s="296" t="s">
        <v>394</v>
      </c>
      <c r="H69" s="296">
        <f t="shared" si="17"/>
        <v>8.8714901190580772E-2</v>
      </c>
      <c r="I69" s="332"/>
    </row>
    <row r="70" spans="1:13" x14ac:dyDescent="0.3">
      <c r="A70" s="321" t="s">
        <v>400</v>
      </c>
      <c r="B70" s="322">
        <v>1288760</v>
      </c>
      <c r="C70" s="323">
        <v>1708040</v>
      </c>
      <c r="D70" s="296">
        <f t="shared" si="16"/>
        <v>0.32533598187404955</v>
      </c>
      <c r="E70" s="322">
        <v>6019988</v>
      </c>
      <c r="F70" s="323">
        <v>31340806</v>
      </c>
      <c r="G70" s="296">
        <f t="shared" ref="G70:G78" si="18">F70/E70-1</f>
        <v>4.2061243311448457</v>
      </c>
      <c r="H70" s="296">
        <f t="shared" si="17"/>
        <v>7.177481729003829E-2</v>
      </c>
    </row>
    <row r="71" spans="1:13" x14ac:dyDescent="0.3">
      <c r="A71" s="321" t="s">
        <v>397</v>
      </c>
      <c r="B71" s="322">
        <v>2401910</v>
      </c>
      <c r="C71" s="323">
        <v>3144608</v>
      </c>
      <c r="D71" s="296">
        <f t="shared" si="16"/>
        <v>0.30921141924551709</v>
      </c>
      <c r="E71" s="322">
        <v>18846712</v>
      </c>
      <c r="F71" s="323">
        <v>21846353</v>
      </c>
      <c r="G71" s="296">
        <f t="shared" si="18"/>
        <v>0.15915991075790825</v>
      </c>
      <c r="H71" s="296">
        <f t="shared" si="17"/>
        <v>5.0031195593013139E-2</v>
      </c>
    </row>
    <row r="72" spans="1:13" x14ac:dyDescent="0.3">
      <c r="A72" s="321" t="s">
        <v>403</v>
      </c>
      <c r="B72" s="322">
        <v>1959096</v>
      </c>
      <c r="C72" s="323">
        <v>1088546</v>
      </c>
      <c r="D72" s="296">
        <f t="shared" si="16"/>
        <v>-0.44436311441603682</v>
      </c>
      <c r="E72" s="322">
        <v>8810174</v>
      </c>
      <c r="F72" s="323">
        <v>15537607</v>
      </c>
      <c r="G72" s="296">
        <f t="shared" si="18"/>
        <v>0.76359819908210658</v>
      </c>
      <c r="H72" s="296">
        <f t="shared" si="17"/>
        <v>3.5583287282063517E-2</v>
      </c>
    </row>
    <row r="73" spans="1:13" x14ac:dyDescent="0.3">
      <c r="A73" s="321" t="s">
        <v>402</v>
      </c>
      <c r="B73" s="322">
        <v>6565681</v>
      </c>
      <c r="C73" s="323">
        <v>1669205</v>
      </c>
      <c r="D73" s="296">
        <f t="shared" si="16"/>
        <v>-0.7457681845950177</v>
      </c>
      <c r="E73" s="322">
        <v>46105348</v>
      </c>
      <c r="F73" s="323">
        <v>13833700</v>
      </c>
      <c r="G73" s="296">
        <f t="shared" si="18"/>
        <v>-0.69995454757222531</v>
      </c>
      <c r="H73" s="296">
        <f t="shared" si="17"/>
        <v>3.1681102583807276E-2</v>
      </c>
    </row>
    <row r="74" spans="1:13" x14ac:dyDescent="0.3">
      <c r="A74" s="321" t="s">
        <v>401</v>
      </c>
      <c r="B74" s="322">
        <v>410634</v>
      </c>
      <c r="C74" s="323">
        <v>216120</v>
      </c>
      <c r="D74" s="296">
        <f t="shared" si="16"/>
        <v>-0.4736919008167858</v>
      </c>
      <c r="E74" s="322">
        <v>2059391</v>
      </c>
      <c r="F74" s="323">
        <v>8379198</v>
      </c>
      <c r="G74" s="296">
        <f t="shared" si="18"/>
        <v>3.0687747008703061</v>
      </c>
      <c r="H74" s="296">
        <f>+F74/$F$67</f>
        <v>1.9189532186474536E-2</v>
      </c>
    </row>
    <row r="75" spans="1:13" x14ac:dyDescent="0.3">
      <c r="A75" s="321" t="s">
        <v>405</v>
      </c>
      <c r="B75" s="322">
        <v>6344551</v>
      </c>
      <c r="C75" s="323">
        <v>2237918</v>
      </c>
      <c r="D75" s="296">
        <f t="shared" si="16"/>
        <v>-0.64726928666819772</v>
      </c>
      <c r="E75" s="322">
        <v>58526113</v>
      </c>
      <c r="F75" s="323">
        <v>5895927</v>
      </c>
      <c r="G75" s="296">
        <f t="shared" si="18"/>
        <v>-0.8992598910506836</v>
      </c>
      <c r="H75" s="296">
        <f t="shared" si="17"/>
        <v>1.3502495219184967E-2</v>
      </c>
    </row>
    <row r="76" spans="1:13" x14ac:dyDescent="0.3">
      <c r="A76" s="321" t="s">
        <v>418</v>
      </c>
      <c r="B76" s="322">
        <v>547949</v>
      </c>
      <c r="C76" s="323">
        <v>594748</v>
      </c>
      <c r="D76" s="296">
        <f t="shared" si="16"/>
        <v>8.5407583552483901E-2</v>
      </c>
      <c r="E76" s="322">
        <v>4640298</v>
      </c>
      <c r="F76" s="323">
        <v>4500920</v>
      </c>
      <c r="G76" s="296">
        <f t="shared" si="18"/>
        <v>-3.0036433004949292E-2</v>
      </c>
      <c r="H76" s="296">
        <f t="shared" si="17"/>
        <v>1.030773460762557E-2</v>
      </c>
    </row>
    <row r="77" spans="1:13" x14ac:dyDescent="0.3">
      <c r="A77" s="321" t="s">
        <v>398</v>
      </c>
      <c r="B77" s="322">
        <v>201449</v>
      </c>
      <c r="C77" s="323">
        <v>0</v>
      </c>
      <c r="D77" s="296" t="s">
        <v>393</v>
      </c>
      <c r="E77" s="322">
        <v>2428619</v>
      </c>
      <c r="F77" s="323">
        <v>4471222</v>
      </c>
      <c r="G77" s="296">
        <f t="shared" si="18"/>
        <v>0.84105534873934529</v>
      </c>
      <c r="H77" s="296">
        <f t="shared" si="17"/>
        <v>1.0239722045221158E-2</v>
      </c>
    </row>
    <row r="78" spans="1:13" x14ac:dyDescent="0.3">
      <c r="A78" s="325" t="s">
        <v>785</v>
      </c>
      <c r="B78" s="322">
        <v>6836809</v>
      </c>
      <c r="C78" s="323">
        <v>7027219</v>
      </c>
      <c r="D78" s="296">
        <f t="shared" si="16"/>
        <v>2.7850712225542695E-2</v>
      </c>
      <c r="E78" s="322">
        <v>67433157</v>
      </c>
      <c r="F78" s="323">
        <v>47839354</v>
      </c>
      <c r="G78" s="296">
        <f t="shared" si="18"/>
        <v>-0.2905663010853845</v>
      </c>
      <c r="H78" s="296">
        <f t="shared" si="17"/>
        <v>0.10955879349827385</v>
      </c>
    </row>
    <row r="79" spans="1:13" s="3" customFormat="1" ht="16.5" customHeight="1" thickBot="1" x14ac:dyDescent="0.35">
      <c r="A79" s="333" t="s">
        <v>0</v>
      </c>
      <c r="B79" s="334">
        <f>+B67+B55+B43+B31+B19+B7</f>
        <v>480032001</v>
      </c>
      <c r="C79" s="335">
        <f>+C67+C55+C43+C31+C19+C7</f>
        <v>463175367</v>
      </c>
      <c r="D79" s="289">
        <f>C79/B79-1</f>
        <v>-3.5115646383750199E-2</v>
      </c>
      <c r="E79" s="334">
        <f>+E67+E55+E43+E31+E19+E7</f>
        <v>3010486554</v>
      </c>
      <c r="F79" s="335">
        <f>+F67+F55+F43+F31+F19+F7</f>
        <v>3245132896</v>
      </c>
      <c r="G79" s="289">
        <f>F79/E79-1</f>
        <v>7.7942996187187141E-2</v>
      </c>
      <c r="H79" s="327">
        <f>F79/F79</f>
        <v>1</v>
      </c>
    </row>
    <row r="80" spans="1:13" s="3" customFormat="1" x14ac:dyDescent="0.3">
      <c r="B80" s="310"/>
      <c r="C80" s="310"/>
      <c r="D80" s="311"/>
      <c r="E80" s="310"/>
      <c r="F80" s="310"/>
      <c r="G80" s="311"/>
      <c r="H80" s="310"/>
    </row>
    <row r="81" spans="1:8" s="3" customFormat="1" ht="58.5" customHeight="1" x14ac:dyDescent="0.3">
      <c r="A81" s="881" t="s">
        <v>776</v>
      </c>
      <c r="B81" s="881"/>
      <c r="C81" s="881"/>
      <c r="D81" s="881"/>
      <c r="E81" s="881"/>
      <c r="F81" s="881"/>
      <c r="G81" s="881"/>
      <c r="H81" s="881"/>
    </row>
    <row r="82" spans="1:8" s="3" customFormat="1" x14ac:dyDescent="0.3">
      <c r="B82" s="336"/>
      <c r="C82" s="336"/>
      <c r="D82" s="241"/>
      <c r="E82" s="336"/>
      <c r="F82" s="336"/>
      <c r="G82" s="241"/>
      <c r="H82" s="336"/>
    </row>
    <row r="83" spans="1:8" s="3" customFormat="1" x14ac:dyDescent="0.3">
      <c r="D83" s="241"/>
      <c r="G83" s="241"/>
    </row>
    <row r="84" spans="1:8" s="3" customFormat="1" x14ac:dyDescent="0.3">
      <c r="B84" s="336"/>
      <c r="C84" s="336"/>
      <c r="D84" s="336"/>
      <c r="E84" s="336"/>
      <c r="F84" s="336"/>
      <c r="G84" s="241"/>
    </row>
    <row r="85" spans="1:8" s="3" customFormat="1" x14ac:dyDescent="0.3">
      <c r="D85" s="241"/>
      <c r="G85" s="241"/>
    </row>
    <row r="86" spans="1:8" s="3" customFormat="1" x14ac:dyDescent="0.3">
      <c r="D86" s="241"/>
      <c r="G86" s="241"/>
    </row>
    <row r="87" spans="1:8" s="3" customFormat="1" x14ac:dyDescent="0.3">
      <c r="D87" s="241"/>
      <c r="G87" s="241"/>
    </row>
    <row r="88" spans="1:8" s="3" customFormat="1" x14ac:dyDescent="0.3">
      <c r="D88" s="241"/>
      <c r="G88" s="241"/>
    </row>
    <row r="89" spans="1:8" s="3" customFormat="1" x14ac:dyDescent="0.3">
      <c r="D89" s="241"/>
      <c r="G89" s="241"/>
    </row>
    <row r="90" spans="1:8" s="3" customFormat="1" x14ac:dyDescent="0.3">
      <c r="D90" s="241"/>
      <c r="G90" s="241"/>
    </row>
    <row r="91" spans="1:8" s="3" customFormat="1" x14ac:dyDescent="0.3">
      <c r="D91" s="241"/>
      <c r="G91" s="241"/>
    </row>
    <row r="92" spans="1:8" s="3" customFormat="1" x14ac:dyDescent="0.3">
      <c r="D92" s="241"/>
      <c r="G92" s="241"/>
    </row>
    <row r="93" spans="1:8" s="3" customFormat="1" x14ac:dyDescent="0.3">
      <c r="D93" s="241"/>
      <c r="G93" s="241"/>
    </row>
    <row r="94" spans="1:8" s="3" customFormat="1" x14ac:dyDescent="0.3">
      <c r="D94" s="241"/>
      <c r="G94" s="241"/>
    </row>
    <row r="95" spans="1:8" s="3" customFormat="1" x14ac:dyDescent="0.3">
      <c r="D95" s="241"/>
      <c r="G95" s="241"/>
    </row>
    <row r="96" spans="1:8" s="3" customFormat="1" x14ac:dyDescent="0.3">
      <c r="D96" s="241"/>
      <c r="G96" s="241"/>
    </row>
    <row r="97" spans="4:7" s="3" customFormat="1" x14ac:dyDescent="0.3">
      <c r="D97" s="241"/>
      <c r="G97" s="241"/>
    </row>
    <row r="98" spans="4:7" s="3" customFormat="1" x14ac:dyDescent="0.3">
      <c r="D98" s="241"/>
      <c r="G98" s="241"/>
    </row>
    <row r="99" spans="4:7" s="3" customFormat="1" x14ac:dyDescent="0.3">
      <c r="D99" s="241"/>
      <c r="G99" s="241"/>
    </row>
    <row r="100" spans="4:7" s="3" customFormat="1" x14ac:dyDescent="0.3">
      <c r="D100" s="241"/>
      <c r="G100" s="241"/>
    </row>
    <row r="101" spans="4:7" s="3" customFormat="1" x14ac:dyDescent="0.3">
      <c r="D101" s="241"/>
      <c r="G101" s="241"/>
    </row>
    <row r="102" spans="4:7" s="3" customFormat="1" x14ac:dyDescent="0.3">
      <c r="D102" s="241"/>
      <c r="G102" s="241"/>
    </row>
    <row r="103" spans="4:7" s="3" customFormat="1" x14ac:dyDescent="0.3">
      <c r="D103" s="241"/>
      <c r="G103" s="241"/>
    </row>
    <row r="104" spans="4:7" s="3" customFormat="1" x14ac:dyDescent="0.3">
      <c r="D104" s="241"/>
      <c r="G104" s="241"/>
    </row>
    <row r="105" spans="4:7" s="3" customFormat="1" x14ac:dyDescent="0.3">
      <c r="D105" s="241"/>
      <c r="G105" s="241"/>
    </row>
    <row r="106" spans="4:7" s="3" customFormat="1" x14ac:dyDescent="0.3">
      <c r="D106" s="241"/>
      <c r="G106" s="241"/>
    </row>
    <row r="107" spans="4:7" s="3" customFormat="1" x14ac:dyDescent="0.3">
      <c r="D107" s="241"/>
      <c r="G107" s="241"/>
    </row>
    <row r="108" spans="4:7" s="3" customFormat="1" x14ac:dyDescent="0.3">
      <c r="D108" s="241"/>
      <c r="G108" s="241"/>
    </row>
    <row r="109" spans="4:7" s="3" customFormat="1" x14ac:dyDescent="0.3">
      <c r="D109" s="241"/>
      <c r="G109" s="241"/>
    </row>
    <row r="110" spans="4:7" s="3" customFormat="1" x14ac:dyDescent="0.3">
      <c r="D110" s="241"/>
      <c r="G110" s="241"/>
    </row>
    <row r="111" spans="4:7" s="3" customFormat="1" x14ac:dyDescent="0.3">
      <c r="D111" s="241"/>
      <c r="G111" s="241"/>
    </row>
    <row r="112" spans="4:7" s="3" customFormat="1" x14ac:dyDescent="0.3">
      <c r="D112" s="241"/>
      <c r="G112" s="241"/>
    </row>
    <row r="113" spans="4:7" s="3" customFormat="1" x14ac:dyDescent="0.3">
      <c r="D113" s="241"/>
      <c r="G113" s="241"/>
    </row>
    <row r="114" spans="4:7" s="3" customFormat="1" x14ac:dyDescent="0.3">
      <c r="D114" s="241"/>
      <c r="G114" s="241"/>
    </row>
    <row r="115" spans="4:7" s="3" customFormat="1" x14ac:dyDescent="0.3">
      <c r="D115" s="241"/>
      <c r="G115" s="241"/>
    </row>
    <row r="116" spans="4:7" s="3" customFormat="1" x14ac:dyDescent="0.3">
      <c r="D116" s="241"/>
      <c r="G116" s="241"/>
    </row>
    <row r="117" spans="4:7" s="3" customFormat="1" x14ac:dyDescent="0.3">
      <c r="D117" s="241"/>
      <c r="G117" s="241"/>
    </row>
    <row r="118" spans="4:7" s="3" customFormat="1" x14ac:dyDescent="0.3">
      <c r="D118" s="241"/>
      <c r="G118" s="241"/>
    </row>
    <row r="119" spans="4:7" s="3" customFormat="1" x14ac:dyDescent="0.3">
      <c r="D119" s="241"/>
      <c r="G119" s="241"/>
    </row>
    <row r="120" spans="4:7" s="3" customFormat="1" x14ac:dyDescent="0.3">
      <c r="D120" s="241"/>
      <c r="G120" s="241"/>
    </row>
    <row r="121" spans="4:7" s="3" customFormat="1" x14ac:dyDescent="0.3">
      <c r="D121" s="241"/>
      <c r="G121" s="241"/>
    </row>
    <row r="122" spans="4:7" s="3" customFormat="1" x14ac:dyDescent="0.3">
      <c r="D122" s="241"/>
      <c r="G122" s="241"/>
    </row>
    <row r="123" spans="4:7" s="3" customFormat="1" x14ac:dyDescent="0.3">
      <c r="D123" s="241"/>
      <c r="G123" s="241"/>
    </row>
    <row r="124" spans="4:7" s="3" customFormat="1" x14ac:dyDescent="0.3">
      <c r="D124" s="241"/>
      <c r="G124" s="241"/>
    </row>
    <row r="125" spans="4:7" s="3" customFormat="1" x14ac:dyDescent="0.3">
      <c r="D125" s="241"/>
      <c r="G125" s="241"/>
    </row>
    <row r="126" spans="4:7" s="3" customFormat="1" x14ac:dyDescent="0.3">
      <c r="D126" s="241"/>
      <c r="G126" s="241"/>
    </row>
    <row r="127" spans="4:7" s="3" customFormat="1" x14ac:dyDescent="0.3">
      <c r="D127" s="241"/>
      <c r="G127" s="241"/>
    </row>
    <row r="128" spans="4:7" s="3" customFormat="1" x14ac:dyDescent="0.3">
      <c r="D128" s="241"/>
      <c r="G128" s="241"/>
    </row>
    <row r="129" spans="4:7" s="3" customFormat="1" x14ac:dyDescent="0.3">
      <c r="D129" s="241"/>
      <c r="G129" s="241"/>
    </row>
    <row r="130" spans="4:7" s="3" customFormat="1" x14ac:dyDescent="0.3">
      <c r="D130" s="241"/>
      <c r="G130" s="241"/>
    </row>
    <row r="131" spans="4:7" s="3" customFormat="1" x14ac:dyDescent="0.3">
      <c r="D131" s="241"/>
      <c r="G131" s="241"/>
    </row>
    <row r="132" spans="4:7" s="3" customFormat="1" x14ac:dyDescent="0.3">
      <c r="D132" s="241"/>
      <c r="G132" s="241"/>
    </row>
    <row r="133" spans="4:7" s="3" customFormat="1" x14ac:dyDescent="0.3">
      <c r="D133" s="241"/>
      <c r="G133" s="241"/>
    </row>
    <row r="134" spans="4:7" s="3" customFormat="1" x14ac:dyDescent="0.3">
      <c r="D134" s="241"/>
      <c r="G134" s="241"/>
    </row>
    <row r="135" spans="4:7" s="3" customFormat="1" x14ac:dyDescent="0.3">
      <c r="D135" s="241"/>
      <c r="G135" s="241"/>
    </row>
    <row r="136" spans="4:7" s="3" customFormat="1" x14ac:dyDescent="0.3">
      <c r="D136" s="241"/>
      <c r="G136" s="241"/>
    </row>
    <row r="137" spans="4:7" s="3" customFormat="1" x14ac:dyDescent="0.3">
      <c r="D137" s="241"/>
      <c r="G137" s="241"/>
    </row>
    <row r="138" spans="4:7" s="3" customFormat="1" x14ac:dyDescent="0.3">
      <c r="D138" s="241"/>
      <c r="G138" s="241"/>
    </row>
    <row r="139" spans="4:7" s="3" customFormat="1" x14ac:dyDescent="0.3">
      <c r="D139" s="241"/>
      <c r="G139" s="241"/>
    </row>
    <row r="140" spans="4:7" s="3" customFormat="1" x14ac:dyDescent="0.3">
      <c r="D140" s="241"/>
      <c r="G140" s="241"/>
    </row>
    <row r="141" spans="4:7" s="3" customFormat="1" x14ac:dyDescent="0.3">
      <c r="D141" s="241"/>
      <c r="G141" s="241"/>
    </row>
    <row r="142" spans="4:7" s="3" customFormat="1" x14ac:dyDescent="0.3">
      <c r="D142" s="241"/>
      <c r="G142" s="241"/>
    </row>
    <row r="143" spans="4:7" s="3" customFormat="1" x14ac:dyDescent="0.3">
      <c r="D143" s="241"/>
      <c r="G143" s="241"/>
    </row>
    <row r="144" spans="4:7" s="3" customFormat="1" x14ac:dyDescent="0.3">
      <c r="D144" s="241"/>
      <c r="G144" s="241"/>
    </row>
    <row r="145" spans="4:7" s="3" customFormat="1" x14ac:dyDescent="0.3">
      <c r="D145" s="241"/>
      <c r="G145" s="241"/>
    </row>
    <row r="146" spans="4:7" s="3" customFormat="1" x14ac:dyDescent="0.3">
      <c r="D146" s="241"/>
      <c r="G146" s="241"/>
    </row>
    <row r="147" spans="4:7" s="3" customFormat="1" x14ac:dyDescent="0.3">
      <c r="D147" s="241"/>
      <c r="G147" s="241"/>
    </row>
    <row r="148" spans="4:7" s="3" customFormat="1" x14ac:dyDescent="0.3">
      <c r="D148" s="241"/>
      <c r="G148" s="241"/>
    </row>
    <row r="149" spans="4:7" s="3" customFormat="1" x14ac:dyDescent="0.3">
      <c r="D149" s="241"/>
      <c r="G149" s="241"/>
    </row>
    <row r="150" spans="4:7" s="3" customFormat="1" x14ac:dyDescent="0.3">
      <c r="D150" s="241"/>
      <c r="G150" s="241"/>
    </row>
    <row r="151" spans="4:7" s="3" customFormat="1" x14ac:dyDescent="0.3">
      <c r="D151" s="241"/>
      <c r="G151" s="241"/>
    </row>
    <row r="152" spans="4:7" s="3" customFormat="1" x14ac:dyDescent="0.3">
      <c r="D152" s="241"/>
      <c r="G152" s="241"/>
    </row>
    <row r="153" spans="4:7" s="3" customFormat="1" x14ac:dyDescent="0.3">
      <c r="D153" s="241"/>
      <c r="G153" s="241"/>
    </row>
    <row r="154" spans="4:7" s="3" customFormat="1" x14ac:dyDescent="0.3">
      <c r="D154" s="241"/>
      <c r="G154" s="241"/>
    </row>
    <row r="155" spans="4:7" s="3" customFormat="1" x14ac:dyDescent="0.3">
      <c r="D155" s="241"/>
      <c r="G155" s="241"/>
    </row>
    <row r="156" spans="4:7" s="3" customFormat="1" x14ac:dyDescent="0.3">
      <c r="D156" s="241"/>
      <c r="G156" s="241"/>
    </row>
    <row r="157" spans="4:7" s="3" customFormat="1" x14ac:dyDescent="0.3">
      <c r="D157" s="241"/>
      <c r="G157" s="241"/>
    </row>
    <row r="158" spans="4:7" s="3" customFormat="1" x14ac:dyDescent="0.3">
      <c r="D158" s="241"/>
      <c r="G158" s="241"/>
    </row>
    <row r="159" spans="4:7" s="3" customFormat="1" x14ac:dyDescent="0.3">
      <c r="D159" s="241"/>
      <c r="G159" s="241"/>
    </row>
    <row r="160" spans="4:7" s="3" customFormat="1" x14ac:dyDescent="0.3">
      <c r="D160" s="241"/>
      <c r="G160" s="241"/>
    </row>
    <row r="161" spans="4:7" s="3" customFormat="1" x14ac:dyDescent="0.3">
      <c r="D161" s="241"/>
      <c r="G161" s="241"/>
    </row>
    <row r="162" spans="4:7" s="3" customFormat="1" x14ac:dyDescent="0.3">
      <c r="D162" s="241"/>
      <c r="G162" s="241"/>
    </row>
    <row r="163" spans="4:7" s="3" customFormat="1" x14ac:dyDescent="0.3">
      <c r="D163" s="241"/>
      <c r="G163" s="241"/>
    </row>
    <row r="164" spans="4:7" s="3" customFormat="1" x14ac:dyDescent="0.3">
      <c r="D164" s="241"/>
      <c r="G164" s="241"/>
    </row>
    <row r="165" spans="4:7" s="3" customFormat="1" x14ac:dyDescent="0.3">
      <c r="D165" s="241"/>
      <c r="G165" s="241"/>
    </row>
    <row r="166" spans="4:7" s="3" customFormat="1" x14ac:dyDescent="0.3">
      <c r="D166" s="241"/>
      <c r="G166" s="241"/>
    </row>
    <row r="167" spans="4:7" s="3" customFormat="1" x14ac:dyDescent="0.3">
      <c r="D167" s="241"/>
      <c r="G167" s="241"/>
    </row>
    <row r="168" spans="4:7" s="3" customFormat="1" x14ac:dyDescent="0.3">
      <c r="D168" s="241"/>
      <c r="G168" s="241"/>
    </row>
    <row r="169" spans="4:7" s="3" customFormat="1" x14ac:dyDescent="0.3">
      <c r="D169" s="241"/>
      <c r="G169" s="241"/>
    </row>
    <row r="170" spans="4:7" s="3" customFormat="1" x14ac:dyDescent="0.3">
      <c r="D170" s="241"/>
      <c r="G170" s="241"/>
    </row>
    <row r="171" spans="4:7" s="3" customFormat="1" x14ac:dyDescent="0.3">
      <c r="D171" s="241"/>
      <c r="G171" s="241"/>
    </row>
    <row r="172" spans="4:7" s="3" customFormat="1" x14ac:dyDescent="0.3">
      <c r="D172" s="241"/>
      <c r="G172" s="241"/>
    </row>
    <row r="173" spans="4:7" s="3" customFormat="1" x14ac:dyDescent="0.3">
      <c r="D173" s="241"/>
      <c r="F173"/>
      <c r="G173" s="242"/>
    </row>
    <row r="174" spans="4:7" s="3" customFormat="1" x14ac:dyDescent="0.3">
      <c r="D174" s="241"/>
      <c r="F174"/>
      <c r="G174" s="242"/>
    </row>
    <row r="175" spans="4:7" s="3" customFormat="1" x14ac:dyDescent="0.3">
      <c r="D175" s="241"/>
      <c r="F175"/>
      <c r="G175" s="242"/>
    </row>
    <row r="176" spans="4:7" s="3" customFormat="1" x14ac:dyDescent="0.3">
      <c r="D176" s="241"/>
      <c r="F176"/>
      <c r="G176" s="242"/>
    </row>
    <row r="177" spans="4:7" s="3" customFormat="1" x14ac:dyDescent="0.3">
      <c r="D177" s="241"/>
      <c r="F177"/>
      <c r="G177" s="242"/>
    </row>
    <row r="178" spans="4:7" s="3" customFormat="1" x14ac:dyDescent="0.3">
      <c r="D178" s="241"/>
      <c r="F178"/>
      <c r="G178" s="242"/>
    </row>
    <row r="179" spans="4:7" s="3" customFormat="1" x14ac:dyDescent="0.3">
      <c r="D179" s="241"/>
      <c r="F179"/>
      <c r="G179" s="242"/>
    </row>
    <row r="180" spans="4:7" s="3" customFormat="1" x14ac:dyDescent="0.3">
      <c r="D180" s="241"/>
      <c r="F180"/>
      <c r="G180" s="242"/>
    </row>
    <row r="181" spans="4:7" s="3" customFormat="1" x14ac:dyDescent="0.3">
      <c r="D181" s="241"/>
      <c r="F181"/>
      <c r="G181" s="242"/>
    </row>
    <row r="182" spans="4:7" s="3" customFormat="1" x14ac:dyDescent="0.3">
      <c r="D182" s="241"/>
      <c r="F182"/>
      <c r="G182" s="242"/>
    </row>
    <row r="183" spans="4:7" s="3" customFormat="1" x14ac:dyDescent="0.3">
      <c r="D183" s="241"/>
      <c r="F183"/>
      <c r="G183" s="242"/>
    </row>
    <row r="184" spans="4:7" s="3" customFormat="1" x14ac:dyDescent="0.3">
      <c r="D184" s="241"/>
      <c r="F184"/>
      <c r="G184" s="242"/>
    </row>
    <row r="185" spans="4:7" s="3" customFormat="1" x14ac:dyDescent="0.3">
      <c r="D185" s="241"/>
      <c r="F185"/>
      <c r="G185" s="242"/>
    </row>
    <row r="186" spans="4:7" s="3" customFormat="1" x14ac:dyDescent="0.3">
      <c r="D186" s="241"/>
      <c r="F186"/>
      <c r="G186" s="242"/>
    </row>
    <row r="187" spans="4:7" s="3" customFormat="1" x14ac:dyDescent="0.3">
      <c r="D187" s="241"/>
      <c r="F187"/>
      <c r="G187" s="242"/>
    </row>
    <row r="188" spans="4:7" s="3" customFormat="1" x14ac:dyDescent="0.3">
      <c r="D188" s="241"/>
      <c r="F188"/>
      <c r="G188" s="242"/>
    </row>
    <row r="189" spans="4:7" s="3" customFormat="1" x14ac:dyDescent="0.3">
      <c r="D189" s="241"/>
      <c r="F189"/>
      <c r="G189" s="242"/>
    </row>
    <row r="190" spans="4:7" s="3" customFormat="1" x14ac:dyDescent="0.3">
      <c r="D190" s="241"/>
      <c r="F190"/>
      <c r="G190" s="242"/>
    </row>
    <row r="191" spans="4:7" s="3" customFormat="1" x14ac:dyDescent="0.3">
      <c r="D191" s="241"/>
      <c r="F191"/>
      <c r="G191" s="242"/>
    </row>
    <row r="192" spans="4:7" s="3" customFormat="1" x14ac:dyDescent="0.3">
      <c r="D192" s="241"/>
      <c r="F192"/>
      <c r="G192" s="242"/>
    </row>
    <row r="193" spans="4:7" s="3" customFormat="1" x14ac:dyDescent="0.3">
      <c r="D193" s="241"/>
      <c r="F193"/>
      <c r="G193" s="242"/>
    </row>
    <row r="194" spans="4:7" s="3" customFormat="1" x14ac:dyDescent="0.3">
      <c r="D194" s="241"/>
      <c r="F194"/>
      <c r="G194" s="242"/>
    </row>
    <row r="195" spans="4:7" s="3" customFormat="1" x14ac:dyDescent="0.3">
      <c r="D195" s="241"/>
      <c r="F195"/>
      <c r="G195" s="242"/>
    </row>
    <row r="196" spans="4:7" s="3" customFormat="1" x14ac:dyDescent="0.3">
      <c r="D196" s="241"/>
      <c r="F196"/>
      <c r="G196" s="242"/>
    </row>
    <row r="197" spans="4:7" s="3" customFormat="1" x14ac:dyDescent="0.3">
      <c r="D197" s="241"/>
      <c r="F197"/>
      <c r="G197" s="242"/>
    </row>
    <row r="198" spans="4:7" s="3" customFormat="1" x14ac:dyDescent="0.3">
      <c r="D198" s="241"/>
      <c r="F198"/>
      <c r="G198" s="242"/>
    </row>
    <row r="199" spans="4:7" s="3" customFormat="1" x14ac:dyDescent="0.3">
      <c r="D199" s="241"/>
      <c r="F199"/>
      <c r="G199" s="242"/>
    </row>
    <row r="200" spans="4:7" s="3" customFormat="1" x14ac:dyDescent="0.3">
      <c r="D200" s="241"/>
      <c r="F200"/>
      <c r="G200" s="242"/>
    </row>
    <row r="201" spans="4:7" s="3" customFormat="1" x14ac:dyDescent="0.3">
      <c r="D201" s="241"/>
      <c r="F201"/>
      <c r="G201" s="242"/>
    </row>
    <row r="202" spans="4:7" s="3" customFormat="1" x14ac:dyDescent="0.3">
      <c r="D202" s="241"/>
      <c r="F202"/>
      <c r="G202" s="242"/>
    </row>
    <row r="203" spans="4:7" s="3" customFormat="1" x14ac:dyDescent="0.3">
      <c r="D203" s="241"/>
      <c r="F203"/>
      <c r="G203" s="242"/>
    </row>
    <row r="204" spans="4:7" s="3" customFormat="1" x14ac:dyDescent="0.3">
      <c r="D204" s="241"/>
      <c r="F204"/>
      <c r="G204" s="242"/>
    </row>
    <row r="205" spans="4:7" s="3" customFormat="1" x14ac:dyDescent="0.3">
      <c r="D205" s="241"/>
      <c r="F205"/>
      <c r="G205" s="242"/>
    </row>
    <row r="206" spans="4:7" s="3" customFormat="1" x14ac:dyDescent="0.3">
      <c r="D206" s="241"/>
      <c r="F206"/>
      <c r="G206" s="242"/>
    </row>
    <row r="207" spans="4:7" s="3" customFormat="1" x14ac:dyDescent="0.3">
      <c r="D207" s="241"/>
      <c r="F207"/>
      <c r="G207" s="242"/>
    </row>
    <row r="208" spans="4:7" s="3" customFormat="1" x14ac:dyDescent="0.3">
      <c r="D208" s="241"/>
      <c r="F208"/>
      <c r="G208" s="242"/>
    </row>
    <row r="209" spans="4:7" s="3" customFormat="1" x14ac:dyDescent="0.3">
      <c r="D209" s="241"/>
      <c r="F209"/>
      <c r="G209" s="242"/>
    </row>
    <row r="210" spans="4:7" s="3" customFormat="1" x14ac:dyDescent="0.3">
      <c r="D210" s="241"/>
      <c r="F210"/>
      <c r="G210" s="242"/>
    </row>
    <row r="211" spans="4:7" s="3" customFormat="1" x14ac:dyDescent="0.3">
      <c r="D211" s="241"/>
      <c r="F211"/>
      <c r="G211" s="242"/>
    </row>
    <row r="212" spans="4:7" s="3" customFormat="1" x14ac:dyDescent="0.3">
      <c r="D212" s="241"/>
      <c r="F212"/>
      <c r="G212" s="242"/>
    </row>
    <row r="213" spans="4:7" s="3" customFormat="1" x14ac:dyDescent="0.3">
      <c r="D213" s="241"/>
      <c r="F213"/>
      <c r="G213" s="242"/>
    </row>
    <row r="214" spans="4:7" s="3" customFormat="1" x14ac:dyDescent="0.3">
      <c r="D214" s="241"/>
      <c r="F214"/>
      <c r="G214" s="242"/>
    </row>
    <row r="215" spans="4:7" s="3" customFormat="1" x14ac:dyDescent="0.3">
      <c r="D215" s="241"/>
      <c r="F215"/>
      <c r="G215" s="242"/>
    </row>
    <row r="216" spans="4:7" s="3" customFormat="1" x14ac:dyDescent="0.3">
      <c r="D216" s="241"/>
      <c r="F216"/>
      <c r="G216" s="242"/>
    </row>
    <row r="217" spans="4:7" s="3" customFormat="1" x14ac:dyDescent="0.3">
      <c r="D217" s="241"/>
      <c r="F217"/>
      <c r="G217" s="242"/>
    </row>
    <row r="218" spans="4:7" s="3" customFormat="1" x14ac:dyDescent="0.3">
      <c r="D218" s="241"/>
      <c r="F218"/>
      <c r="G218" s="242"/>
    </row>
    <row r="219" spans="4:7" s="3" customFormat="1" x14ac:dyDescent="0.3">
      <c r="D219" s="241"/>
      <c r="F219"/>
      <c r="G219" s="242"/>
    </row>
    <row r="220" spans="4:7" s="3" customFormat="1" x14ac:dyDescent="0.3">
      <c r="D220" s="241"/>
      <c r="F220"/>
      <c r="G220" s="242"/>
    </row>
    <row r="221" spans="4:7" s="3" customFormat="1" x14ac:dyDescent="0.3">
      <c r="D221" s="241"/>
      <c r="F221"/>
      <c r="G221" s="242"/>
    </row>
    <row r="222" spans="4:7" s="3" customFormat="1" x14ac:dyDescent="0.3">
      <c r="D222" s="241"/>
      <c r="F222"/>
      <c r="G222" s="242"/>
    </row>
    <row r="223" spans="4:7" s="3" customFormat="1" x14ac:dyDescent="0.3">
      <c r="D223" s="241"/>
      <c r="F223"/>
      <c r="G223" s="242"/>
    </row>
    <row r="224" spans="4:7" s="3" customFormat="1" x14ac:dyDescent="0.3">
      <c r="D224" s="241"/>
      <c r="F224"/>
      <c r="G224" s="242"/>
    </row>
    <row r="225" spans="4:7" s="3" customFormat="1" x14ac:dyDescent="0.3">
      <c r="D225" s="241"/>
      <c r="F225"/>
      <c r="G225" s="242"/>
    </row>
    <row r="226" spans="4:7" s="3" customFormat="1" x14ac:dyDescent="0.3">
      <c r="D226" s="241"/>
      <c r="F226"/>
      <c r="G226" s="242"/>
    </row>
    <row r="227" spans="4:7" s="3" customFormat="1" x14ac:dyDescent="0.3">
      <c r="D227" s="241"/>
      <c r="F227"/>
      <c r="G227" s="242"/>
    </row>
    <row r="228" spans="4:7" s="3" customFormat="1" x14ac:dyDescent="0.3">
      <c r="D228" s="241"/>
      <c r="F228"/>
      <c r="G228" s="242"/>
    </row>
    <row r="229" spans="4:7" s="3" customFormat="1" x14ac:dyDescent="0.3">
      <c r="D229" s="241"/>
      <c r="F229"/>
      <c r="G229" s="242"/>
    </row>
    <row r="230" spans="4:7" s="3" customFormat="1" x14ac:dyDescent="0.3">
      <c r="D230" s="241"/>
      <c r="F230"/>
      <c r="G230" s="242"/>
    </row>
    <row r="231" spans="4:7" s="3" customFormat="1" x14ac:dyDescent="0.3">
      <c r="D231" s="241"/>
      <c r="F231"/>
      <c r="G231" s="242"/>
    </row>
    <row r="232" spans="4:7" s="3" customFormat="1" x14ac:dyDescent="0.3">
      <c r="D232" s="241"/>
      <c r="F232"/>
      <c r="G232" s="242"/>
    </row>
    <row r="233" spans="4:7" s="3" customFormat="1" x14ac:dyDescent="0.3">
      <c r="D233" s="241"/>
      <c r="F233"/>
      <c r="G233" s="242"/>
    </row>
    <row r="234" spans="4:7" s="3" customFormat="1" x14ac:dyDescent="0.3">
      <c r="D234" s="241"/>
      <c r="F234"/>
      <c r="G234" s="242"/>
    </row>
    <row r="235" spans="4:7" s="3" customFormat="1" x14ac:dyDescent="0.3">
      <c r="D235" s="241"/>
      <c r="F235"/>
      <c r="G235" s="242"/>
    </row>
    <row r="236" spans="4:7" s="3" customFormat="1" x14ac:dyDescent="0.3">
      <c r="D236" s="241"/>
      <c r="F236"/>
      <c r="G236" s="242"/>
    </row>
    <row r="237" spans="4:7" s="3" customFormat="1" x14ac:dyDescent="0.3">
      <c r="D237" s="241"/>
      <c r="F237"/>
      <c r="G237" s="242"/>
    </row>
    <row r="238" spans="4:7" s="3" customFormat="1" x14ac:dyDescent="0.3">
      <c r="D238" s="241"/>
      <c r="F238"/>
      <c r="G238" s="242"/>
    </row>
    <row r="239" spans="4:7" s="3" customFormat="1" x14ac:dyDescent="0.3">
      <c r="D239" s="241"/>
      <c r="F239"/>
      <c r="G239" s="242"/>
    </row>
    <row r="240" spans="4:7" s="3" customFormat="1" x14ac:dyDescent="0.3">
      <c r="D240" s="241"/>
      <c r="F240"/>
      <c r="G240" s="242"/>
    </row>
    <row r="241" spans="4:7" s="3" customFormat="1" x14ac:dyDescent="0.3">
      <c r="D241" s="241"/>
      <c r="F241"/>
      <c r="G241" s="242"/>
    </row>
    <row r="242" spans="4:7" s="3" customFormat="1" x14ac:dyDescent="0.3">
      <c r="D242" s="241"/>
      <c r="F242"/>
      <c r="G242" s="242"/>
    </row>
    <row r="243" spans="4:7" s="3" customFormat="1" x14ac:dyDescent="0.3">
      <c r="D243" s="241"/>
      <c r="F243"/>
      <c r="G243" s="242"/>
    </row>
    <row r="244" spans="4:7" s="3" customFormat="1" x14ac:dyDescent="0.3">
      <c r="D244" s="241"/>
      <c r="F244"/>
      <c r="G244" s="242"/>
    </row>
    <row r="245" spans="4:7" s="3" customFormat="1" x14ac:dyDescent="0.3">
      <c r="D245" s="241"/>
      <c r="F245"/>
      <c r="G245" s="242"/>
    </row>
    <row r="246" spans="4:7" s="3" customFormat="1" x14ac:dyDescent="0.3">
      <c r="D246" s="241"/>
      <c r="F246"/>
      <c r="G246" s="242"/>
    </row>
    <row r="247" spans="4:7" s="3" customFormat="1" x14ac:dyDescent="0.3">
      <c r="D247" s="241"/>
      <c r="F247"/>
      <c r="G247" s="242"/>
    </row>
    <row r="248" spans="4:7" s="3" customFormat="1" x14ac:dyDescent="0.3">
      <c r="D248" s="241"/>
      <c r="F248"/>
      <c r="G248" s="242"/>
    </row>
    <row r="249" spans="4:7" s="3" customFormat="1" x14ac:dyDescent="0.3">
      <c r="D249" s="241"/>
      <c r="F249"/>
      <c r="G249" s="242"/>
    </row>
    <row r="250" spans="4:7" s="3" customFormat="1" x14ac:dyDescent="0.3">
      <c r="D250" s="241"/>
      <c r="F250"/>
      <c r="G250" s="242"/>
    </row>
    <row r="251" spans="4:7" s="3" customFormat="1" x14ac:dyDescent="0.3">
      <c r="D251" s="241"/>
      <c r="F251"/>
      <c r="G251" s="242"/>
    </row>
    <row r="252" spans="4:7" s="3" customFormat="1" x14ac:dyDescent="0.3">
      <c r="D252" s="241"/>
      <c r="F252"/>
      <c r="G252" s="242"/>
    </row>
    <row r="253" spans="4:7" s="3" customFormat="1" x14ac:dyDescent="0.3">
      <c r="D253" s="241"/>
      <c r="F253"/>
      <c r="G253" s="242"/>
    </row>
    <row r="254" spans="4:7" s="3" customFormat="1" x14ac:dyDescent="0.3">
      <c r="D254" s="241"/>
      <c r="F254"/>
      <c r="G254" s="242"/>
    </row>
    <row r="255" spans="4:7" s="3" customFormat="1" x14ac:dyDescent="0.3">
      <c r="D255" s="241"/>
      <c r="F255"/>
      <c r="G255" s="242"/>
    </row>
    <row r="256" spans="4:7" s="3" customFormat="1" x14ac:dyDescent="0.3">
      <c r="D256" s="241"/>
      <c r="F256"/>
      <c r="G256" s="242"/>
    </row>
    <row r="257" spans="4:7" s="3" customFormat="1" x14ac:dyDescent="0.3">
      <c r="D257" s="241"/>
      <c r="F257"/>
      <c r="G257" s="242"/>
    </row>
    <row r="258" spans="4:7" s="3" customFormat="1" x14ac:dyDescent="0.3">
      <c r="D258" s="241"/>
      <c r="F258"/>
      <c r="G258" s="242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CAD09-DF22-46A8-9EB5-EFAA81F8BA97}">
  <sheetPr>
    <tabColor rgb="FF92D050"/>
  </sheetPr>
  <dimension ref="A1:P61"/>
  <sheetViews>
    <sheetView showGridLines="0" zoomScaleNormal="100" workbookViewId="0"/>
  </sheetViews>
  <sheetFormatPr baseColWidth="10" defaultColWidth="11.44140625" defaultRowHeight="13.8" x14ac:dyDescent="0.3"/>
  <cols>
    <col min="1" max="2" width="13.88671875" style="8" customWidth="1"/>
    <col min="3" max="5" width="13.5546875" style="8" customWidth="1"/>
    <col min="6" max="6" width="21.33203125" style="8" bestFit="1" customWidth="1"/>
    <col min="7" max="9" width="13.5546875" style="8" customWidth="1"/>
    <col min="10" max="13" width="9.109375" style="8" customWidth="1"/>
    <col min="14" max="16384" width="11.44140625" style="8"/>
  </cols>
  <sheetData>
    <row r="1" spans="1:15" x14ac:dyDescent="0.3">
      <c r="A1" s="84" t="s">
        <v>312</v>
      </c>
      <c r="B1" s="197"/>
      <c r="C1" s="197"/>
      <c r="D1" s="198"/>
      <c r="E1" s="199"/>
      <c r="F1" s="199"/>
      <c r="G1" s="200"/>
      <c r="H1" s="200"/>
    </row>
    <row r="2" spans="1:15" ht="15.6" x14ac:dyDescent="0.3">
      <c r="A2" s="883" t="s">
        <v>313</v>
      </c>
      <c r="B2" s="883"/>
      <c r="C2" s="883"/>
      <c r="D2" s="883"/>
      <c r="E2" s="199"/>
      <c r="F2" s="199"/>
      <c r="G2" s="200"/>
      <c r="H2" s="200"/>
    </row>
    <row r="3" spans="1:15" x14ac:dyDescent="0.3">
      <c r="A3" s="831"/>
      <c r="B3" s="831"/>
      <c r="C3" s="831"/>
      <c r="D3" s="831"/>
      <c r="E3" s="199"/>
      <c r="F3" s="199"/>
      <c r="G3" s="200"/>
      <c r="H3" s="200"/>
    </row>
    <row r="4" spans="1:15" ht="15" customHeight="1" x14ac:dyDescent="0.3">
      <c r="A4" s="884" t="s">
        <v>314</v>
      </c>
      <c r="B4" s="884"/>
      <c r="C4" s="884"/>
      <c r="D4" s="884"/>
      <c r="F4" s="884" t="s">
        <v>841</v>
      </c>
      <c r="G4" s="884"/>
      <c r="H4" s="884"/>
      <c r="J4" s="209"/>
      <c r="K4" s="211"/>
      <c r="L4"/>
      <c r="M4"/>
      <c r="N4"/>
      <c r="O4"/>
    </row>
    <row r="5" spans="1:15" ht="14.4" x14ac:dyDescent="0.3">
      <c r="A5" s="201" t="s">
        <v>298</v>
      </c>
      <c r="B5" s="201" t="s">
        <v>315</v>
      </c>
      <c r="C5" s="201" t="s">
        <v>316</v>
      </c>
      <c r="D5" s="201" t="s">
        <v>0</v>
      </c>
      <c r="F5" s="202" t="s">
        <v>1</v>
      </c>
      <c r="G5" s="203" t="s">
        <v>317</v>
      </c>
      <c r="H5" s="203" t="s">
        <v>318</v>
      </c>
      <c r="I5" s="204"/>
      <c r="J5" s="209"/>
      <c r="K5" s="210"/>
      <c r="L5"/>
      <c r="M5"/>
      <c r="N5"/>
      <c r="O5"/>
    </row>
    <row r="6" spans="1:15" ht="14.4" x14ac:dyDescent="0.3">
      <c r="A6" s="205">
        <v>2012</v>
      </c>
      <c r="B6" s="206">
        <v>102220</v>
      </c>
      <c r="C6" s="206">
        <v>116377</v>
      </c>
      <c r="D6" s="206">
        <f>+B6+C6</f>
        <v>218597</v>
      </c>
      <c r="E6" s="207"/>
      <c r="F6" s="8" t="s">
        <v>320</v>
      </c>
      <c r="G6" s="204">
        <v>33479</v>
      </c>
      <c r="H6" s="130">
        <f t="shared" ref="H6:H28" si="0">G6/$G$29</f>
        <v>0.13554964431326344</v>
      </c>
      <c r="I6" s="208"/>
      <c r="J6" s="209"/>
      <c r="K6" s="211"/>
      <c r="L6"/>
      <c r="M6"/>
      <c r="N6"/>
      <c r="O6"/>
    </row>
    <row r="7" spans="1:15" ht="14.4" x14ac:dyDescent="0.3">
      <c r="A7" s="205">
        <v>2013</v>
      </c>
      <c r="B7" s="206">
        <v>119439</v>
      </c>
      <c r="C7" s="206">
        <v>81797</v>
      </c>
      <c r="D7" s="206">
        <f t="shared" ref="D7:D15" si="1">+B7+C7</f>
        <v>201236</v>
      </c>
      <c r="E7" s="207"/>
      <c r="F7" s="8" t="s">
        <v>319</v>
      </c>
      <c r="G7" s="204">
        <v>29853</v>
      </c>
      <c r="H7" s="130">
        <f t="shared" si="0"/>
        <v>0.12086870968917393</v>
      </c>
      <c r="I7" s="208"/>
      <c r="J7" s="209"/>
      <c r="K7" s="211"/>
      <c r="L7"/>
      <c r="M7"/>
      <c r="N7"/>
      <c r="O7"/>
    </row>
    <row r="8" spans="1:15" ht="14.4" x14ac:dyDescent="0.3">
      <c r="A8" s="205">
        <v>2014</v>
      </c>
      <c r="B8" s="206">
        <v>92841</v>
      </c>
      <c r="C8" s="206">
        <v>77360</v>
      </c>
      <c r="D8" s="206">
        <f t="shared" si="1"/>
        <v>170201</v>
      </c>
      <c r="E8" s="207"/>
      <c r="F8" s="8" t="s">
        <v>321</v>
      </c>
      <c r="G8" s="204">
        <v>26684</v>
      </c>
      <c r="H8" s="130">
        <f t="shared" si="0"/>
        <v>0.10803807487843489</v>
      </c>
      <c r="I8" s="208"/>
      <c r="J8" s="209"/>
      <c r="K8" s="210"/>
      <c r="L8"/>
      <c r="M8"/>
      <c r="N8"/>
      <c r="O8"/>
    </row>
    <row r="9" spans="1:15" ht="14.4" x14ac:dyDescent="0.3">
      <c r="A9" s="205">
        <v>2015</v>
      </c>
      <c r="B9" s="206">
        <v>105963</v>
      </c>
      <c r="C9" s="206">
        <v>108589</v>
      </c>
      <c r="D9" s="206">
        <f t="shared" si="1"/>
        <v>214552</v>
      </c>
      <c r="E9" s="207"/>
      <c r="F9" s="8" t="s">
        <v>322</v>
      </c>
      <c r="G9" s="204">
        <v>21136</v>
      </c>
      <c r="H9" s="130">
        <f t="shared" si="0"/>
        <v>8.557535416843802E-2</v>
      </c>
      <c r="I9" s="208"/>
      <c r="J9" s="209"/>
      <c r="K9" s="211"/>
      <c r="L9"/>
      <c r="M9"/>
      <c r="N9"/>
      <c r="O9"/>
    </row>
    <row r="10" spans="1:15" ht="14.4" x14ac:dyDescent="0.3">
      <c r="A10" s="205">
        <v>2016</v>
      </c>
      <c r="B10" s="206">
        <v>110695</v>
      </c>
      <c r="C10" s="206">
        <v>106192</v>
      </c>
      <c r="D10" s="206">
        <f t="shared" si="1"/>
        <v>216887</v>
      </c>
      <c r="E10" s="207"/>
      <c r="F10" s="8" t="s">
        <v>323</v>
      </c>
      <c r="G10" s="204">
        <v>19501</v>
      </c>
      <c r="H10" s="130">
        <f t="shared" si="0"/>
        <v>7.8955572560499135E-2</v>
      </c>
      <c r="I10" s="208"/>
      <c r="J10" s="209"/>
      <c r="K10" s="211"/>
      <c r="L10"/>
      <c r="M10"/>
      <c r="N10"/>
      <c r="O10"/>
    </row>
    <row r="11" spans="1:15" ht="14.4" x14ac:dyDescent="0.3">
      <c r="A11" s="9">
        <v>2017</v>
      </c>
      <c r="B11" s="209">
        <v>98295</v>
      </c>
      <c r="C11" s="206">
        <v>102319</v>
      </c>
      <c r="D11" s="206">
        <f t="shared" si="1"/>
        <v>200614</v>
      </c>
      <c r="E11" s="207"/>
      <c r="F11" s="8" t="s">
        <v>325</v>
      </c>
      <c r="G11" s="204">
        <v>17650</v>
      </c>
      <c r="H11" s="130">
        <f t="shared" si="0"/>
        <v>7.1461250997016043E-2</v>
      </c>
      <c r="I11" s="208"/>
      <c r="J11" s="209"/>
      <c r="K11" s="210"/>
      <c r="L11"/>
      <c r="M11"/>
      <c r="N11"/>
      <c r="O11"/>
    </row>
    <row r="12" spans="1:15" ht="14.4" x14ac:dyDescent="0.3">
      <c r="A12" s="9">
        <v>2018</v>
      </c>
      <c r="B12" s="209">
        <v>91893</v>
      </c>
      <c r="C12" s="206">
        <v>108736</v>
      </c>
      <c r="D12" s="206">
        <f t="shared" si="1"/>
        <v>200629</v>
      </c>
      <c r="E12" s="207"/>
      <c r="F12" s="8" t="s">
        <v>324</v>
      </c>
      <c r="G12" s="204">
        <v>15935</v>
      </c>
      <c r="H12" s="130">
        <f t="shared" si="0"/>
        <v>6.4517565701838558E-2</v>
      </c>
      <c r="I12" s="208"/>
      <c r="L12"/>
      <c r="M12"/>
      <c r="N12"/>
      <c r="O12"/>
    </row>
    <row r="13" spans="1:15" ht="14.4" x14ac:dyDescent="0.3">
      <c r="A13" s="212">
        <v>2019</v>
      </c>
      <c r="B13" s="213">
        <v>89242</v>
      </c>
      <c r="C13" s="214">
        <v>102391</v>
      </c>
      <c r="D13" s="206">
        <f t="shared" si="1"/>
        <v>191633</v>
      </c>
      <c r="E13" s="207"/>
      <c r="F13" s="8" t="s">
        <v>326</v>
      </c>
      <c r="G13" s="204">
        <v>15505</v>
      </c>
      <c r="H13" s="130">
        <f t="shared" si="0"/>
        <v>6.2776583382931087E-2</v>
      </c>
      <c r="I13" s="208"/>
      <c r="J13" s="209"/>
      <c r="K13" s="211"/>
      <c r="L13"/>
      <c r="M13"/>
      <c r="N13"/>
      <c r="O13"/>
    </row>
    <row r="14" spans="1:15" ht="14.4" x14ac:dyDescent="0.3">
      <c r="A14" s="212">
        <v>2020</v>
      </c>
      <c r="B14" s="211">
        <v>86963</v>
      </c>
      <c r="C14" s="211">
        <v>87029</v>
      </c>
      <c r="D14" s="206">
        <f t="shared" si="1"/>
        <v>173992</v>
      </c>
      <c r="E14" s="207"/>
      <c r="F14" s="8" t="s">
        <v>327</v>
      </c>
      <c r="G14" s="204">
        <v>14195</v>
      </c>
      <c r="H14" s="130">
        <f t="shared" si="0"/>
        <v>5.7472660504399017E-2</v>
      </c>
      <c r="I14" s="208"/>
      <c r="J14" s="209"/>
      <c r="K14" s="211"/>
      <c r="L14"/>
      <c r="M14"/>
      <c r="N14"/>
      <c r="O14"/>
    </row>
    <row r="15" spans="1:15" ht="14.4" x14ac:dyDescent="0.3">
      <c r="A15" s="9" t="s">
        <v>328</v>
      </c>
      <c r="B15" s="211">
        <v>64689.5</v>
      </c>
      <c r="C15" s="211">
        <v>162945.75</v>
      </c>
      <c r="D15" s="206">
        <f t="shared" si="1"/>
        <v>227635.25</v>
      </c>
      <c r="E15" s="207"/>
      <c r="F15" s="8" t="s">
        <v>329</v>
      </c>
      <c r="G15" s="204">
        <v>10084</v>
      </c>
      <c r="H15" s="130">
        <f t="shared" si="0"/>
        <v>4.0828059776425479E-2</v>
      </c>
      <c r="I15" s="208"/>
      <c r="J15" s="209"/>
      <c r="K15" s="211"/>
    </row>
    <row r="16" spans="1:15" ht="14.4" x14ac:dyDescent="0.3">
      <c r="A16" s="215" t="s">
        <v>216</v>
      </c>
      <c r="B16" s="216">
        <f>AVERAGE(B17:B24)</f>
        <v>66867</v>
      </c>
      <c r="C16" s="216">
        <f t="shared" ref="C16:D16" si="2">AVERAGE(C17:C24)</f>
        <v>175073.25</v>
      </c>
      <c r="D16" s="216">
        <f t="shared" si="2"/>
        <v>241940.25</v>
      </c>
      <c r="E16" s="220"/>
      <c r="F16" s="8" t="s">
        <v>332</v>
      </c>
      <c r="G16" s="204">
        <v>9028</v>
      </c>
      <c r="H16" s="130">
        <f t="shared" si="0"/>
        <v>3.6552531104875968E-2</v>
      </c>
      <c r="I16" s="208"/>
      <c r="J16" s="209"/>
      <c r="K16" s="211"/>
    </row>
    <row r="17" spans="1:16" ht="14.4" x14ac:dyDescent="0.3">
      <c r="A17" s="218" t="s">
        <v>305</v>
      </c>
      <c r="B17" s="209">
        <v>66038</v>
      </c>
      <c r="C17" s="209">
        <v>169309</v>
      </c>
      <c r="D17" s="219">
        <f t="shared" ref="D17:D24" si="3">+SUM(B17:C17)</f>
        <v>235347</v>
      </c>
      <c r="E17" s="217"/>
      <c r="F17" s="8" t="s">
        <v>330</v>
      </c>
      <c r="G17" s="204">
        <v>8077</v>
      </c>
      <c r="H17" s="130">
        <f t="shared" si="0"/>
        <v>3.2702126022827113E-2</v>
      </c>
      <c r="I17" s="208"/>
      <c r="J17" s="209"/>
      <c r="K17" s="211"/>
    </row>
    <row r="18" spans="1:16" ht="14.4" x14ac:dyDescent="0.3">
      <c r="A18" s="218" t="s">
        <v>306</v>
      </c>
      <c r="B18" s="209">
        <v>66331</v>
      </c>
      <c r="C18" s="209">
        <v>172422</v>
      </c>
      <c r="D18" s="219">
        <f t="shared" si="3"/>
        <v>238753</v>
      </c>
      <c r="E18" s="220"/>
      <c r="F18" s="8" t="s">
        <v>331</v>
      </c>
      <c r="G18" s="204">
        <v>7842</v>
      </c>
      <c r="H18" s="130">
        <f t="shared" si="0"/>
        <v>3.1750658941563724E-2</v>
      </c>
      <c r="I18" s="208"/>
      <c r="J18" s="209"/>
      <c r="K18" s="211"/>
    </row>
    <row r="19" spans="1:16" ht="14.4" x14ac:dyDescent="0.3">
      <c r="A19" s="218" t="s">
        <v>307</v>
      </c>
      <c r="B19" s="209">
        <v>67065</v>
      </c>
      <c r="C19" s="209">
        <v>175821</v>
      </c>
      <c r="D19" s="219">
        <f t="shared" si="3"/>
        <v>242886</v>
      </c>
      <c r="E19" s="220"/>
      <c r="F19" s="8" t="s">
        <v>333</v>
      </c>
      <c r="G19" s="204">
        <v>6306</v>
      </c>
      <c r="H19" s="130">
        <f t="shared" si="0"/>
        <v>2.5531708146582614E-2</v>
      </c>
      <c r="I19" s="208"/>
      <c r="J19" s="209"/>
      <c r="K19" s="211"/>
    </row>
    <row r="20" spans="1:16" ht="14.4" x14ac:dyDescent="0.3">
      <c r="A20" s="218" t="s">
        <v>308</v>
      </c>
      <c r="B20" s="209">
        <v>66891</v>
      </c>
      <c r="C20" s="209">
        <v>173007</v>
      </c>
      <c r="D20" s="219">
        <f t="shared" si="3"/>
        <v>239898</v>
      </c>
      <c r="E20" s="217"/>
      <c r="F20" s="8" t="s">
        <v>334</v>
      </c>
      <c r="G20" s="204">
        <v>4229</v>
      </c>
      <c r="H20" s="130">
        <f t="shared" si="0"/>
        <v>1.7122358666650472E-2</v>
      </c>
      <c r="I20" s="208"/>
      <c r="K20" s="211"/>
    </row>
    <row r="21" spans="1:16" ht="14.4" x14ac:dyDescent="0.3">
      <c r="A21" s="218" t="s">
        <v>309</v>
      </c>
      <c r="B21" s="209">
        <v>67497</v>
      </c>
      <c r="C21" s="209">
        <v>170493</v>
      </c>
      <c r="D21" s="219">
        <f t="shared" si="3"/>
        <v>237990</v>
      </c>
      <c r="E21" s="217"/>
      <c r="F21" s="8" t="s">
        <v>336</v>
      </c>
      <c r="G21" s="204">
        <v>2749</v>
      </c>
      <c r="H21" s="130">
        <f t="shared" si="0"/>
        <v>1.1130140452736378E-2</v>
      </c>
      <c r="I21" s="208"/>
      <c r="J21" s="209"/>
      <c r="K21" s="211"/>
    </row>
    <row r="22" spans="1:16" ht="14.4" x14ac:dyDescent="0.3">
      <c r="A22" s="218" t="s">
        <v>355</v>
      </c>
      <c r="B22" s="209">
        <v>67051</v>
      </c>
      <c r="C22" s="209">
        <v>179307</v>
      </c>
      <c r="D22" s="219">
        <f t="shared" si="3"/>
        <v>246358</v>
      </c>
      <c r="E22" s="220"/>
      <c r="F22" s="8" t="s">
        <v>335</v>
      </c>
      <c r="G22" s="204">
        <v>2529</v>
      </c>
      <c r="H22" s="130">
        <f t="shared" si="0"/>
        <v>1.0239405312830231E-2</v>
      </c>
      <c r="I22" s="208"/>
      <c r="J22" s="209"/>
      <c r="K22" s="211"/>
    </row>
    <row r="23" spans="1:16" ht="14.4" x14ac:dyDescent="0.3">
      <c r="A23" s="218" t="s">
        <v>359</v>
      </c>
      <c r="B23" s="209">
        <v>67023</v>
      </c>
      <c r="C23" s="209">
        <v>180280</v>
      </c>
      <c r="D23" s="219">
        <f t="shared" si="3"/>
        <v>247303</v>
      </c>
      <c r="E23" s="220"/>
      <c r="F23" s="8" t="s">
        <v>337</v>
      </c>
      <c r="G23" s="204">
        <v>1081</v>
      </c>
      <c r="H23" s="130">
        <f t="shared" si="0"/>
        <v>4.376748573811577E-3</v>
      </c>
      <c r="I23" s="208"/>
      <c r="J23" s="209"/>
      <c r="K23" s="211"/>
    </row>
    <row r="24" spans="1:16" ht="14.4" x14ac:dyDescent="0.3">
      <c r="A24" s="218" t="s">
        <v>767</v>
      </c>
      <c r="B24" s="209">
        <v>67040</v>
      </c>
      <c r="C24" s="209">
        <v>179947</v>
      </c>
      <c r="D24" s="219">
        <f t="shared" si="3"/>
        <v>246987</v>
      </c>
      <c r="E24" s="217"/>
      <c r="F24" s="8" t="s">
        <v>338</v>
      </c>
      <c r="G24" s="204">
        <v>981</v>
      </c>
      <c r="H24" s="130">
        <f t="shared" si="0"/>
        <v>3.9718689647633273E-3</v>
      </c>
      <c r="I24" s="223"/>
      <c r="J24" s="209"/>
      <c r="K24" s="211"/>
    </row>
    <row r="25" spans="1:16" ht="14.4" x14ac:dyDescent="0.3">
      <c r="E25" s="217"/>
      <c r="F25" s="8" t="s">
        <v>339</v>
      </c>
      <c r="G25" s="204">
        <v>81</v>
      </c>
      <c r="H25" s="130">
        <f t="shared" si="0"/>
        <v>3.2795248332908211E-4</v>
      </c>
      <c r="I25" s="208"/>
      <c r="J25" s="209"/>
      <c r="K25" s="211"/>
      <c r="O25" s="211"/>
    </row>
    <row r="26" spans="1:16" ht="14.4" x14ac:dyDescent="0.3">
      <c r="A26" s="221" t="s">
        <v>842</v>
      </c>
      <c r="B26" s="831"/>
      <c r="C26" s="831"/>
      <c r="D26" s="831"/>
      <c r="E26" s="220"/>
      <c r="F26" s="8" t="s">
        <v>340</v>
      </c>
      <c r="G26" s="204">
        <v>30</v>
      </c>
      <c r="H26" s="130">
        <f t="shared" si="0"/>
        <v>1.2146388271447485E-4</v>
      </c>
      <c r="I26" s="208"/>
      <c r="J26" s="209"/>
      <c r="K26" s="211"/>
    </row>
    <row r="27" spans="1:16" ht="14.4" x14ac:dyDescent="0.3">
      <c r="A27" s="222">
        <v>44409</v>
      </c>
      <c r="B27" s="209">
        <v>63500</v>
      </c>
      <c r="C27" s="209">
        <v>174496</v>
      </c>
      <c r="D27" s="219">
        <f>+B27+C27</f>
        <v>237996</v>
      </c>
      <c r="F27" s="8" t="s">
        <v>341</v>
      </c>
      <c r="G27" s="204">
        <v>29</v>
      </c>
      <c r="H27" s="130">
        <f t="shared" si="0"/>
        <v>1.1741508662399236E-4</v>
      </c>
      <c r="I27" s="208"/>
      <c r="K27" s="211"/>
    </row>
    <row r="28" spans="1:16" ht="14.4" x14ac:dyDescent="0.3">
      <c r="A28" s="222">
        <v>44774</v>
      </c>
      <c r="B28" s="209">
        <v>67040</v>
      </c>
      <c r="C28" s="209">
        <v>179947</v>
      </c>
      <c r="D28" s="219">
        <f>+B28+C28</f>
        <v>246987</v>
      </c>
      <c r="F28" s="8" t="s">
        <v>342</v>
      </c>
      <c r="G28" s="204">
        <v>3</v>
      </c>
      <c r="H28" s="130">
        <f t="shared" si="0"/>
        <v>1.2146388271447485E-5</v>
      </c>
      <c r="I28" s="208"/>
      <c r="J28" s="209"/>
      <c r="K28" s="211"/>
      <c r="O28" s="211"/>
      <c r="P28" s="226"/>
    </row>
    <row r="29" spans="1:16" ht="14.4" x14ac:dyDescent="0.3">
      <c r="A29" s="224" t="s">
        <v>311</v>
      </c>
      <c r="B29" s="225">
        <f>+B28/B27-1</f>
        <v>5.5748031496063E-2</v>
      </c>
      <c r="C29" s="225">
        <f>+C28/C27-1</f>
        <v>3.1238538419218864E-2</v>
      </c>
      <c r="D29" s="225">
        <f>+D28/D27-1</f>
        <v>3.7777945847829342E-2</v>
      </c>
      <c r="F29" s="227" t="s">
        <v>0</v>
      </c>
      <c r="G29" s="228">
        <f>+SUM(G6:G28)</f>
        <v>246987</v>
      </c>
      <c r="H29" s="229">
        <f>SUM(H6:H28)</f>
        <v>0.99999999999999989</v>
      </c>
      <c r="I29" s="208"/>
    </row>
    <row r="30" spans="1:16" x14ac:dyDescent="0.3">
      <c r="I30" s="209"/>
      <c r="J30" s="209"/>
      <c r="K30" s="211"/>
      <c r="M30" s="211"/>
    </row>
    <row r="31" spans="1:16" x14ac:dyDescent="0.3">
      <c r="F31" s="230"/>
      <c r="G31" s="231"/>
      <c r="H31" s="130"/>
      <c r="I31" s="209"/>
      <c r="M31" s="211"/>
    </row>
    <row r="32" spans="1:16" ht="12.75" customHeight="1" x14ac:dyDescent="0.3">
      <c r="E32" s="232"/>
      <c r="I32" s="209"/>
    </row>
    <row r="33" spans="1:14" ht="52.5" customHeight="1" x14ac:dyDescent="0.3">
      <c r="A33" s="885" t="s">
        <v>843</v>
      </c>
      <c r="B33" s="885"/>
      <c r="C33" s="885"/>
      <c r="D33" s="885"/>
      <c r="E33" s="885"/>
      <c r="F33" s="885"/>
      <c r="G33" s="885"/>
      <c r="H33" s="885"/>
      <c r="I33" s="885"/>
    </row>
    <row r="35" spans="1:14" ht="12.75" customHeight="1" x14ac:dyDescent="0.3">
      <c r="A35" s="886" t="s">
        <v>343</v>
      </c>
      <c r="B35" s="886"/>
      <c r="C35" s="886"/>
      <c r="D35" s="886"/>
      <c r="E35" s="886"/>
      <c r="F35" s="886"/>
      <c r="G35" s="886"/>
      <c r="H35" s="886"/>
      <c r="I35" s="886"/>
      <c r="J35" s="886"/>
    </row>
    <row r="36" spans="1:14" x14ac:dyDescent="0.3">
      <c r="A36" s="887"/>
      <c r="B36" s="887"/>
      <c r="C36" s="887"/>
      <c r="D36" s="887"/>
      <c r="E36" s="887"/>
      <c r="F36" s="887"/>
      <c r="G36" s="887"/>
      <c r="H36" s="887"/>
      <c r="I36" s="887"/>
      <c r="J36" s="887"/>
    </row>
    <row r="37" spans="1:14" ht="27.6" x14ac:dyDescent="0.3">
      <c r="A37" s="233" t="s">
        <v>344</v>
      </c>
      <c r="B37" s="233" t="s">
        <v>345</v>
      </c>
      <c r="C37" s="233" t="s">
        <v>346</v>
      </c>
      <c r="D37" s="233" t="s">
        <v>347</v>
      </c>
      <c r="E37" s="233" t="s">
        <v>348</v>
      </c>
      <c r="F37" s="233" t="s">
        <v>349</v>
      </c>
      <c r="G37" s="233" t="s">
        <v>350</v>
      </c>
      <c r="H37" s="233" t="s">
        <v>351</v>
      </c>
      <c r="I37" s="233" t="s">
        <v>352</v>
      </c>
      <c r="J37" s="233" t="s">
        <v>353</v>
      </c>
      <c r="K37" s="233" t="s">
        <v>193</v>
      </c>
      <c r="L37" s="233" t="s">
        <v>194</v>
      </c>
      <c r="M37" s="233" t="s">
        <v>195</v>
      </c>
      <c r="N37" s="233" t="s">
        <v>0</v>
      </c>
    </row>
    <row r="38" spans="1:14" x14ac:dyDescent="0.3">
      <c r="A38" s="234">
        <v>2000</v>
      </c>
      <c r="B38" s="235">
        <v>6</v>
      </c>
      <c r="C38" s="235">
        <v>4</v>
      </c>
      <c r="D38" s="235">
        <v>2</v>
      </c>
      <c r="E38" s="235">
        <v>3</v>
      </c>
      <c r="F38" s="235">
        <v>3</v>
      </c>
      <c r="G38" s="235">
        <v>6</v>
      </c>
      <c r="H38" s="235">
        <v>8</v>
      </c>
      <c r="I38" s="235">
        <v>0</v>
      </c>
      <c r="J38" s="236">
        <v>0</v>
      </c>
      <c r="K38" s="236">
        <v>7</v>
      </c>
      <c r="L38" s="236">
        <v>8</v>
      </c>
      <c r="M38" s="236">
        <v>7</v>
      </c>
      <c r="N38" s="237">
        <f t="shared" ref="N38:N59" si="4">+SUM(B38:M38)</f>
        <v>54</v>
      </c>
    </row>
    <row r="39" spans="1:14" x14ac:dyDescent="0.3">
      <c r="A39" s="234">
        <v>2001</v>
      </c>
      <c r="B39" s="235">
        <v>2</v>
      </c>
      <c r="C39" s="235">
        <v>9</v>
      </c>
      <c r="D39" s="235">
        <v>5</v>
      </c>
      <c r="E39" s="235">
        <v>5</v>
      </c>
      <c r="F39" s="235">
        <v>8</v>
      </c>
      <c r="G39" s="235">
        <v>3</v>
      </c>
      <c r="H39" s="235">
        <v>8</v>
      </c>
      <c r="I39" s="235">
        <v>8</v>
      </c>
      <c r="J39" s="236">
        <v>4</v>
      </c>
      <c r="K39" s="236">
        <v>5</v>
      </c>
      <c r="L39" s="236">
        <v>4</v>
      </c>
      <c r="M39" s="236">
        <v>5</v>
      </c>
      <c r="N39" s="237">
        <f t="shared" si="4"/>
        <v>66</v>
      </c>
    </row>
    <row r="40" spans="1:14" x14ac:dyDescent="0.3">
      <c r="A40" s="234">
        <v>2002</v>
      </c>
      <c r="B40" s="235">
        <v>20</v>
      </c>
      <c r="C40" s="235">
        <v>2</v>
      </c>
      <c r="D40" s="235">
        <v>4</v>
      </c>
      <c r="E40" s="235">
        <v>6</v>
      </c>
      <c r="F40" s="235">
        <v>5</v>
      </c>
      <c r="G40" s="235">
        <v>5</v>
      </c>
      <c r="H40" s="235">
        <v>4</v>
      </c>
      <c r="I40" s="235">
        <v>6</v>
      </c>
      <c r="J40" s="236">
        <v>4</v>
      </c>
      <c r="K40" s="236">
        <v>8</v>
      </c>
      <c r="L40" s="236">
        <v>8</v>
      </c>
      <c r="M40" s="236">
        <v>1</v>
      </c>
      <c r="N40" s="237">
        <f t="shared" si="4"/>
        <v>73</v>
      </c>
    </row>
    <row r="41" spans="1:14" x14ac:dyDescent="0.3">
      <c r="A41" s="234">
        <v>2003</v>
      </c>
      <c r="B41" s="235">
        <v>4</v>
      </c>
      <c r="C41" s="235">
        <v>8</v>
      </c>
      <c r="D41" s="235">
        <v>5</v>
      </c>
      <c r="E41" s="235">
        <v>7</v>
      </c>
      <c r="F41" s="235">
        <v>5</v>
      </c>
      <c r="G41" s="235">
        <v>3</v>
      </c>
      <c r="H41" s="235">
        <v>4</v>
      </c>
      <c r="I41" s="235">
        <v>5</v>
      </c>
      <c r="J41" s="236">
        <v>3</v>
      </c>
      <c r="K41" s="236">
        <v>3</v>
      </c>
      <c r="L41" s="236">
        <v>4</v>
      </c>
      <c r="M41" s="236">
        <v>3</v>
      </c>
      <c r="N41" s="237">
        <f t="shared" si="4"/>
        <v>54</v>
      </c>
    </row>
    <row r="42" spans="1:14" x14ac:dyDescent="0.3">
      <c r="A42" s="234">
        <v>2004</v>
      </c>
      <c r="B42" s="235">
        <v>2</v>
      </c>
      <c r="C42" s="235">
        <v>9</v>
      </c>
      <c r="D42" s="235">
        <v>8</v>
      </c>
      <c r="E42" s="235">
        <v>5</v>
      </c>
      <c r="F42" s="235">
        <v>2</v>
      </c>
      <c r="G42" s="235">
        <v>9</v>
      </c>
      <c r="H42" s="235">
        <v>1</v>
      </c>
      <c r="I42" s="235">
        <v>3</v>
      </c>
      <c r="J42" s="236">
        <v>4</v>
      </c>
      <c r="K42" s="236">
        <v>7</v>
      </c>
      <c r="L42" s="236">
        <v>5</v>
      </c>
      <c r="M42" s="236">
        <v>1</v>
      </c>
      <c r="N42" s="237">
        <f t="shared" si="4"/>
        <v>56</v>
      </c>
    </row>
    <row r="43" spans="1:14" x14ac:dyDescent="0.3">
      <c r="A43" s="234">
        <v>2005</v>
      </c>
      <c r="B43" s="235">
        <v>3</v>
      </c>
      <c r="C43" s="235">
        <v>8</v>
      </c>
      <c r="D43" s="235">
        <v>6</v>
      </c>
      <c r="E43" s="235">
        <v>6</v>
      </c>
      <c r="F43" s="235">
        <v>6</v>
      </c>
      <c r="G43" s="235">
        <v>3</v>
      </c>
      <c r="H43" s="235">
        <v>5</v>
      </c>
      <c r="I43" s="235">
        <v>3</v>
      </c>
      <c r="J43" s="236">
        <v>7</v>
      </c>
      <c r="K43" s="236">
        <v>5</v>
      </c>
      <c r="L43" s="236">
        <v>8</v>
      </c>
      <c r="M43" s="236">
        <v>9</v>
      </c>
      <c r="N43" s="237">
        <f t="shared" si="4"/>
        <v>69</v>
      </c>
    </row>
    <row r="44" spans="1:14" x14ac:dyDescent="0.3">
      <c r="A44" s="234">
        <v>2006</v>
      </c>
      <c r="B44" s="235">
        <v>6</v>
      </c>
      <c r="C44" s="235">
        <v>7</v>
      </c>
      <c r="D44" s="235">
        <v>6</v>
      </c>
      <c r="E44" s="235">
        <v>3</v>
      </c>
      <c r="F44" s="235">
        <v>6</v>
      </c>
      <c r="G44" s="235">
        <v>5</v>
      </c>
      <c r="H44" s="235">
        <v>6</v>
      </c>
      <c r="I44" s="235">
        <v>5</v>
      </c>
      <c r="J44" s="236">
        <v>4</v>
      </c>
      <c r="K44" s="236">
        <v>9</v>
      </c>
      <c r="L44" s="236">
        <v>4</v>
      </c>
      <c r="M44" s="236">
        <v>4</v>
      </c>
      <c r="N44" s="237">
        <f t="shared" si="4"/>
        <v>65</v>
      </c>
    </row>
    <row r="45" spans="1:14" x14ac:dyDescent="0.3">
      <c r="A45" s="234">
        <v>2007</v>
      </c>
      <c r="B45" s="235">
        <v>5</v>
      </c>
      <c r="C45" s="235">
        <v>6</v>
      </c>
      <c r="D45" s="235">
        <v>7</v>
      </c>
      <c r="E45" s="235">
        <v>3</v>
      </c>
      <c r="F45" s="235">
        <v>7</v>
      </c>
      <c r="G45" s="235">
        <v>6</v>
      </c>
      <c r="H45" s="235">
        <v>4</v>
      </c>
      <c r="I45" s="235">
        <v>6</v>
      </c>
      <c r="J45" s="236">
        <v>5</v>
      </c>
      <c r="K45" s="236">
        <v>6</v>
      </c>
      <c r="L45" s="236">
        <v>5</v>
      </c>
      <c r="M45" s="236">
        <v>2</v>
      </c>
      <c r="N45" s="237">
        <f t="shared" si="4"/>
        <v>62</v>
      </c>
    </row>
    <row r="46" spans="1:14" x14ac:dyDescent="0.3">
      <c r="A46" s="234">
        <v>2008</v>
      </c>
      <c r="B46" s="235">
        <v>12</v>
      </c>
      <c r="C46" s="235">
        <v>5</v>
      </c>
      <c r="D46" s="235">
        <v>7</v>
      </c>
      <c r="E46" s="235">
        <v>6</v>
      </c>
      <c r="F46" s="235">
        <v>3</v>
      </c>
      <c r="G46" s="235">
        <v>5</v>
      </c>
      <c r="H46" s="235">
        <v>6</v>
      </c>
      <c r="I46" s="235">
        <v>6</v>
      </c>
      <c r="J46" s="236">
        <v>5</v>
      </c>
      <c r="K46" s="236">
        <v>3</v>
      </c>
      <c r="L46" s="236">
        <v>3</v>
      </c>
      <c r="M46" s="236">
        <v>3</v>
      </c>
      <c r="N46" s="237">
        <f t="shared" si="4"/>
        <v>64</v>
      </c>
    </row>
    <row r="47" spans="1:14" x14ac:dyDescent="0.3">
      <c r="A47" s="234">
        <v>2009</v>
      </c>
      <c r="B47" s="235">
        <v>4</v>
      </c>
      <c r="C47" s="235">
        <v>14</v>
      </c>
      <c r="D47" s="235">
        <v>6</v>
      </c>
      <c r="E47" s="235">
        <v>2</v>
      </c>
      <c r="F47" s="235">
        <v>3</v>
      </c>
      <c r="G47" s="235">
        <v>8</v>
      </c>
      <c r="H47" s="235">
        <v>6</v>
      </c>
      <c r="I47" s="235">
        <v>4</v>
      </c>
      <c r="J47" s="236">
        <v>2</v>
      </c>
      <c r="K47" s="236">
        <v>1</v>
      </c>
      <c r="L47" s="236">
        <v>4</v>
      </c>
      <c r="M47" s="236">
        <v>2</v>
      </c>
      <c r="N47" s="237">
        <f t="shared" si="4"/>
        <v>56</v>
      </c>
    </row>
    <row r="48" spans="1:14" x14ac:dyDescent="0.3">
      <c r="A48" s="234">
        <v>2010</v>
      </c>
      <c r="B48" s="235">
        <v>5</v>
      </c>
      <c r="C48" s="235">
        <v>13</v>
      </c>
      <c r="D48" s="235">
        <v>1</v>
      </c>
      <c r="E48" s="235">
        <v>6</v>
      </c>
      <c r="F48" s="235">
        <v>5</v>
      </c>
      <c r="G48" s="235">
        <v>9</v>
      </c>
      <c r="H48" s="235">
        <v>6</v>
      </c>
      <c r="I48" s="235">
        <v>4</v>
      </c>
      <c r="J48" s="236">
        <v>3</v>
      </c>
      <c r="K48" s="236">
        <v>4</v>
      </c>
      <c r="L48" s="236">
        <v>4</v>
      </c>
      <c r="M48" s="236">
        <v>6</v>
      </c>
      <c r="N48" s="237">
        <f t="shared" si="4"/>
        <v>66</v>
      </c>
    </row>
    <row r="49" spans="1:15" x14ac:dyDescent="0.3">
      <c r="A49" s="234">
        <v>2011</v>
      </c>
      <c r="B49" s="235">
        <v>4</v>
      </c>
      <c r="C49" s="235">
        <v>8</v>
      </c>
      <c r="D49" s="235">
        <v>2</v>
      </c>
      <c r="E49" s="235">
        <v>5</v>
      </c>
      <c r="F49" s="235">
        <v>6</v>
      </c>
      <c r="G49" s="235">
        <v>5</v>
      </c>
      <c r="H49" s="235">
        <v>4</v>
      </c>
      <c r="I49" s="235">
        <v>5</v>
      </c>
      <c r="J49" s="236">
        <v>4</v>
      </c>
      <c r="K49" s="236">
        <v>5</v>
      </c>
      <c r="L49" s="236">
        <v>1</v>
      </c>
      <c r="M49" s="236">
        <v>3</v>
      </c>
      <c r="N49" s="237">
        <f t="shared" si="4"/>
        <v>52</v>
      </c>
    </row>
    <row r="50" spans="1:15" x14ac:dyDescent="0.3">
      <c r="A50" s="234">
        <v>2012</v>
      </c>
      <c r="B50" s="235">
        <v>2</v>
      </c>
      <c r="C50" s="235">
        <v>6</v>
      </c>
      <c r="D50" s="235">
        <v>9</v>
      </c>
      <c r="E50" s="235">
        <v>2</v>
      </c>
      <c r="F50" s="235">
        <v>4</v>
      </c>
      <c r="G50" s="235">
        <v>2</v>
      </c>
      <c r="H50" s="235">
        <v>5</v>
      </c>
      <c r="I50" s="235">
        <v>5</v>
      </c>
      <c r="J50" s="236">
        <v>3</v>
      </c>
      <c r="K50" s="236">
        <v>8</v>
      </c>
      <c r="L50" s="236">
        <v>4</v>
      </c>
      <c r="M50" s="236">
        <v>4</v>
      </c>
      <c r="N50" s="237">
        <f t="shared" si="4"/>
        <v>54</v>
      </c>
      <c r="O50" s="238"/>
    </row>
    <row r="51" spans="1:15" x14ac:dyDescent="0.3">
      <c r="A51" s="234">
        <v>2013</v>
      </c>
      <c r="B51" s="235">
        <v>4</v>
      </c>
      <c r="C51" s="235">
        <v>6</v>
      </c>
      <c r="D51" s="235">
        <v>5</v>
      </c>
      <c r="E51" s="235">
        <v>6</v>
      </c>
      <c r="F51" s="235">
        <v>1</v>
      </c>
      <c r="G51" s="235">
        <v>4</v>
      </c>
      <c r="H51" s="235">
        <v>4</v>
      </c>
      <c r="I51" s="235">
        <v>4</v>
      </c>
      <c r="J51" s="236">
        <v>5</v>
      </c>
      <c r="K51" s="236">
        <v>2</v>
      </c>
      <c r="L51" s="236">
        <v>4</v>
      </c>
      <c r="M51" s="236">
        <v>2</v>
      </c>
      <c r="N51" s="237">
        <f t="shared" si="4"/>
        <v>47</v>
      </c>
      <c r="O51" s="238"/>
    </row>
    <row r="52" spans="1:15" x14ac:dyDescent="0.3">
      <c r="A52" s="234">
        <v>2014</v>
      </c>
      <c r="B52" s="235">
        <v>6</v>
      </c>
      <c r="C52" s="235">
        <v>1</v>
      </c>
      <c r="D52" s="235">
        <v>1</v>
      </c>
      <c r="E52" s="235">
        <v>1</v>
      </c>
      <c r="F52" s="235">
        <v>1</v>
      </c>
      <c r="G52" s="235">
        <v>3</v>
      </c>
      <c r="H52" s="235">
        <v>7</v>
      </c>
      <c r="I52" s="235">
        <v>2</v>
      </c>
      <c r="J52" s="236">
        <v>2</v>
      </c>
      <c r="K52" s="236">
        <v>0</v>
      </c>
      <c r="L52" s="236">
        <v>1</v>
      </c>
      <c r="M52" s="236">
        <v>7</v>
      </c>
      <c r="N52" s="237">
        <f t="shared" si="4"/>
        <v>32</v>
      </c>
      <c r="O52" s="238"/>
    </row>
    <row r="53" spans="1:15" x14ac:dyDescent="0.3">
      <c r="A53" s="234">
        <v>2015</v>
      </c>
      <c r="B53" s="235">
        <v>5</v>
      </c>
      <c r="C53" s="235">
        <v>2</v>
      </c>
      <c r="D53" s="235">
        <v>7</v>
      </c>
      <c r="E53" s="235">
        <v>2</v>
      </c>
      <c r="F53" s="235">
        <v>0</v>
      </c>
      <c r="G53" s="235">
        <v>2</v>
      </c>
      <c r="H53" s="235">
        <v>1</v>
      </c>
      <c r="I53" s="235">
        <v>2</v>
      </c>
      <c r="J53" s="236">
        <v>2</v>
      </c>
      <c r="K53" s="236">
        <v>3</v>
      </c>
      <c r="L53" s="236">
        <v>3</v>
      </c>
      <c r="M53" s="236">
        <v>0</v>
      </c>
      <c r="N53" s="237">
        <f t="shared" si="4"/>
        <v>29</v>
      </c>
      <c r="O53" s="238"/>
    </row>
    <row r="54" spans="1:15" x14ac:dyDescent="0.3">
      <c r="A54" s="234">
        <v>2016</v>
      </c>
      <c r="B54" s="235">
        <v>4</v>
      </c>
      <c r="C54" s="235">
        <v>3</v>
      </c>
      <c r="D54" s="235">
        <v>3</v>
      </c>
      <c r="E54" s="235">
        <v>1</v>
      </c>
      <c r="F54" s="235">
        <v>6</v>
      </c>
      <c r="G54" s="235">
        <v>2</v>
      </c>
      <c r="H54" s="235">
        <v>2</v>
      </c>
      <c r="I54" s="235">
        <v>3</v>
      </c>
      <c r="J54" s="236">
        <v>4</v>
      </c>
      <c r="K54" s="236">
        <v>1</v>
      </c>
      <c r="L54" s="236">
        <v>2</v>
      </c>
      <c r="M54" s="236">
        <v>3</v>
      </c>
      <c r="N54" s="237">
        <f t="shared" si="4"/>
        <v>34</v>
      </c>
      <c r="O54" s="238"/>
    </row>
    <row r="55" spans="1:15" x14ac:dyDescent="0.3">
      <c r="A55" s="234">
        <v>2017</v>
      </c>
      <c r="B55" s="235">
        <v>5</v>
      </c>
      <c r="C55" s="235">
        <v>5</v>
      </c>
      <c r="D55" s="235">
        <v>3</v>
      </c>
      <c r="E55" s="235">
        <v>2</v>
      </c>
      <c r="F55" s="235">
        <v>5</v>
      </c>
      <c r="G55" s="235">
        <v>2</v>
      </c>
      <c r="H55" s="235">
        <v>3</v>
      </c>
      <c r="I55" s="235">
        <v>4</v>
      </c>
      <c r="J55" s="236">
        <v>1</v>
      </c>
      <c r="K55" s="236">
        <v>8</v>
      </c>
      <c r="L55" s="236">
        <v>0</v>
      </c>
      <c r="M55" s="236">
        <v>2</v>
      </c>
      <c r="N55" s="237">
        <f t="shared" si="4"/>
        <v>40</v>
      </c>
      <c r="O55" s="238"/>
    </row>
    <row r="56" spans="1:15" x14ac:dyDescent="0.3">
      <c r="A56" s="234">
        <v>2018</v>
      </c>
      <c r="B56" s="235">
        <v>2</v>
      </c>
      <c r="C56" s="235">
        <v>1</v>
      </c>
      <c r="D56" s="235">
        <v>2</v>
      </c>
      <c r="E56" s="235">
        <v>5</v>
      </c>
      <c r="F56" s="235">
        <v>3</v>
      </c>
      <c r="G56" s="235">
        <v>2</v>
      </c>
      <c r="H56" s="235">
        <v>1</v>
      </c>
      <c r="I56" s="235">
        <v>3</v>
      </c>
      <c r="J56" s="236">
        <v>2</v>
      </c>
      <c r="K56" s="236">
        <v>2</v>
      </c>
      <c r="L56" s="236">
        <v>3</v>
      </c>
      <c r="M56" s="236">
        <v>1</v>
      </c>
      <c r="N56" s="237">
        <f t="shared" si="4"/>
        <v>27</v>
      </c>
      <c r="O56" s="238"/>
    </row>
    <row r="57" spans="1:15" x14ac:dyDescent="0.3">
      <c r="A57" s="234">
        <v>2019</v>
      </c>
      <c r="B57" s="235">
        <v>4</v>
      </c>
      <c r="C57" s="235">
        <v>2</v>
      </c>
      <c r="D57" s="235">
        <v>1</v>
      </c>
      <c r="E57" s="235">
        <v>4</v>
      </c>
      <c r="F57" s="235">
        <v>4</v>
      </c>
      <c r="G57" s="235">
        <v>3</v>
      </c>
      <c r="H57" s="235">
        <v>3</v>
      </c>
      <c r="I57" s="235">
        <v>3</v>
      </c>
      <c r="J57" s="236">
        <v>3</v>
      </c>
      <c r="K57" s="236">
        <v>1</v>
      </c>
      <c r="L57" s="236">
        <v>6</v>
      </c>
      <c r="M57" s="236">
        <v>6</v>
      </c>
      <c r="N57" s="237">
        <f t="shared" si="4"/>
        <v>40</v>
      </c>
      <c r="O57" s="238"/>
    </row>
    <row r="58" spans="1:15" x14ac:dyDescent="0.3">
      <c r="A58" s="234">
        <v>2020</v>
      </c>
      <c r="B58" s="235">
        <v>2</v>
      </c>
      <c r="C58" s="235">
        <v>5</v>
      </c>
      <c r="D58" s="235">
        <v>3</v>
      </c>
      <c r="E58" s="235">
        <v>0</v>
      </c>
      <c r="F58" s="235">
        <v>2</v>
      </c>
      <c r="G58" s="235">
        <v>1</v>
      </c>
      <c r="H58" s="235">
        <v>1</v>
      </c>
      <c r="I58" s="235">
        <v>0</v>
      </c>
      <c r="J58" s="236">
        <v>0</v>
      </c>
      <c r="K58" s="236">
        <v>0</v>
      </c>
      <c r="L58" s="236">
        <v>1</v>
      </c>
      <c r="M58" s="236">
        <v>5</v>
      </c>
      <c r="N58" s="237">
        <f t="shared" si="4"/>
        <v>20</v>
      </c>
    </row>
    <row r="59" spans="1:15" x14ac:dyDescent="0.3">
      <c r="A59" s="234">
        <v>2021</v>
      </c>
      <c r="B59" s="235">
        <v>1</v>
      </c>
      <c r="C59" s="235">
        <v>1</v>
      </c>
      <c r="D59" s="235">
        <v>1</v>
      </c>
      <c r="E59" s="235">
        <v>0</v>
      </c>
      <c r="F59" s="235">
        <v>1</v>
      </c>
      <c r="G59" s="235">
        <v>28</v>
      </c>
      <c r="H59" s="235">
        <v>2</v>
      </c>
      <c r="I59" s="235">
        <v>19</v>
      </c>
      <c r="J59" s="236">
        <v>2</v>
      </c>
      <c r="K59" s="236">
        <v>2</v>
      </c>
      <c r="L59" s="236">
        <v>5</v>
      </c>
      <c r="M59" s="236">
        <v>1</v>
      </c>
      <c r="N59" s="237">
        <f t="shared" si="4"/>
        <v>63</v>
      </c>
    </row>
    <row r="60" spans="1:15" x14ac:dyDescent="0.3">
      <c r="A60" s="239" t="s">
        <v>216</v>
      </c>
      <c r="B60" s="240">
        <v>2</v>
      </c>
      <c r="C60" s="240">
        <v>3</v>
      </c>
      <c r="D60" s="240">
        <v>5</v>
      </c>
      <c r="E60" s="240">
        <v>3</v>
      </c>
      <c r="F60" s="240">
        <v>2</v>
      </c>
      <c r="G60" s="240">
        <v>0</v>
      </c>
      <c r="H60" s="240">
        <v>1</v>
      </c>
      <c r="I60" s="240">
        <v>5</v>
      </c>
      <c r="J60" s="240"/>
      <c r="K60" s="240"/>
      <c r="L60" s="240"/>
      <c r="M60" s="240"/>
      <c r="N60" s="240">
        <f>+SUM(B60:M60)</f>
        <v>21</v>
      </c>
    </row>
    <row r="61" spans="1:15" ht="49.5" customHeight="1" x14ac:dyDescent="0.3">
      <c r="A61" s="882" t="s">
        <v>844</v>
      </c>
      <c r="B61" s="882"/>
      <c r="C61" s="882"/>
      <c r="D61" s="882"/>
      <c r="E61" s="882"/>
      <c r="F61" s="882"/>
      <c r="G61" s="882"/>
      <c r="H61" s="882"/>
      <c r="I61" s="882"/>
      <c r="J61" s="882"/>
      <c r="K61" s="882"/>
      <c r="L61" s="882"/>
      <c r="M61" s="882"/>
      <c r="N61" s="882"/>
    </row>
  </sheetData>
  <mergeCells count="7">
    <mergeCell ref="A61:N61"/>
    <mergeCell ref="A2:D2"/>
    <mergeCell ref="A4:D4"/>
    <mergeCell ref="F4:H4"/>
    <mergeCell ref="A33:I33"/>
    <mergeCell ref="A35:J35"/>
    <mergeCell ref="A36:J36"/>
  </mergeCells>
  <printOptions horizontalCentered="1" verticalCentered="1"/>
  <pageMargins left="0" right="0" top="0" bottom="0" header="0.31496062992125984" footer="0.31496062992125984"/>
  <pageSetup paperSize="9" scale="7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46A9-CFEF-4973-9467-D4F484F0583B}">
  <sheetPr>
    <tabColor rgb="FF92D050"/>
  </sheetPr>
  <dimension ref="A1:N43"/>
  <sheetViews>
    <sheetView showGridLines="0" view="pageBreakPreview" zoomScaleNormal="100" zoomScaleSheetLayoutView="100" workbookViewId="0"/>
  </sheetViews>
  <sheetFormatPr baseColWidth="10" defaultColWidth="11.5546875" defaultRowHeight="12" x14ac:dyDescent="0.25"/>
  <cols>
    <col min="1" max="1" width="17" style="5" customWidth="1"/>
    <col min="2" max="8" width="17.33203125" style="4" customWidth="1"/>
    <col min="9" max="11" width="17.33203125" style="5" customWidth="1"/>
    <col min="12" max="12" width="12.5546875" style="5" bestFit="1" customWidth="1"/>
    <col min="13" max="13" width="11.5546875" style="5"/>
    <col min="14" max="14" width="12.33203125" style="5" bestFit="1" customWidth="1"/>
    <col min="15" max="16384" width="11.5546875" style="5"/>
  </cols>
  <sheetData>
    <row r="1" spans="1:12" ht="13.8" x14ac:dyDescent="0.3">
      <c r="A1" s="84" t="s">
        <v>699</v>
      </c>
      <c r="B1" s="641"/>
      <c r="C1" s="641"/>
      <c r="D1" s="641"/>
      <c r="E1" s="641"/>
      <c r="F1" s="641"/>
      <c r="G1" s="641"/>
      <c r="H1" s="641"/>
    </row>
    <row r="2" spans="1:12" ht="31.5" customHeight="1" x14ac:dyDescent="0.3">
      <c r="A2" s="888" t="s">
        <v>700</v>
      </c>
      <c r="B2" s="888"/>
      <c r="C2" s="888"/>
      <c r="D2" s="888"/>
      <c r="E2" s="888"/>
      <c r="F2" s="888"/>
      <c r="G2" s="642"/>
      <c r="H2" s="642"/>
    </row>
    <row r="4" spans="1:12" ht="13.8" x14ac:dyDescent="0.3">
      <c r="A4" s="643" t="s">
        <v>701</v>
      </c>
      <c r="B4" s="644">
        <v>2013</v>
      </c>
      <c r="C4" s="644">
        <v>2014</v>
      </c>
      <c r="D4" s="644">
        <v>2015</v>
      </c>
      <c r="E4" s="644">
        <v>2016</v>
      </c>
      <c r="F4" s="644">
        <v>2017</v>
      </c>
      <c r="G4" s="645">
        <v>2018</v>
      </c>
      <c r="H4" s="645">
        <v>2019</v>
      </c>
      <c r="I4" s="645">
        <v>2020</v>
      </c>
      <c r="J4" s="645">
        <v>2021</v>
      </c>
      <c r="K4" s="645" t="s">
        <v>216</v>
      </c>
    </row>
    <row r="5" spans="1:12" ht="13.8" x14ac:dyDescent="0.3">
      <c r="A5" s="646" t="s">
        <v>702</v>
      </c>
      <c r="B5" s="647">
        <f>+'12. TRANSFERENCIAS 2'!B6+'12. TRANSFERENCIAS 2'!B32+'12. TRANSFERENCIAS 2'!B58</f>
        <v>1825852.0229200001</v>
      </c>
      <c r="C5" s="647">
        <f>+'12. TRANSFERENCIAS 2'!C6+'12. TRANSFERENCIAS 2'!C32+'12. TRANSFERENCIAS 2'!C58</f>
        <v>2061242.8839799997</v>
      </c>
      <c r="D5" s="647">
        <f>+'12. TRANSFERENCIAS 2'!D6+'12. TRANSFERENCIAS 2'!D32+'12. TRANSFERENCIAS 2'!D58</f>
        <v>2232922.1892499998</v>
      </c>
      <c r="E5" s="647">
        <f>+'12. TRANSFERENCIAS 2'!E6+'12. TRANSFERENCIAS 2'!E32+'12. TRANSFERENCIAS 2'!E58</f>
        <v>1601232.5891999998</v>
      </c>
      <c r="F5" s="647">
        <f>+'12. TRANSFERENCIAS 2'!F6+'12. TRANSFERENCIAS 2'!F32+'12. TRANSFERENCIAS 2'!F58</f>
        <v>1953417.8161500001</v>
      </c>
      <c r="G5" s="647">
        <f>+'12. TRANSFERENCIAS 2'!G6+'12. TRANSFERENCIAS 2'!G32+'12. TRANSFERENCIAS 2'!G58</f>
        <v>1974468.8207799997</v>
      </c>
      <c r="H5" s="647">
        <f>+'12. TRANSFERENCIAS 2'!H6+'12. TRANSFERENCIAS 2'!H32+'12. TRANSFERENCIAS 2'!H58</f>
        <v>3326548.348151492</v>
      </c>
      <c r="I5" s="647">
        <f>+'12. TRANSFERENCIAS 2'!I6+'12. TRANSFERENCIAS 2'!I32+'12. TRANSFERENCIAS 2'!I58</f>
        <v>3236894.3039723476</v>
      </c>
      <c r="J5" s="647">
        <f>+'12. TRANSFERENCIAS 2'!J6+'12. TRANSFERENCIAS 2'!J32+'12. TRANSFERENCIAS 2'!J58</f>
        <v>4304223.9769679606</v>
      </c>
      <c r="K5" s="647">
        <v>2325548.7785023465</v>
      </c>
      <c r="L5" s="648"/>
    </row>
    <row r="6" spans="1:12" ht="13.8" x14ac:dyDescent="0.3">
      <c r="A6" s="646" t="s">
        <v>703</v>
      </c>
      <c r="B6" s="647">
        <f>+'12. TRANSFERENCIAS 2'!B7+'12. TRANSFERENCIAS 2'!B33+'12. TRANSFERENCIAS 2'!B59</f>
        <v>1019235893.7081801</v>
      </c>
      <c r="C6" s="647">
        <f>+'12. TRANSFERENCIAS 2'!C7+'12. TRANSFERENCIAS 2'!C33+'12. TRANSFERENCIAS 2'!C59</f>
        <v>749213535.06594408</v>
      </c>
      <c r="D6" s="647">
        <f>+'12. TRANSFERENCIAS 2'!D7+'12. TRANSFERENCIAS 2'!D33+'12. TRANSFERENCIAS 2'!D59</f>
        <v>435360899.8377673</v>
      </c>
      <c r="E6" s="647">
        <f>+'12. TRANSFERENCIAS 2'!E7+'12. TRANSFERENCIAS 2'!E33+'12. TRANSFERENCIAS 2'!E59</f>
        <v>397827033.10401171</v>
      </c>
      <c r="F6" s="647">
        <f>+'12. TRANSFERENCIAS 2'!F7+'12. TRANSFERENCIAS 2'!F33+'12. TRANSFERENCIAS 2'!F59</f>
        <v>751041852.32720375</v>
      </c>
      <c r="G6" s="647">
        <f>+'12. TRANSFERENCIAS 2'!G7+'12. TRANSFERENCIAS 2'!G33+'12. TRANSFERENCIAS 2'!G59</f>
        <v>1516907100.2722797</v>
      </c>
      <c r="H6" s="647">
        <f>+'12. TRANSFERENCIAS 2'!H7+'12. TRANSFERENCIAS 2'!H33+'12. TRANSFERENCIAS 2'!H59</f>
        <v>1324085217.8920176</v>
      </c>
      <c r="I6" s="647">
        <f>+'12. TRANSFERENCIAS 2'!I7+'12. TRANSFERENCIAS 2'!I33+'12. TRANSFERENCIAS 2'!I59</f>
        <v>917457219.35911989</v>
      </c>
      <c r="J6" s="647">
        <f>+'12. TRANSFERENCIAS 2'!J7+'12. TRANSFERENCIAS 2'!J33+'12. TRANSFERENCIAS 2'!J59</f>
        <v>1458628215.2462764</v>
      </c>
      <c r="K6" s="647">
        <v>2652825958.5596104</v>
      </c>
      <c r="L6" s="648"/>
    </row>
    <row r="7" spans="1:12" ht="13.8" x14ac:dyDescent="0.3">
      <c r="A7" s="646" t="s">
        <v>704</v>
      </c>
      <c r="B7" s="647">
        <f>+'12. TRANSFERENCIAS 2'!B8+'12. TRANSFERENCIAS 2'!B34+'12. TRANSFERENCIAS 2'!B60</f>
        <v>23194328.631980002</v>
      </c>
      <c r="C7" s="647">
        <f>+'12. TRANSFERENCIAS 2'!C8+'12. TRANSFERENCIAS 2'!C34+'12. TRANSFERENCIAS 2'!C60</f>
        <v>12924175.584276358</v>
      </c>
      <c r="D7" s="647">
        <f>+'12. TRANSFERENCIAS 2'!D8+'12. TRANSFERENCIAS 2'!D34+'12. TRANSFERENCIAS 2'!D60</f>
        <v>13018983.654192578</v>
      </c>
      <c r="E7" s="647">
        <f>+'12. TRANSFERENCIAS 2'!E8+'12. TRANSFERENCIAS 2'!E34+'12. TRANSFERENCIAS 2'!E60</f>
        <v>109047659.56782971</v>
      </c>
      <c r="F7" s="647">
        <f>+'12. TRANSFERENCIAS 2'!F8+'12. TRANSFERENCIAS 2'!F34+'12. TRANSFERENCIAS 2'!F60</f>
        <v>312104838.9807834</v>
      </c>
      <c r="G7" s="647">
        <f>+'12. TRANSFERENCIAS 2'!G8+'12. TRANSFERENCIAS 2'!G34+'12. TRANSFERENCIAS 2'!G60</f>
        <v>274425950.32107997</v>
      </c>
      <c r="H7" s="647">
        <f>+'12. TRANSFERENCIAS 2'!H8+'12. TRANSFERENCIAS 2'!H34+'12. TRANSFERENCIAS 2'!H60</f>
        <v>221816388.5106141</v>
      </c>
      <c r="I7" s="647">
        <f>+'12. TRANSFERENCIAS 2'!I8+'12. TRANSFERENCIAS 2'!I34+'12. TRANSFERENCIAS 2'!I60</f>
        <v>246358985.35469979</v>
      </c>
      <c r="J7" s="647">
        <f>+'12. TRANSFERENCIAS 2'!J8+'12. TRANSFERENCIAS 2'!J34+'12. TRANSFERENCIAS 2'!J60</f>
        <v>386756862.01998955</v>
      </c>
      <c r="K7" s="647">
        <v>460144793.55752516</v>
      </c>
      <c r="L7" s="648"/>
    </row>
    <row r="8" spans="1:12" ht="13.8" x14ac:dyDescent="0.3">
      <c r="A8" s="646" t="s">
        <v>705</v>
      </c>
      <c r="B8" s="647">
        <f>+'12. TRANSFERENCIAS 2'!B9+'12. TRANSFERENCIAS 2'!B35+'12. TRANSFERENCIAS 2'!B61</f>
        <v>495471646.73208004</v>
      </c>
      <c r="C8" s="647">
        <f>+'12. TRANSFERENCIAS 2'!C9+'12. TRANSFERENCIAS 2'!C35+'12. TRANSFERENCIAS 2'!C61</f>
        <v>467436732.62660009</v>
      </c>
      <c r="D8" s="647">
        <f>+'12. TRANSFERENCIAS 2'!D9+'12. TRANSFERENCIAS 2'!D35+'12. TRANSFERENCIAS 2'!D61</f>
        <v>454322308.69828868</v>
      </c>
      <c r="E8" s="647">
        <f>+'12. TRANSFERENCIAS 2'!E9+'12. TRANSFERENCIAS 2'!E35+'12. TRANSFERENCIAS 2'!E61</f>
        <v>400517821.76320988</v>
      </c>
      <c r="F8" s="647">
        <f>+'12. TRANSFERENCIAS 2'!F9+'12. TRANSFERENCIAS 2'!F35+'12. TRANSFERENCIAS 2'!F61</f>
        <v>528761130.97888994</v>
      </c>
      <c r="G8" s="647">
        <f>+'12. TRANSFERENCIAS 2'!G9+'12. TRANSFERENCIAS 2'!G35+'12. TRANSFERENCIAS 2'!G61</f>
        <v>854067769.56601</v>
      </c>
      <c r="H8" s="647">
        <f>+'12. TRANSFERENCIAS 2'!H9+'12. TRANSFERENCIAS 2'!H35+'12. TRANSFERENCIAS 2'!H61</f>
        <v>1013576656.4794118</v>
      </c>
      <c r="I8" s="647">
        <f>+'12. TRANSFERENCIAS 2'!I9+'12. TRANSFERENCIAS 2'!I35+'12. TRANSFERENCIAS 2'!I61</f>
        <v>734950453.22938454</v>
      </c>
      <c r="J8" s="647">
        <f>+'12. TRANSFERENCIAS 2'!J9+'12. TRANSFERENCIAS 2'!J35+'12. TRANSFERENCIAS 2'!J61</f>
        <v>1445243452.4620051</v>
      </c>
      <c r="K8" s="647">
        <v>1388520347.4497783</v>
      </c>
      <c r="L8" s="648"/>
    </row>
    <row r="9" spans="1:12" ht="13.8" x14ac:dyDescent="0.3">
      <c r="A9" s="646" t="s">
        <v>706</v>
      </c>
      <c r="B9" s="647">
        <f>+'12. TRANSFERENCIAS 2'!B10+'12. TRANSFERENCIAS 2'!B36+'12. TRANSFERENCIAS 2'!B62</f>
        <v>35571156.517959997</v>
      </c>
      <c r="C9" s="647">
        <f>+'12. TRANSFERENCIAS 2'!C10+'12. TRANSFERENCIAS 2'!C36+'12. TRANSFERENCIAS 2'!C62</f>
        <v>23225280.926838487</v>
      </c>
      <c r="D9" s="647">
        <f>+'12. TRANSFERENCIAS 2'!D10+'12. TRANSFERENCIAS 2'!D36+'12. TRANSFERENCIAS 2'!D62</f>
        <v>31373749.131153457</v>
      </c>
      <c r="E9" s="647">
        <f>+'12. TRANSFERENCIAS 2'!E10+'12. TRANSFERENCIAS 2'!E36+'12. TRANSFERENCIAS 2'!E62</f>
        <v>40274236.432110026</v>
      </c>
      <c r="F9" s="647">
        <f>+'12. TRANSFERENCIAS 2'!F10+'12. TRANSFERENCIAS 2'!F36+'12. TRANSFERENCIAS 2'!F62</f>
        <v>39968798.431357086</v>
      </c>
      <c r="G9" s="647">
        <f>+'12. TRANSFERENCIAS 2'!G10+'12. TRANSFERENCIAS 2'!G36+'12. TRANSFERENCIAS 2'!G62</f>
        <v>64370432.619779997</v>
      </c>
      <c r="H9" s="647">
        <f>+'12. TRANSFERENCIAS 2'!H10+'12. TRANSFERENCIAS 2'!H36+'12. TRANSFERENCIAS 2'!H62</f>
        <v>46063531.511361644</v>
      </c>
      <c r="I9" s="647">
        <f>+'12. TRANSFERENCIAS 2'!I10+'12. TRANSFERENCIAS 2'!I36+'12. TRANSFERENCIAS 2'!I62</f>
        <v>79687756.621754453</v>
      </c>
      <c r="J9" s="647">
        <f>+'12. TRANSFERENCIAS 2'!J10+'12. TRANSFERENCIAS 2'!J36+'12. TRANSFERENCIAS 2'!J62</f>
        <v>110601144.17203619</v>
      </c>
      <c r="K9" s="647">
        <v>157440194.21541572</v>
      </c>
      <c r="L9" s="648"/>
    </row>
    <row r="10" spans="1:12" ht="13.8" x14ac:dyDescent="0.3">
      <c r="A10" s="646" t="s">
        <v>707</v>
      </c>
      <c r="B10" s="647">
        <f>+'12. TRANSFERENCIAS 2'!B11+'12. TRANSFERENCIAS 2'!B37+'12. TRANSFERENCIAS 2'!B63</f>
        <v>708936866.67443991</v>
      </c>
      <c r="C10" s="647">
        <f>+'12. TRANSFERENCIAS 2'!C11+'12. TRANSFERENCIAS 2'!C37+'12. TRANSFERENCIAS 2'!C63</f>
        <v>441320742.20978087</v>
      </c>
      <c r="D10" s="647">
        <f>+'12. TRANSFERENCIAS 2'!D11+'12. TRANSFERENCIAS 2'!D37+'12. TRANSFERENCIAS 2'!D63</f>
        <v>355599994.37428302</v>
      </c>
      <c r="E10" s="647">
        <f>+'12. TRANSFERENCIAS 2'!E11+'12. TRANSFERENCIAS 2'!E37+'12. TRANSFERENCIAS 2'!E63</f>
        <v>321759485.63807321</v>
      </c>
      <c r="F10" s="647">
        <f>+'12. TRANSFERENCIAS 2'!F11+'12. TRANSFERENCIAS 2'!F37+'12. TRANSFERENCIAS 2'!F63</f>
        <v>269996594.22288233</v>
      </c>
      <c r="G10" s="647">
        <f>+'12. TRANSFERENCIAS 2'!G11+'12. TRANSFERENCIAS 2'!G37+'12. TRANSFERENCIAS 2'!G63</f>
        <v>191139829.62499997</v>
      </c>
      <c r="H10" s="647">
        <f>+'12. TRANSFERENCIAS 2'!H11+'12. TRANSFERENCIAS 2'!H37+'12. TRANSFERENCIAS 2'!H63</f>
        <v>188972756.20329762</v>
      </c>
      <c r="I10" s="647">
        <f>+'12. TRANSFERENCIAS 2'!I11+'12. TRANSFERENCIAS 2'!I37+'12. TRANSFERENCIAS 2'!I63</f>
        <v>265367666.45165724</v>
      </c>
      <c r="J10" s="647">
        <f>+'12. TRANSFERENCIAS 2'!J11+'12. TRANSFERENCIAS 2'!J37+'12. TRANSFERENCIAS 2'!J63</f>
        <v>361189735.40317905</v>
      </c>
      <c r="K10" s="647">
        <v>334653691.78666657</v>
      </c>
      <c r="L10" s="648"/>
    </row>
    <row r="11" spans="1:12" ht="13.8" x14ac:dyDescent="0.3">
      <c r="A11" s="646" t="s">
        <v>708</v>
      </c>
      <c r="B11" s="647">
        <f>+'12. TRANSFERENCIAS 2'!B12+'12. TRANSFERENCIAS 2'!B38+'12. TRANSFERENCIAS 2'!B64</f>
        <v>17994.093239999998</v>
      </c>
      <c r="C11" s="647">
        <f>+'12. TRANSFERENCIAS 2'!C12+'12. TRANSFERENCIAS 2'!C38+'12. TRANSFERENCIAS 2'!C64</f>
        <v>17684.075229999999</v>
      </c>
      <c r="D11" s="647">
        <f>+'12. TRANSFERENCIAS 2'!D12+'12. TRANSFERENCIAS 2'!D38+'12. TRANSFERENCIAS 2'!D64</f>
        <v>48702.754459999996</v>
      </c>
      <c r="E11" s="647">
        <f>+'12. TRANSFERENCIAS 2'!E12+'12. TRANSFERENCIAS 2'!E38+'12. TRANSFERENCIAS 2'!E64</f>
        <v>34813.195199999995</v>
      </c>
      <c r="F11" s="647">
        <f>+'12. TRANSFERENCIAS 2'!F12+'12. TRANSFERENCIAS 2'!F38+'12. TRANSFERENCIAS 2'!F64</f>
        <v>24902.6855</v>
      </c>
      <c r="G11" s="647">
        <f>+'12. TRANSFERENCIAS 2'!G12+'12. TRANSFERENCIAS 2'!G38+'12. TRANSFERENCIAS 2'!G64</f>
        <v>31659.407620000002</v>
      </c>
      <c r="H11" s="647">
        <f>+'12. TRANSFERENCIAS 2'!H12+'12. TRANSFERENCIAS 2'!H38+'12. TRANSFERENCIAS 2'!H64</f>
        <v>46212.574770132938</v>
      </c>
      <c r="I11" s="647">
        <f>+'12. TRANSFERENCIAS 2'!I12+'12. TRANSFERENCIAS 2'!I38+'12. TRANSFERENCIAS 2'!I64</f>
        <v>66382.008094191769</v>
      </c>
      <c r="J11" s="647">
        <f>+'12. TRANSFERENCIAS 2'!J12+'12. TRANSFERENCIAS 2'!J38+'12. TRANSFERENCIAS 2'!J64</f>
        <v>59627.639649930774</v>
      </c>
      <c r="K11" s="647">
        <v>178309.86283363696</v>
      </c>
      <c r="L11" s="648"/>
    </row>
    <row r="12" spans="1:12" ht="13.8" x14ac:dyDescent="0.3">
      <c r="A12" s="646" t="s">
        <v>709</v>
      </c>
      <c r="B12" s="647">
        <f>+'12. TRANSFERENCIAS 2'!B13+'12. TRANSFERENCIAS 2'!B39+'12. TRANSFERENCIAS 2'!B65</f>
        <v>68682450.3002</v>
      </c>
      <c r="C12" s="647">
        <f>+'12. TRANSFERENCIAS 2'!C13+'12. TRANSFERENCIAS 2'!C39+'12. TRANSFERENCIAS 2'!C65</f>
        <v>151535309.12851575</v>
      </c>
      <c r="D12" s="647">
        <f>+'12. TRANSFERENCIAS 2'!D13+'12. TRANSFERENCIAS 2'!D39+'12. TRANSFERENCIAS 2'!D65</f>
        <v>242054874.07569662</v>
      </c>
      <c r="E12" s="647">
        <f>+'12. TRANSFERENCIAS 2'!E13+'12. TRANSFERENCIAS 2'!E39+'12. TRANSFERENCIAS 2'!E65</f>
        <v>174578418.24372634</v>
      </c>
      <c r="F12" s="647">
        <f>+'12. TRANSFERENCIAS 2'!F13+'12. TRANSFERENCIAS 2'!F39+'12. TRANSFERENCIAS 2'!F65</f>
        <v>220914574.28232703</v>
      </c>
      <c r="G12" s="647">
        <f>+'12. TRANSFERENCIAS 2'!G13+'12. TRANSFERENCIAS 2'!G39+'12. TRANSFERENCIAS 2'!G65</f>
        <v>379771106.16031998</v>
      </c>
      <c r="H12" s="647">
        <f>+'12. TRANSFERENCIAS 2'!H13+'12. TRANSFERENCIAS 2'!H39+'12. TRANSFERENCIAS 2'!H65</f>
        <v>367587260.59893149</v>
      </c>
      <c r="I12" s="647">
        <f>+'12. TRANSFERENCIAS 2'!I13+'12. TRANSFERENCIAS 2'!I39+'12. TRANSFERENCIAS 2'!I65</f>
        <v>342168099.30820286</v>
      </c>
      <c r="J12" s="647">
        <f>+'12. TRANSFERENCIAS 2'!J13+'12. TRANSFERENCIAS 2'!J39+'12. TRANSFERENCIAS 2'!J65</f>
        <v>473361818.83469719</v>
      </c>
      <c r="K12" s="647">
        <v>671949384.05836856</v>
      </c>
      <c r="L12" s="648"/>
    </row>
    <row r="13" spans="1:12" ht="13.8" x14ac:dyDescent="0.3">
      <c r="A13" s="646" t="s">
        <v>710</v>
      </c>
      <c r="B13" s="647">
        <f>+'12. TRANSFERENCIAS 2'!B14+'12. TRANSFERENCIAS 2'!B40+'12. TRANSFERENCIAS 2'!B66</f>
        <v>24907916.53678</v>
      </c>
      <c r="C13" s="647">
        <f>+'12. TRANSFERENCIAS 2'!C14+'12. TRANSFERENCIAS 2'!C40+'12. TRANSFERENCIAS 2'!C66</f>
        <v>18663347.645808607</v>
      </c>
      <c r="D13" s="647">
        <f>+'12. TRANSFERENCIAS 2'!D14+'12. TRANSFERENCIAS 2'!D40+'12. TRANSFERENCIAS 2'!D66</f>
        <v>19461155.465577021</v>
      </c>
      <c r="E13" s="647">
        <f>+'12. TRANSFERENCIAS 2'!E14+'12. TRANSFERENCIAS 2'!E40+'12. TRANSFERENCIAS 2'!E66</f>
        <v>15535440.416441996</v>
      </c>
      <c r="F13" s="647">
        <f>+'12. TRANSFERENCIAS 2'!F14+'12. TRANSFERENCIAS 2'!F40+'12. TRANSFERENCIAS 2'!F66</f>
        <v>15606993.134053014</v>
      </c>
      <c r="G13" s="647">
        <f>+'12. TRANSFERENCIAS 2'!G14+'12. TRANSFERENCIAS 2'!G40+'12. TRANSFERENCIAS 2'!G66</f>
        <v>18142248.571899999</v>
      </c>
      <c r="H13" s="647">
        <f>+'12. TRANSFERENCIAS 2'!H14+'12. TRANSFERENCIAS 2'!H40+'12. TRANSFERENCIAS 2'!H66</f>
        <v>17882420.588597529</v>
      </c>
      <c r="I13" s="647">
        <f>+'12. TRANSFERENCIAS 2'!I14+'12. TRANSFERENCIAS 2'!I40+'12. TRANSFERENCIAS 2'!I66</f>
        <v>18132666.995074894</v>
      </c>
      <c r="J13" s="647">
        <f>+'12. TRANSFERENCIAS 2'!J14+'12. TRANSFERENCIAS 2'!J40+'12. TRANSFERENCIAS 2'!J66</f>
        <v>17790372.794488061</v>
      </c>
      <c r="K13" s="647">
        <v>20162594.078691002</v>
      </c>
      <c r="L13" s="648"/>
    </row>
    <row r="14" spans="1:12" ht="13.8" x14ac:dyDescent="0.3">
      <c r="A14" s="646" t="s">
        <v>711</v>
      </c>
      <c r="B14" s="647">
        <f>+'12. TRANSFERENCIAS 2'!B15+'12. TRANSFERENCIAS 2'!B41+'12. TRANSFERENCIAS 2'!B67</f>
        <v>5030770.7491999995</v>
      </c>
      <c r="C14" s="647">
        <f>+'12. TRANSFERENCIAS 2'!C15+'12. TRANSFERENCIAS 2'!C41+'12. TRANSFERENCIAS 2'!C67</f>
        <v>4692948.8218721822</v>
      </c>
      <c r="D14" s="647">
        <f>+'12. TRANSFERENCIAS 2'!D15+'12. TRANSFERENCIAS 2'!D41+'12. TRANSFERENCIAS 2'!D67</f>
        <v>6366468.1694042943</v>
      </c>
      <c r="E14" s="647">
        <f>+'12. TRANSFERENCIAS 2'!E15+'12. TRANSFERENCIAS 2'!E41+'12. TRANSFERENCIAS 2'!E67</f>
        <v>5488103.0484286845</v>
      </c>
      <c r="F14" s="647">
        <f>+'12. TRANSFERENCIAS 2'!F15+'12. TRANSFERENCIAS 2'!F41+'12. TRANSFERENCIAS 2'!F67</f>
        <v>11085197.547496457</v>
      </c>
      <c r="G14" s="647">
        <f>+'12. TRANSFERENCIAS 2'!G15+'12. TRANSFERENCIAS 2'!G41+'12. TRANSFERENCIAS 2'!G67</f>
        <v>23250480.114620004</v>
      </c>
      <c r="H14" s="647">
        <f>+'12. TRANSFERENCIAS 2'!H15+'12. TRANSFERENCIAS 2'!H41+'12. TRANSFERENCIAS 2'!H67</f>
        <v>15321950.313236482</v>
      </c>
      <c r="I14" s="647">
        <f>+'12. TRANSFERENCIAS 2'!I15+'12. TRANSFERENCIAS 2'!I41+'12. TRANSFERENCIAS 2'!I67</f>
        <v>8987515.8372104354</v>
      </c>
      <c r="J14" s="647">
        <f>+'12. TRANSFERENCIAS 2'!J15+'12. TRANSFERENCIAS 2'!J41+'12. TRANSFERENCIAS 2'!J67</f>
        <v>7019351.0208925996</v>
      </c>
      <c r="K14" s="647">
        <v>5310885.760129761</v>
      </c>
      <c r="L14" s="648"/>
    </row>
    <row r="15" spans="1:12" ht="13.8" x14ac:dyDescent="0.3">
      <c r="A15" s="646" t="s">
        <v>712</v>
      </c>
      <c r="B15" s="647">
        <f>+'12. TRANSFERENCIAS 2'!B16+'12. TRANSFERENCIAS 2'!B42+'12. TRANSFERENCIAS 2'!B68</f>
        <v>230490249.6651406</v>
      </c>
      <c r="C15" s="647">
        <f>+'12. TRANSFERENCIAS 2'!C16+'12. TRANSFERENCIAS 2'!C42+'12. TRANSFERENCIAS 2'!C68</f>
        <v>288498985.864658</v>
      </c>
      <c r="D15" s="647">
        <f>+'12. TRANSFERENCIAS 2'!D16+'12. TRANSFERENCIAS 2'!D42+'12. TRANSFERENCIAS 2'!D68</f>
        <v>145871990.99151486</v>
      </c>
      <c r="E15" s="647">
        <f>+'12. TRANSFERENCIAS 2'!E16+'12. TRANSFERENCIAS 2'!E42+'12. TRANSFERENCIAS 2'!E68</f>
        <v>73890300.088810667</v>
      </c>
      <c r="F15" s="647">
        <f>+'12. TRANSFERENCIAS 2'!F16+'12. TRANSFERENCIAS 2'!F42+'12. TRANSFERENCIAS 2'!F68</f>
        <v>121791880.38806821</v>
      </c>
      <c r="G15" s="647">
        <f>+'12. TRANSFERENCIAS 2'!G16+'12. TRANSFERENCIAS 2'!G42+'12. TRANSFERENCIAS 2'!G68</f>
        <v>185810305.0239</v>
      </c>
      <c r="H15" s="647">
        <f>+'12. TRANSFERENCIAS 2'!H16+'12. TRANSFERENCIAS 2'!H42+'12. TRANSFERENCIAS 2'!H68</f>
        <v>134487081.61717772</v>
      </c>
      <c r="I15" s="647">
        <f>+'12. TRANSFERENCIAS 2'!I16+'12. TRANSFERENCIAS 2'!I42+'12. TRANSFERENCIAS 2'!I68</f>
        <v>233010923.77529031</v>
      </c>
      <c r="J15" s="647">
        <f>+'12. TRANSFERENCIAS 2'!J16+'12. TRANSFERENCIAS 2'!J42+'12. TRANSFERENCIAS 2'!J68</f>
        <v>527276427.68573445</v>
      </c>
      <c r="K15" s="647">
        <v>1189488867.3227406</v>
      </c>
      <c r="L15" s="648"/>
    </row>
    <row r="16" spans="1:12" ht="13.8" x14ac:dyDescent="0.3">
      <c r="A16" s="646" t="s">
        <v>713</v>
      </c>
      <c r="B16" s="647">
        <f>+'12. TRANSFERENCIAS 2'!B17+'12. TRANSFERENCIAS 2'!B43+'12. TRANSFERENCIAS 2'!B69</f>
        <v>93695808.049779996</v>
      </c>
      <c r="C16" s="647">
        <f>+'12. TRANSFERENCIAS 2'!C17+'12. TRANSFERENCIAS 2'!C43+'12. TRANSFERENCIAS 2'!C69</f>
        <v>46068861.078460678</v>
      </c>
      <c r="D16" s="647">
        <f>+'12. TRANSFERENCIAS 2'!D17+'12. TRANSFERENCIAS 2'!D43+'12. TRANSFERENCIAS 2'!D69</f>
        <v>66685002.033166677</v>
      </c>
      <c r="E16" s="647">
        <f>+'12. TRANSFERENCIAS 2'!E17+'12. TRANSFERENCIAS 2'!E43+'12. TRANSFERENCIAS 2'!E69</f>
        <v>61201556.692771539</v>
      </c>
      <c r="F16" s="647">
        <f>+'12. TRANSFERENCIAS 2'!F17+'12. TRANSFERENCIAS 2'!F43+'12. TRANSFERENCIAS 2'!F69</f>
        <v>102974706.80148937</v>
      </c>
      <c r="G16" s="647">
        <f>+'12. TRANSFERENCIAS 2'!G17+'12. TRANSFERENCIAS 2'!G43+'12. TRANSFERENCIAS 2'!G69</f>
        <v>186080637.79903999</v>
      </c>
      <c r="H16" s="647">
        <f>+'12. TRANSFERENCIAS 2'!H17+'12. TRANSFERENCIAS 2'!H43+'12. TRANSFERENCIAS 2'!H69</f>
        <v>143594661.75128916</v>
      </c>
      <c r="I16" s="647">
        <f>+'12. TRANSFERENCIAS 2'!I17+'12. TRANSFERENCIAS 2'!I43+'12. TRANSFERENCIAS 2'!I69</f>
        <v>63413081.150949307</v>
      </c>
      <c r="J16" s="647">
        <f>+'12. TRANSFERENCIAS 2'!J17+'12. TRANSFERENCIAS 2'!J43+'12. TRANSFERENCIAS 2'!J69</f>
        <v>97964501.653584495</v>
      </c>
      <c r="K16" s="647">
        <v>350698021.177665</v>
      </c>
      <c r="L16" s="648"/>
    </row>
    <row r="17" spans="1:14" ht="13.8" x14ac:dyDescent="0.3">
      <c r="A17" s="646" t="s">
        <v>714</v>
      </c>
      <c r="B17" s="647">
        <f>+'12. TRANSFERENCIAS 2'!B18+'12. TRANSFERENCIAS 2'!B44+'12. TRANSFERENCIAS 2'!B70</f>
        <v>601975758.16471994</v>
      </c>
      <c r="C17" s="647">
        <f>+'12. TRANSFERENCIAS 2'!C18+'12. TRANSFERENCIAS 2'!C44+'12. TRANSFERENCIAS 2'!C70</f>
        <v>409617992.87324953</v>
      </c>
      <c r="D17" s="647">
        <f>+'12. TRANSFERENCIAS 2'!D18+'12. TRANSFERENCIAS 2'!D44+'12. TRANSFERENCIAS 2'!D70</f>
        <v>345812320.23205113</v>
      </c>
      <c r="E17" s="647">
        <f>+'12. TRANSFERENCIAS 2'!E18+'12. TRANSFERENCIAS 2'!E44+'12. TRANSFERENCIAS 2'!E70</f>
        <v>310784827.74205202</v>
      </c>
      <c r="F17" s="647">
        <f>+'12. TRANSFERENCIAS 2'!F18+'12. TRANSFERENCIAS 2'!F44+'12. TRANSFERENCIAS 2'!F70</f>
        <v>317884780.37263268</v>
      </c>
      <c r="G17" s="647">
        <f>+'12. TRANSFERENCIAS 2'!G18+'12. TRANSFERENCIAS 2'!G44+'12. TRANSFERENCIAS 2'!G70</f>
        <v>313537972.18687004</v>
      </c>
      <c r="H17" s="647">
        <f>+'12. TRANSFERENCIAS 2'!H18+'12. TRANSFERENCIAS 2'!H44+'12. TRANSFERENCIAS 2'!H70</f>
        <v>275743222.19767064</v>
      </c>
      <c r="I17" s="647">
        <f>+'12. TRANSFERENCIAS 2'!I18+'12. TRANSFERENCIAS 2'!I44+'12. TRANSFERENCIAS 2'!I70</f>
        <v>242994447.03946793</v>
      </c>
      <c r="J17" s="647">
        <f>+'12. TRANSFERENCIAS 2'!J18+'12. TRANSFERENCIAS 2'!J44+'12. TRANSFERENCIAS 2'!J70</f>
        <v>289663341.63033944</v>
      </c>
      <c r="K17" s="647">
        <v>359114468.67306352</v>
      </c>
      <c r="L17" s="648"/>
    </row>
    <row r="18" spans="1:14" ht="13.8" x14ac:dyDescent="0.3">
      <c r="A18" s="646" t="s">
        <v>715</v>
      </c>
      <c r="B18" s="647">
        <f>+'12. TRANSFERENCIAS 2'!B19+'12. TRANSFERENCIAS 2'!B45+'12. TRANSFERENCIAS 2'!B71</f>
        <v>1739908.2035400001</v>
      </c>
      <c r="C18" s="647">
        <f>+'12. TRANSFERENCIAS 2'!C19+'12. TRANSFERENCIAS 2'!C45+'12. TRANSFERENCIAS 2'!C71</f>
        <v>2163056.9435000001</v>
      </c>
      <c r="D18" s="647">
        <f>+'12. TRANSFERENCIAS 2'!D19+'12. TRANSFERENCIAS 2'!D45+'12. TRANSFERENCIAS 2'!D71</f>
        <v>2888668.4778900002</v>
      </c>
      <c r="E18" s="647">
        <f>+'12. TRANSFERENCIAS 2'!E19+'12. TRANSFERENCIAS 2'!E45+'12. TRANSFERENCIAS 2'!E71</f>
        <v>3061429.7208000002</v>
      </c>
      <c r="F18" s="647">
        <f>+'12. TRANSFERENCIAS 2'!F19+'12. TRANSFERENCIAS 2'!F45+'12. TRANSFERENCIAS 2'!F71</f>
        <v>2926337.6958999997</v>
      </c>
      <c r="G18" s="647">
        <f>+'12. TRANSFERENCIAS 2'!G19+'12. TRANSFERENCIAS 2'!G45+'12. TRANSFERENCIAS 2'!G71</f>
        <v>2482483.5123299998</v>
      </c>
      <c r="H18" s="647">
        <f>+'12. TRANSFERENCIAS 2'!H19+'12. TRANSFERENCIAS 2'!H45+'12. TRANSFERENCIAS 2'!H71</f>
        <v>2314067.4608615283</v>
      </c>
      <c r="I18" s="647">
        <f>+'12. TRANSFERENCIAS 2'!I19+'12. TRANSFERENCIAS 2'!I45+'12. TRANSFERENCIAS 2'!I71</f>
        <v>2725409.8561216169</v>
      </c>
      <c r="J18" s="647">
        <f>+'12. TRANSFERENCIAS 2'!J19+'12. TRANSFERENCIAS 2'!J45+'12. TRANSFERENCIAS 2'!J71</f>
        <v>5064354.1032794714</v>
      </c>
      <c r="K18" s="647">
        <v>4399855.9186649546</v>
      </c>
      <c r="L18" s="648"/>
    </row>
    <row r="19" spans="1:14" ht="13.8" x14ac:dyDescent="0.3">
      <c r="A19" s="646" t="s">
        <v>716</v>
      </c>
      <c r="B19" s="647">
        <f>+'12. TRANSFERENCIAS 2'!B20+'12. TRANSFERENCIAS 2'!B46+'12. TRANSFERENCIAS 2'!B72</f>
        <v>145750026.01084</v>
      </c>
      <c r="C19" s="647">
        <f>+'12. TRANSFERENCIAS 2'!C20+'12. TRANSFERENCIAS 2'!C46+'12. TRANSFERENCIAS 2'!C72</f>
        <v>92828517.672633156</v>
      </c>
      <c r="D19" s="647">
        <f>+'12. TRANSFERENCIAS 2'!D20+'12. TRANSFERENCIAS 2'!D46+'12. TRANSFERENCIAS 2'!D72</f>
        <v>132495077.27811223</v>
      </c>
      <c r="E19" s="647">
        <f>+'12. TRANSFERENCIAS 2'!E20+'12. TRANSFERENCIAS 2'!E46+'12. TRANSFERENCIAS 2'!E72</f>
        <v>87574187.238055557</v>
      </c>
      <c r="F19" s="647">
        <f>+'12. TRANSFERENCIAS 2'!F20+'12. TRANSFERENCIAS 2'!F46+'12. TRANSFERENCIAS 2'!F72</f>
        <v>131076039.71013086</v>
      </c>
      <c r="G19" s="647">
        <f>+'12. TRANSFERENCIAS 2'!G20+'12. TRANSFERENCIAS 2'!G46+'12. TRANSFERENCIAS 2'!G72</f>
        <v>161675321.53915998</v>
      </c>
      <c r="H19" s="647">
        <f>+'12. TRANSFERENCIAS 2'!H20+'12. TRANSFERENCIAS 2'!H46+'12. TRANSFERENCIAS 2'!H72</f>
        <v>152517933.46205103</v>
      </c>
      <c r="I19" s="647">
        <f>+'12. TRANSFERENCIAS 2'!I20+'12. TRANSFERENCIAS 2'!I46+'12. TRANSFERENCIAS 2'!I72</f>
        <v>114427493.60552755</v>
      </c>
      <c r="J19" s="647">
        <f>+'12. TRANSFERENCIAS 2'!J20+'12. TRANSFERENCIAS 2'!J46+'12. TRANSFERENCIAS 2'!J72</f>
        <v>174176372.50426665</v>
      </c>
      <c r="K19" s="647">
        <v>211661953.75142398</v>
      </c>
      <c r="L19" s="648"/>
    </row>
    <row r="20" spans="1:14" ht="13.8" x14ac:dyDescent="0.3">
      <c r="A20" s="646" t="s">
        <v>717</v>
      </c>
      <c r="B20" s="647">
        <f>+'12. TRANSFERENCIAS 2'!B21+'12. TRANSFERENCIAS 2'!B47+'12. TRANSFERENCIAS 2'!B73</f>
        <v>414056.74178000004</v>
      </c>
      <c r="C20" s="647">
        <f>+'12. TRANSFERENCIAS 2'!C21+'12. TRANSFERENCIAS 2'!C47+'12. TRANSFERENCIAS 2'!C73</f>
        <v>495197.70292999997</v>
      </c>
      <c r="D20" s="647">
        <f>+'12. TRANSFERENCIAS 2'!D21+'12. TRANSFERENCIAS 2'!D47+'12. TRANSFERENCIAS 2'!D73</f>
        <v>498347.86392999993</v>
      </c>
      <c r="E20" s="647">
        <f>+'12. TRANSFERENCIAS 2'!E21+'12. TRANSFERENCIAS 2'!E47+'12. TRANSFERENCIAS 2'!E73</f>
        <v>108743.87999999999</v>
      </c>
      <c r="F20" s="647">
        <f>+'12. TRANSFERENCIAS 2'!F21+'12. TRANSFERENCIAS 2'!F47+'12. TRANSFERENCIAS 2'!F73</f>
        <v>138607.74124999999</v>
      </c>
      <c r="G20" s="647">
        <f>+'12. TRANSFERENCIAS 2'!G21+'12. TRANSFERENCIAS 2'!G47+'12. TRANSFERENCIAS 2'!G73</f>
        <v>51698.7</v>
      </c>
      <c r="H20" s="647">
        <f>+'12. TRANSFERENCIAS 2'!H21+'12. TRANSFERENCIAS 2'!H47+'12. TRANSFERENCIAS 2'!H73</f>
        <v>796532.59656573122</v>
      </c>
      <c r="I20" s="647">
        <f>+'12. TRANSFERENCIAS 2'!I21+'12. TRANSFERENCIAS 2'!I47+'12. TRANSFERENCIAS 2'!I73</f>
        <v>269871.92775999999</v>
      </c>
      <c r="J20" s="647">
        <f>+'12. TRANSFERENCIAS 2'!J21+'12. TRANSFERENCIAS 2'!J47+'12. TRANSFERENCIAS 2'!J73</f>
        <v>310226.00983628561</v>
      </c>
      <c r="K20" s="647">
        <v>71179.732042428208</v>
      </c>
      <c r="L20" s="648"/>
      <c r="N20" s="337"/>
    </row>
    <row r="21" spans="1:14" ht="13.8" x14ac:dyDescent="0.3">
      <c r="A21" s="646" t="s">
        <v>718</v>
      </c>
      <c r="B21" s="647">
        <f>+'12. TRANSFERENCIAS 2'!B22+'12. TRANSFERENCIAS 2'!B48+'12. TRANSFERENCIAS 2'!B74</f>
        <v>5120161.9310600003</v>
      </c>
      <c r="C21" s="647">
        <f>+'12. TRANSFERENCIAS 2'!C22+'12. TRANSFERENCIAS 2'!C48+'12. TRANSFERENCIAS 2'!C74</f>
        <v>4676927.0866599996</v>
      </c>
      <c r="D21" s="647">
        <f>+'12. TRANSFERENCIAS 2'!D22+'12. TRANSFERENCIAS 2'!D48+'12. TRANSFERENCIAS 2'!D74</f>
        <v>5706551.4531299993</v>
      </c>
      <c r="E21" s="647">
        <f>+'12. TRANSFERENCIAS 2'!E22+'12. TRANSFERENCIAS 2'!E48+'12. TRANSFERENCIAS 2'!E74</f>
        <v>7269178.1679999996</v>
      </c>
      <c r="F21" s="647">
        <f>+'12. TRANSFERENCIAS 2'!F22+'12. TRANSFERENCIAS 2'!F48+'12. TRANSFERENCIAS 2'!F74</f>
        <v>6547623.2617000006</v>
      </c>
      <c r="G21" s="647">
        <f>+'12. TRANSFERENCIAS 2'!G22+'12. TRANSFERENCIAS 2'!G48+'12. TRANSFERENCIAS 2'!G74</f>
        <v>6231787.3898499999</v>
      </c>
      <c r="H21" s="647">
        <f>+'12. TRANSFERENCIAS 2'!H22+'12. TRANSFERENCIAS 2'!H48+'12. TRANSFERENCIAS 2'!H74</f>
        <v>6008574.417040281</v>
      </c>
      <c r="I21" s="647">
        <f>+'12. TRANSFERENCIAS 2'!I22+'12. TRANSFERENCIAS 2'!I48+'12. TRANSFERENCIAS 2'!I74</f>
        <v>7885246.3756776359</v>
      </c>
      <c r="J21" s="647">
        <f>+'12. TRANSFERENCIAS 2'!J22+'12. TRANSFERENCIAS 2'!J48+'12. TRANSFERENCIAS 2'!J74</f>
        <v>7656701.8052467592</v>
      </c>
      <c r="K21" s="647">
        <v>8203190.3073580088</v>
      </c>
      <c r="L21" s="648"/>
    </row>
    <row r="22" spans="1:14" ht="13.8" x14ac:dyDescent="0.3">
      <c r="A22" s="646" t="s">
        <v>719</v>
      </c>
      <c r="B22" s="647">
        <f>+'12. TRANSFERENCIAS 2'!B23+'12. TRANSFERENCIAS 2'!B49+'12. TRANSFERENCIAS 2'!B75</f>
        <v>362196812.37268001</v>
      </c>
      <c r="C22" s="647">
        <f>+'12. TRANSFERENCIAS 2'!C23+'12. TRANSFERENCIAS 2'!C49+'12. TRANSFERENCIAS 2'!C75</f>
        <v>304080078.84992164</v>
      </c>
      <c r="D22" s="647">
        <f>+'12. TRANSFERENCIAS 2'!D23+'12. TRANSFERENCIAS 2'!D49+'12. TRANSFERENCIAS 2'!D75</f>
        <v>288063748.97623974</v>
      </c>
      <c r="E22" s="647">
        <f>+'12. TRANSFERENCIAS 2'!E23+'12. TRANSFERENCIAS 2'!E49+'12. TRANSFERENCIAS 2'!E75</f>
        <v>225975081.34712172</v>
      </c>
      <c r="F22" s="647">
        <f>+'12. TRANSFERENCIAS 2'!F23+'12. TRANSFERENCIAS 2'!F49+'12. TRANSFERENCIAS 2'!F75</f>
        <v>129337255.02103016</v>
      </c>
      <c r="G22" s="647">
        <f>+'12. TRANSFERENCIAS 2'!G23+'12. TRANSFERENCIAS 2'!G49+'12. TRANSFERENCIAS 2'!G75</f>
        <v>217000984.76590002</v>
      </c>
      <c r="H22" s="647">
        <f>+'12. TRANSFERENCIAS 2'!H23+'12. TRANSFERENCIAS 2'!H49+'12. TRANSFERENCIAS 2'!H75</f>
        <v>257204749.88051158</v>
      </c>
      <c r="I22" s="647">
        <f>+'12. TRANSFERENCIAS 2'!I23+'12. TRANSFERENCIAS 2'!I49+'12. TRANSFERENCIAS 2'!I75</f>
        <v>239710847.48301131</v>
      </c>
      <c r="J22" s="647">
        <f>+'12. TRANSFERENCIAS 2'!J23+'12. TRANSFERENCIAS 2'!J49+'12. TRANSFERENCIAS 2'!J75</f>
        <v>415038634.07851517</v>
      </c>
      <c r="K22" s="647">
        <v>747684884.24747908</v>
      </c>
      <c r="L22" s="648"/>
    </row>
    <row r="23" spans="1:14" ht="13.8" x14ac:dyDescent="0.3">
      <c r="A23" s="646" t="s">
        <v>720</v>
      </c>
      <c r="B23" s="647">
        <f>+'12. TRANSFERENCIAS 2'!B24+'12. TRANSFERENCIAS 2'!B50+'12. TRANSFERENCIAS 2'!B76</f>
        <v>128872727.13410001</v>
      </c>
      <c r="C23" s="647">
        <f>+'12. TRANSFERENCIAS 2'!C24+'12. TRANSFERENCIAS 2'!C50+'12. TRANSFERENCIAS 2'!C76</f>
        <v>86256791.816839039</v>
      </c>
      <c r="D23" s="647">
        <f>+'12. TRANSFERENCIAS 2'!D24+'12. TRANSFERENCIAS 2'!D50+'12. TRANSFERENCIAS 2'!D76</f>
        <v>93981025.395379514</v>
      </c>
      <c r="E23" s="647">
        <f>+'12. TRANSFERENCIAS 2'!E24+'12. TRANSFERENCIAS 2'!E50+'12. TRANSFERENCIAS 2'!E76</f>
        <v>43417090.427307203</v>
      </c>
      <c r="F23" s="647">
        <f>+'12. TRANSFERENCIAS 2'!F24+'12. TRANSFERENCIAS 2'!F50+'12. TRANSFERENCIAS 2'!F76</f>
        <v>80488024.118843779</v>
      </c>
      <c r="G23" s="647">
        <f>+'12. TRANSFERENCIAS 2'!G24+'12. TRANSFERENCIAS 2'!G50+'12. TRANSFERENCIAS 2'!G76</f>
        <v>110874676.30331999</v>
      </c>
      <c r="H23" s="647">
        <f>+'12. TRANSFERENCIAS 2'!H24+'12. TRANSFERENCIAS 2'!H50+'12. TRANSFERENCIAS 2'!H76</f>
        <v>102631817.41902585</v>
      </c>
      <c r="I23" s="647">
        <f>+'12. TRANSFERENCIAS 2'!I24+'12. TRANSFERENCIAS 2'!I50+'12. TRANSFERENCIAS 2'!I76</f>
        <v>58488126.359217241</v>
      </c>
      <c r="J23" s="647">
        <f>+'12. TRANSFERENCIAS 2'!J24+'12. TRANSFERENCIAS 2'!J50+'12. TRANSFERENCIAS 2'!J76</f>
        <v>61078440.922012538</v>
      </c>
      <c r="K23" s="647">
        <v>111961549.43209533</v>
      </c>
      <c r="L23" s="648"/>
    </row>
    <row r="24" spans="1:14" ht="13.8" x14ac:dyDescent="0.3">
      <c r="A24" s="646" t="s">
        <v>721</v>
      </c>
      <c r="B24" s="647">
        <f>+'12. TRANSFERENCIAS 2'!B25+'12. TRANSFERENCIAS 2'!B51+'12. TRANSFERENCIAS 2'!B77</f>
        <v>12665687.461540002</v>
      </c>
      <c r="C24" s="647">
        <f>+'12. TRANSFERENCIAS 2'!C25+'12. TRANSFERENCIAS 2'!C51+'12. TRANSFERENCIAS 2'!C77</f>
        <v>12077429.839193767</v>
      </c>
      <c r="D24" s="647">
        <f>+'12. TRANSFERENCIAS 2'!D25+'12. TRANSFERENCIAS 2'!D51+'12. TRANSFERENCIAS 2'!D77</f>
        <v>9053063.8899116833</v>
      </c>
      <c r="E24" s="647">
        <f>+'12. TRANSFERENCIAS 2'!E25+'12. TRANSFERENCIAS 2'!E51+'12. TRANSFERENCIAS 2'!E77</f>
        <v>40340867.003934264</v>
      </c>
      <c r="F24" s="647">
        <f>+'12. TRANSFERENCIAS 2'!F25+'12. TRANSFERENCIAS 2'!F51+'12. TRANSFERENCIAS 2'!F77</f>
        <v>13906224.636468936</v>
      </c>
      <c r="G24" s="647">
        <f>+'12. TRANSFERENCIAS 2'!G25+'12. TRANSFERENCIAS 2'!G51+'12. TRANSFERENCIAS 2'!G77</f>
        <v>9600748.3245999999</v>
      </c>
      <c r="H24" s="647">
        <f>+'12. TRANSFERENCIAS 2'!H25+'12. TRANSFERENCIAS 2'!H51+'12. TRANSFERENCIAS 2'!H77</f>
        <v>9563646.1389981769</v>
      </c>
      <c r="I24" s="647">
        <f>+'12. TRANSFERENCIAS 2'!I25+'12. TRANSFERENCIAS 2'!I51+'12. TRANSFERENCIAS 2'!I77</f>
        <v>16213960.13873934</v>
      </c>
      <c r="J24" s="647">
        <f>+'12. TRANSFERENCIAS 2'!J25+'12. TRANSFERENCIAS 2'!J51+'12. TRANSFERENCIAS 2'!J77</f>
        <v>16260856.377606764</v>
      </c>
      <c r="K24" s="647">
        <v>37217228.694123469</v>
      </c>
      <c r="L24" s="648"/>
    </row>
    <row r="25" spans="1:14" ht="12" customHeight="1" x14ac:dyDescent="0.3">
      <c r="A25" s="646" t="s">
        <v>722</v>
      </c>
      <c r="B25" s="647">
        <f>+'12. TRANSFERENCIAS 2'!B26+'12. TRANSFERENCIAS 2'!B52+'12. TRANSFERENCIAS 2'!B78</f>
        <v>275624663.42460001</v>
      </c>
      <c r="C25" s="647">
        <f>+'12. TRANSFERENCIAS 2'!C26+'12. TRANSFERENCIAS 2'!C52+'12. TRANSFERENCIAS 2'!C78</f>
        <v>238857465.79970354</v>
      </c>
      <c r="D25" s="647">
        <f>+'12. TRANSFERENCIAS 2'!D26+'12. TRANSFERENCIAS 2'!D52+'12. TRANSFERENCIAS 2'!D78</f>
        <v>177598248.88626921</v>
      </c>
      <c r="E25" s="647">
        <f>+'12. TRANSFERENCIAS 2'!E26+'12. TRANSFERENCIAS 2'!E52+'12. TRANSFERENCIAS 2'!E78</f>
        <v>122602656.30321431</v>
      </c>
      <c r="F25" s="647">
        <f>+'12. TRANSFERENCIAS 2'!F26+'12. TRANSFERENCIAS 2'!F52+'12. TRANSFERENCIAS 2'!F78</f>
        <v>136745051.15797657</v>
      </c>
      <c r="G25" s="647">
        <f>+'12. TRANSFERENCIAS 2'!G26+'12. TRANSFERENCIAS 2'!G52+'12. TRANSFERENCIAS 2'!G78</f>
        <v>134136299.06571999</v>
      </c>
      <c r="H25" s="647">
        <f>+'12. TRANSFERENCIAS 2'!H26+'12. TRANSFERENCIAS 2'!H52+'12. TRANSFERENCIAS 2'!H78</f>
        <v>102598720.27465369</v>
      </c>
      <c r="I25" s="647">
        <f>+'12. TRANSFERENCIAS 2'!I26+'12. TRANSFERENCIAS 2'!I52+'12. TRANSFERENCIAS 2'!I78</f>
        <v>137976386.3851988</v>
      </c>
      <c r="J25" s="647">
        <f>+'12. TRANSFERENCIAS 2'!J26+'12. TRANSFERENCIAS 2'!J52+'12. TRANSFERENCIAS 2'!J78</f>
        <v>140006693.17517719</v>
      </c>
      <c r="K25" s="647">
        <v>410720266.16500354</v>
      </c>
      <c r="L25" s="648"/>
      <c r="N25" s="337"/>
    </row>
    <row r="26" spans="1:14" ht="13.8" x14ac:dyDescent="0.3">
      <c r="A26" s="646" t="s">
        <v>723</v>
      </c>
      <c r="B26" s="647">
        <f>+'12. TRANSFERENCIAS 2'!B27+'12. TRANSFERENCIAS 2'!B53+'12. TRANSFERENCIAS 2'!B79</f>
        <v>1576367.9918800001</v>
      </c>
      <c r="C26" s="647">
        <f>+'12. TRANSFERENCIAS 2'!C27+'12. TRANSFERENCIAS 2'!C53+'12. TRANSFERENCIAS 2'!C79</f>
        <v>3222095.6627599997</v>
      </c>
      <c r="D26" s="647">
        <f>+'12. TRANSFERENCIAS 2'!D27+'12. TRANSFERENCIAS 2'!D53+'12. TRANSFERENCIAS 2'!D79</f>
        <v>2141934.0841699997</v>
      </c>
      <c r="E26" s="647">
        <f>+'12. TRANSFERENCIAS 2'!E27+'12. TRANSFERENCIAS 2'!E53+'12. TRANSFERENCIAS 2'!E79</f>
        <v>2601224.1151999999</v>
      </c>
      <c r="F26" s="647">
        <f>+'12. TRANSFERENCIAS 2'!F27+'12. TRANSFERENCIAS 2'!F53+'12. TRANSFERENCIAS 2'!F79</f>
        <v>2446169.5521</v>
      </c>
      <c r="G26" s="647">
        <f>+'12. TRANSFERENCIAS 2'!G27+'12. TRANSFERENCIAS 2'!G53+'12. TRANSFERENCIAS 2'!G79</f>
        <v>2282376.8332500001</v>
      </c>
      <c r="H26" s="647">
        <f>+'12. TRANSFERENCIAS 2'!H27+'12. TRANSFERENCIAS 2'!H53+'12. TRANSFERENCIAS 2'!H79</f>
        <v>2806785.8289774889</v>
      </c>
      <c r="I26" s="647">
        <f>+'12. TRANSFERENCIAS 2'!I27+'12. TRANSFERENCIAS 2'!I53+'12. TRANSFERENCIAS 2'!I79</f>
        <v>2568172.8975817706</v>
      </c>
      <c r="J26" s="647">
        <f>+'12. TRANSFERENCIAS 2'!J27+'12. TRANSFERENCIAS 2'!J53+'12. TRANSFERENCIAS 2'!J79</f>
        <v>3031738.9352615234</v>
      </c>
      <c r="K26" s="647">
        <v>3307811.7062754584</v>
      </c>
      <c r="L26" s="648"/>
    </row>
    <row r="27" spans="1:14" ht="13.8" x14ac:dyDescent="0.3">
      <c r="A27" s="646" t="s">
        <v>724</v>
      </c>
      <c r="B27" s="647">
        <f>+'12. TRANSFERENCIAS 2'!B28+'12. TRANSFERENCIAS 2'!B54+'12. TRANSFERENCIAS 2'!B80</f>
        <v>304535228.34421998</v>
      </c>
      <c r="C27" s="647">
        <f>+'12. TRANSFERENCIAS 2'!C28+'12. TRANSFERENCIAS 2'!C54+'12. TRANSFERENCIAS 2'!C80</f>
        <v>280007415.62004137</v>
      </c>
      <c r="D27" s="647">
        <f>+'12. TRANSFERENCIAS 2'!D28+'12. TRANSFERENCIAS 2'!D54+'12. TRANSFERENCIAS 2'!D80</f>
        <v>259202815.22784004</v>
      </c>
      <c r="E27" s="647">
        <f>+'12. TRANSFERENCIAS 2'!E28+'12. TRANSFERENCIAS 2'!E54+'12. TRANSFERENCIAS 2'!E80</f>
        <v>214971439.27526215</v>
      </c>
      <c r="F27" s="647">
        <f>+'12. TRANSFERENCIAS 2'!F28+'12. TRANSFERENCIAS 2'!F54+'12. TRANSFERENCIAS 2'!F80</f>
        <v>134614610.89212474</v>
      </c>
      <c r="G27" s="647">
        <f>+'12. TRANSFERENCIAS 2'!G28+'12. TRANSFERENCIAS 2'!G54+'12. TRANSFERENCIAS 2'!G80</f>
        <v>222014305.13710001</v>
      </c>
      <c r="H27" s="647">
        <f>+'12. TRANSFERENCIAS 2'!H28+'12. TRANSFERENCIAS 2'!H54+'12. TRANSFERENCIAS 2'!H80</f>
        <v>292529098.1985817</v>
      </c>
      <c r="I27" s="647">
        <f>+'12. TRANSFERENCIAS 2'!I28+'12. TRANSFERENCIAS 2'!I54+'12. TRANSFERENCIAS 2'!I80</f>
        <v>428007837.48909283</v>
      </c>
      <c r="J27" s="647">
        <f>+'12. TRANSFERENCIAS 2'!J28+'12. TRANSFERENCIAS 2'!J54+'12. TRANSFERENCIAS 2'!J80</f>
        <v>627430153.90869105</v>
      </c>
      <c r="K27" s="647">
        <v>1100382693.9960904</v>
      </c>
      <c r="L27" s="648"/>
    </row>
    <row r="28" spans="1:14" ht="13.8" x14ac:dyDescent="0.3">
      <c r="A28" s="646" t="s">
        <v>725</v>
      </c>
      <c r="B28" s="647">
        <f>+'12. TRANSFERENCIAS 2'!B29+'12. TRANSFERENCIAS 2'!B55+'12. TRANSFERENCIAS 2'!B81</f>
        <v>55096.25740000001</v>
      </c>
      <c r="C28" s="647">
        <f>+'12. TRANSFERENCIAS 2'!C29+'12. TRANSFERENCIAS 2'!C55+'12. TRANSFERENCIAS 2'!C81</f>
        <v>60063.865330000001</v>
      </c>
      <c r="D28" s="647">
        <f>+'12. TRANSFERENCIAS 2'!D29+'12. TRANSFERENCIAS 2'!D55+'12. TRANSFERENCIAS 2'!D81</f>
        <v>57491.882610000001</v>
      </c>
      <c r="E28" s="647">
        <f>+'12. TRANSFERENCIAS 2'!E29+'12. TRANSFERENCIAS 2'!E55+'12. TRANSFERENCIAS 2'!E81</f>
        <v>70308</v>
      </c>
      <c r="F28" s="647">
        <f>+'12. TRANSFERENCIAS 2'!F29+'12. TRANSFERENCIAS 2'!F55+'12. TRANSFERENCIAS 2'!F81</f>
        <v>130993.5</v>
      </c>
      <c r="G28" s="647">
        <f>+'12. TRANSFERENCIAS 2'!G29+'12. TRANSFERENCIAS 2'!G55+'12. TRANSFERENCIAS 2'!G81</f>
        <v>70696.3</v>
      </c>
      <c r="H28" s="647">
        <f>+'12. TRANSFERENCIAS 2'!H29+'12. TRANSFERENCIAS 2'!H55+'12. TRANSFERENCIAS 2'!H81</f>
        <v>85879.494999999995</v>
      </c>
      <c r="I28" s="647">
        <f>+'12. TRANSFERENCIAS 2'!I29+'12. TRANSFERENCIAS 2'!I55+'12. TRANSFERENCIAS 2'!I81</f>
        <v>127894.05298755187</v>
      </c>
      <c r="J28" s="647">
        <f>+'12. TRANSFERENCIAS 2'!J29+'12. TRANSFERENCIAS 2'!J55+'12. TRANSFERENCIAS 2'!J81</f>
        <v>162967.48003844672</v>
      </c>
      <c r="K28" s="647">
        <v>156304.29297258487</v>
      </c>
      <c r="L28" s="648"/>
    </row>
    <row r="29" spans="1:14" ht="13.8" x14ac:dyDescent="0.3">
      <c r="A29" s="646" t="s">
        <v>726</v>
      </c>
      <c r="B29" s="647">
        <f>+'12. TRANSFERENCIAS 2'!B30+'12. TRANSFERENCIAS 2'!B56+'12. TRANSFERENCIAS 2'!B82</f>
        <v>37294.849779999997</v>
      </c>
      <c r="C29" s="647">
        <f>+'12. TRANSFERENCIAS 2'!C30+'12. TRANSFERENCIAS 2'!C56+'12. TRANSFERENCIAS 2'!C82</f>
        <v>42032.8125</v>
      </c>
      <c r="D29" s="647">
        <f>+'12. TRANSFERENCIAS 2'!D30+'12. TRANSFERENCIAS 2'!D56+'12. TRANSFERENCIAS 2'!D82</f>
        <v>42339.869109999992</v>
      </c>
      <c r="E29" s="647">
        <f>+'12. TRANSFERENCIAS 2'!E30+'12. TRANSFERENCIAS 2'!E56+'12. TRANSFERENCIAS 2'!E82</f>
        <v>21522.379199999999</v>
      </c>
      <c r="F29" s="647">
        <f>+'12. TRANSFERENCIAS 2'!F30+'12. TRANSFERENCIAS 2'!F56+'12. TRANSFERENCIAS 2'!F82</f>
        <v>11714.80695</v>
      </c>
      <c r="G29" s="647">
        <f>+'12. TRANSFERENCIAS 2'!G30+'12. TRANSFERENCIAS 2'!G56+'12. TRANSFERENCIAS 2'!G82</f>
        <v>4561.6499999999996</v>
      </c>
      <c r="H29" s="647">
        <f>+'12. TRANSFERENCIAS 2'!H30+'12. TRANSFERENCIAS 2'!H56+'12. TRANSFERENCIAS 2'!H82</f>
        <v>98514.900000000009</v>
      </c>
      <c r="I29" s="647">
        <f>+'12. TRANSFERENCIAS 2'!I30+'12. TRANSFERENCIAS 2'!I56+'12. TRANSFERENCIAS 2'!I82</f>
        <v>152382.32651863317</v>
      </c>
      <c r="J29" s="647">
        <f>+'12. TRANSFERENCIAS 2'!J30+'12. TRANSFERENCIAS 2'!J56+'12. TRANSFERENCIAS 2'!J82</f>
        <v>437429.05606000003</v>
      </c>
      <c r="K29" s="647">
        <v>76149.891749999995</v>
      </c>
      <c r="L29" s="648"/>
    </row>
    <row r="30" spans="1:14" ht="13.8" x14ac:dyDescent="0.3">
      <c r="A30" s="649"/>
      <c r="B30" s="649"/>
      <c r="C30" s="649"/>
      <c r="D30" s="649"/>
      <c r="E30" s="649"/>
      <c r="F30" s="649"/>
      <c r="G30" s="649"/>
      <c r="H30" s="649"/>
      <c r="I30" s="649"/>
      <c r="J30" s="649"/>
      <c r="K30" s="649"/>
    </row>
    <row r="31" spans="1:14" ht="13.8" x14ac:dyDescent="0.3">
      <c r="A31" s="650" t="s">
        <v>0</v>
      </c>
      <c r="B31" s="651">
        <f t="shared" ref="B31:J31" si="0">SUM(B5:B29)</f>
        <v>4547624722.5700397</v>
      </c>
      <c r="C31" s="651">
        <f t="shared" si="0"/>
        <v>3640043912.4572272</v>
      </c>
      <c r="D31" s="651">
        <f t="shared" si="0"/>
        <v>3089938684.891398</v>
      </c>
      <c r="E31" s="651">
        <f t="shared" si="0"/>
        <v>2660554656.3799615</v>
      </c>
      <c r="F31" s="651">
        <f t="shared" si="0"/>
        <v>3332478320.0633078</v>
      </c>
      <c r="G31" s="651">
        <f t="shared" si="0"/>
        <v>4875935900.0104294</v>
      </c>
      <c r="H31" s="651">
        <f t="shared" si="0"/>
        <v>4681660228.6587944</v>
      </c>
      <c r="I31" s="651">
        <f t="shared" si="0"/>
        <v>4164385720.3323116</v>
      </c>
      <c r="J31" s="651">
        <f t="shared" si="0"/>
        <v>6630513642.8958321</v>
      </c>
      <c r="K31" s="651">
        <f>SUM(K5:K29)</f>
        <v>10228656133.416269</v>
      </c>
    </row>
    <row r="32" spans="1:14" ht="13.8" x14ac:dyDescent="0.3">
      <c r="A32" s="652"/>
      <c r="B32" s="653"/>
      <c r="C32" s="653"/>
      <c r="D32" s="653"/>
      <c r="E32" s="653"/>
      <c r="F32" s="653"/>
      <c r="G32" s="653"/>
      <c r="H32" s="653"/>
      <c r="I32" s="338"/>
      <c r="J32" s="338"/>
      <c r="K32" s="654"/>
    </row>
    <row r="33" spans="1:11" ht="65.25" customHeight="1" x14ac:dyDescent="0.25">
      <c r="A33" s="889" t="s">
        <v>845</v>
      </c>
      <c r="B33" s="889"/>
      <c r="C33" s="889"/>
      <c r="D33" s="889"/>
      <c r="E33" s="889"/>
      <c r="F33" s="889"/>
      <c r="G33" s="889"/>
      <c r="H33" s="889"/>
      <c r="I33" s="889"/>
      <c r="J33" s="889"/>
      <c r="K33" s="889"/>
    </row>
    <row r="34" spans="1:11" ht="13.8" x14ac:dyDescent="0.3">
      <c r="F34" s="655"/>
      <c r="G34" s="655"/>
      <c r="H34" s="655"/>
      <c r="I34" s="656"/>
    </row>
    <row r="35" spans="1:11" ht="13.8" x14ac:dyDescent="0.3">
      <c r="D35" s="657"/>
      <c r="F35" s="655"/>
      <c r="G35" s="655"/>
      <c r="H35" s="655"/>
      <c r="I35" s="656"/>
    </row>
    <row r="36" spans="1:11" ht="13.8" x14ac:dyDescent="0.3">
      <c r="F36" s="655"/>
      <c r="G36" s="655"/>
      <c r="H36" s="655"/>
      <c r="I36" s="130"/>
    </row>
    <row r="37" spans="1:11" ht="13.8" x14ac:dyDescent="0.3">
      <c r="F37" s="655"/>
      <c r="G37" s="655"/>
      <c r="H37" s="655"/>
      <c r="I37" s="656"/>
    </row>
    <row r="38" spans="1:11" ht="13.8" x14ac:dyDescent="0.3">
      <c r="F38" s="655"/>
      <c r="G38" s="655"/>
      <c r="H38" s="655"/>
      <c r="I38" s="656"/>
    </row>
    <row r="39" spans="1:11" ht="13.8" x14ac:dyDescent="0.3">
      <c r="F39" s="655"/>
      <c r="G39" s="655"/>
      <c r="H39" s="655"/>
      <c r="I39" s="656"/>
    </row>
    <row r="40" spans="1:11" ht="13.8" x14ac:dyDescent="0.3">
      <c r="F40" s="655"/>
      <c r="G40" s="655"/>
      <c r="H40" s="655"/>
      <c r="I40" s="656"/>
    </row>
    <row r="41" spans="1:11" ht="13.8" x14ac:dyDescent="0.3">
      <c r="F41" s="655"/>
      <c r="G41" s="655"/>
      <c r="H41" s="655"/>
      <c r="I41" s="656"/>
    </row>
    <row r="42" spans="1:11" ht="13.8" x14ac:dyDescent="0.3">
      <c r="B42" s="658"/>
      <c r="D42" s="658"/>
      <c r="F42" s="655"/>
      <c r="G42" s="655"/>
      <c r="H42" s="655"/>
      <c r="I42" s="656"/>
    </row>
    <row r="43" spans="1:11" x14ac:dyDescent="0.25">
      <c r="B43" s="658"/>
      <c r="D43" s="658"/>
    </row>
  </sheetData>
  <mergeCells count="2">
    <mergeCell ref="A2:F2"/>
    <mergeCell ref="A33:K33"/>
  </mergeCells>
  <printOptions horizontalCentered="1" verticalCentered="1"/>
  <pageMargins left="0" right="0" top="0" bottom="0" header="0.31496062992125984" footer="0.31496062992125984"/>
  <pageSetup paperSize="9" scale="6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22DB9-0EC2-4A9C-ABCB-6687ADAA5243}">
  <sheetPr>
    <tabColor rgb="FF92D050"/>
  </sheetPr>
  <dimension ref="A1:T91"/>
  <sheetViews>
    <sheetView showGridLines="0" view="pageBreakPreview" zoomScaleNormal="100" zoomScaleSheetLayoutView="100" workbookViewId="0"/>
  </sheetViews>
  <sheetFormatPr baseColWidth="10" defaultColWidth="11.5546875" defaultRowHeight="12" x14ac:dyDescent="0.25"/>
  <cols>
    <col min="1" max="1" width="19.5546875" style="5" customWidth="1"/>
    <col min="2" max="3" width="12.33203125" style="14" bestFit="1" customWidth="1"/>
    <col min="4" max="4" width="15.6640625" style="14" customWidth="1"/>
    <col min="5" max="6" width="12.33203125" style="14" bestFit="1" customWidth="1"/>
    <col min="7" max="7" width="12.33203125" style="5" bestFit="1" customWidth="1"/>
    <col min="8" max="9" width="12.33203125" style="13" bestFit="1" customWidth="1"/>
    <col min="10" max="10" width="12.33203125" style="5" bestFit="1" customWidth="1"/>
    <col min="11" max="11" width="13.88671875" style="5" bestFit="1" customWidth="1"/>
    <col min="12" max="12" width="18.6640625" style="5" bestFit="1" customWidth="1"/>
    <col min="13" max="13" width="22.33203125" style="5" customWidth="1"/>
    <col min="14" max="14" width="12.33203125" style="5" bestFit="1" customWidth="1"/>
    <col min="15" max="17" width="11.5546875" style="5"/>
    <col min="18" max="19" width="0" style="5" hidden="1" customWidth="1"/>
    <col min="20" max="16384" width="11.5546875" style="5"/>
  </cols>
  <sheetData>
    <row r="1" spans="1:16" ht="13.8" x14ac:dyDescent="0.3">
      <c r="A1" s="84" t="s">
        <v>727</v>
      </c>
      <c r="B1" s="656"/>
      <c r="C1" s="656"/>
      <c r="D1" s="656"/>
      <c r="E1" s="656"/>
      <c r="F1" s="656"/>
    </row>
    <row r="2" spans="1:16" ht="31.5" customHeight="1" x14ac:dyDescent="0.3">
      <c r="A2" s="888" t="s">
        <v>700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</row>
    <row r="3" spans="1:16" ht="13.8" x14ac:dyDescent="0.3">
      <c r="A3" s="659"/>
      <c r="B3" s="656"/>
      <c r="C3" s="656"/>
      <c r="D3" s="656"/>
      <c r="E3" s="656"/>
      <c r="F3" s="656"/>
      <c r="H3" s="660"/>
      <c r="I3" s="660"/>
      <c r="L3" s="661"/>
    </row>
    <row r="4" spans="1:16" ht="14.4" thickBot="1" x14ac:dyDescent="0.35">
      <c r="A4" s="643" t="s">
        <v>701</v>
      </c>
      <c r="B4" s="644">
        <v>2013</v>
      </c>
      <c r="C4" s="644">
        <v>2014</v>
      </c>
      <c r="D4" s="644">
        <v>2015</v>
      </c>
      <c r="E4" s="644">
        <v>2016</v>
      </c>
      <c r="F4" s="644">
        <v>2017</v>
      </c>
      <c r="G4" s="644">
        <v>2018</v>
      </c>
      <c r="H4" s="644">
        <v>2019</v>
      </c>
      <c r="I4" s="644">
        <v>2020</v>
      </c>
      <c r="J4" s="644">
        <v>2021</v>
      </c>
      <c r="K4" s="644" t="s">
        <v>216</v>
      </c>
      <c r="L4" s="662"/>
      <c r="M4" s="661"/>
      <c r="P4" s="663"/>
    </row>
    <row r="5" spans="1:16" ht="14.4" thickBot="1" x14ac:dyDescent="0.35">
      <c r="A5" s="664" t="s">
        <v>728</v>
      </c>
      <c r="B5" s="665">
        <f t="shared" ref="B5:K5" si="0">SUM(B6:B30)</f>
        <v>3896354895.1399999</v>
      </c>
      <c r="C5" s="665">
        <f t="shared" si="0"/>
        <v>3007558571.54</v>
      </c>
      <c r="D5" s="665">
        <f t="shared" si="0"/>
        <v>2349928988.7900004</v>
      </c>
      <c r="E5" s="665">
        <f t="shared" si="0"/>
        <v>1539174853.1900003</v>
      </c>
      <c r="F5" s="665">
        <f t="shared" si="0"/>
        <v>1890777102.5599999</v>
      </c>
      <c r="G5" s="665">
        <f t="shared" si="0"/>
        <v>3185578835.4299998</v>
      </c>
      <c r="H5" s="665">
        <f t="shared" si="0"/>
        <v>2927116454.25</v>
      </c>
      <c r="I5" s="665">
        <f t="shared" si="0"/>
        <v>2619082706.6999998</v>
      </c>
      <c r="J5" s="665">
        <f>SUM(J6:J30)</f>
        <v>2947368033.25</v>
      </c>
      <c r="K5" s="665">
        <f t="shared" si="0"/>
        <v>7844240511.4099989</v>
      </c>
      <c r="L5" s="647"/>
      <c r="M5" s="647"/>
      <c r="P5" s="663"/>
    </row>
    <row r="6" spans="1:16" ht="13.8" x14ac:dyDescent="0.3">
      <c r="A6" s="655" t="s">
        <v>702</v>
      </c>
      <c r="B6" s="656">
        <v>12.48</v>
      </c>
      <c r="C6" s="656">
        <v>7.12</v>
      </c>
      <c r="D6" s="656">
        <v>89.12</v>
      </c>
      <c r="E6" s="656">
        <v>14.989999999999998</v>
      </c>
      <c r="F6" s="656">
        <v>0</v>
      </c>
      <c r="G6" s="656">
        <v>0</v>
      </c>
      <c r="H6" s="656">
        <v>6.9499999999999993</v>
      </c>
      <c r="I6" s="656">
        <v>2053.8000000000002</v>
      </c>
      <c r="J6" s="647">
        <v>66.23</v>
      </c>
      <c r="K6" s="647">
        <v>445.46000000000004</v>
      </c>
      <c r="L6" s="661"/>
      <c r="M6" s="666"/>
      <c r="N6" s="337"/>
      <c r="P6" s="663"/>
    </row>
    <row r="7" spans="1:16" ht="13.8" x14ac:dyDescent="0.3">
      <c r="A7" s="655" t="s">
        <v>703</v>
      </c>
      <c r="B7" s="656">
        <v>1003366246.96</v>
      </c>
      <c r="C7" s="656">
        <v>731629442.54999995</v>
      </c>
      <c r="D7" s="656">
        <v>415256250.88999999</v>
      </c>
      <c r="E7" s="656">
        <v>313663812.89999998</v>
      </c>
      <c r="F7" s="656">
        <v>494474963.68000001</v>
      </c>
      <c r="G7" s="656">
        <v>1085384780.1799998</v>
      </c>
      <c r="H7" s="656">
        <v>1031284773.38</v>
      </c>
      <c r="I7" s="647">
        <v>762972221.68000007</v>
      </c>
      <c r="J7" s="647">
        <v>848977061.24000001</v>
      </c>
      <c r="K7" s="647">
        <v>2086366169.0300002</v>
      </c>
      <c r="L7" s="666"/>
      <c r="M7" s="666"/>
      <c r="N7" s="337"/>
      <c r="P7" s="663"/>
    </row>
    <row r="8" spans="1:16" ht="13.8" x14ac:dyDescent="0.3">
      <c r="A8" s="655" t="s">
        <v>704</v>
      </c>
      <c r="B8" s="656">
        <v>11641850.82</v>
      </c>
      <c r="C8" s="656">
        <v>2259338.4299999997</v>
      </c>
      <c r="D8" s="656">
        <v>659.47</v>
      </c>
      <c r="E8" s="656">
        <v>3207066.32</v>
      </c>
      <c r="F8" s="656">
        <v>16469485.630000001</v>
      </c>
      <c r="G8" s="656">
        <v>11708222.23</v>
      </c>
      <c r="H8" s="656">
        <v>12646510.309999999</v>
      </c>
      <c r="I8" s="656">
        <v>17097515.369999997</v>
      </c>
      <c r="J8" s="647">
        <v>5899825.0999999996</v>
      </c>
      <c r="K8" s="647">
        <v>316473680.74000001</v>
      </c>
      <c r="L8" s="666"/>
      <c r="M8" s="666"/>
      <c r="N8" s="337"/>
      <c r="P8" s="663"/>
    </row>
    <row r="9" spans="1:16" ht="13.8" x14ac:dyDescent="0.3">
      <c r="A9" s="655" t="s">
        <v>705</v>
      </c>
      <c r="B9" s="656">
        <v>445771506.77000004</v>
      </c>
      <c r="C9" s="656">
        <v>383204568.28999996</v>
      </c>
      <c r="D9" s="656">
        <v>356823875.94999999</v>
      </c>
      <c r="E9" s="656">
        <v>21985207.27</v>
      </c>
      <c r="F9" s="656">
        <v>258608519.87</v>
      </c>
      <c r="G9" s="656">
        <v>531759344.56</v>
      </c>
      <c r="H9" s="656">
        <v>409620300.06999999</v>
      </c>
      <c r="I9" s="647">
        <v>248719168.84999999</v>
      </c>
      <c r="J9" s="647">
        <v>215808290.16999999</v>
      </c>
      <c r="K9" s="647">
        <v>1118649480.3899999</v>
      </c>
      <c r="L9" s="666"/>
      <c r="M9" s="666"/>
      <c r="N9" s="337"/>
      <c r="P9" s="663"/>
    </row>
    <row r="10" spans="1:16" ht="13.8" x14ac:dyDescent="0.3">
      <c r="A10" s="655" t="s">
        <v>706</v>
      </c>
      <c r="B10" s="656">
        <v>16803539.789999999</v>
      </c>
      <c r="C10" s="656">
        <v>3308871.21</v>
      </c>
      <c r="D10" s="656">
        <v>9649463.5899999999</v>
      </c>
      <c r="E10" s="656">
        <v>15023096.52</v>
      </c>
      <c r="F10" s="656">
        <v>10813574.67</v>
      </c>
      <c r="G10" s="656">
        <v>32699667.59</v>
      </c>
      <c r="H10" s="656">
        <v>20710318.760000002</v>
      </c>
      <c r="I10" s="647">
        <v>54078141.359999999</v>
      </c>
      <c r="J10" s="647">
        <v>71708375.75</v>
      </c>
      <c r="K10" s="647">
        <v>122562005.59999999</v>
      </c>
      <c r="L10" s="666"/>
      <c r="M10" s="666"/>
      <c r="N10" s="337"/>
      <c r="P10" s="663"/>
    </row>
    <row r="11" spans="1:16" ht="13.8" x14ac:dyDescent="0.3">
      <c r="A11" s="655" t="s">
        <v>707</v>
      </c>
      <c r="B11" s="656">
        <v>607648730.89999998</v>
      </c>
      <c r="C11" s="656">
        <v>380280803.22000003</v>
      </c>
      <c r="D11" s="656">
        <v>299686816.41999996</v>
      </c>
      <c r="E11" s="656">
        <v>259240025.05000001</v>
      </c>
      <c r="F11" s="656">
        <v>213290981.33000001</v>
      </c>
      <c r="G11" s="656">
        <v>137435110.44999999</v>
      </c>
      <c r="H11" s="656">
        <v>129640244.66</v>
      </c>
      <c r="I11" s="656">
        <v>189692315.34</v>
      </c>
      <c r="J11" s="647">
        <v>240563502.84</v>
      </c>
      <c r="K11" s="647">
        <v>268998188.65999997</v>
      </c>
      <c r="L11" s="666"/>
      <c r="M11" s="666"/>
      <c r="N11" s="337"/>
      <c r="P11" s="663"/>
    </row>
    <row r="12" spans="1:16" ht="13.8" x14ac:dyDescent="0.3">
      <c r="A12" s="655" t="s">
        <v>708</v>
      </c>
      <c r="B12" s="656">
        <v>477.55</v>
      </c>
      <c r="C12" s="656">
        <v>2637.24</v>
      </c>
      <c r="D12" s="656">
        <v>15468.939999999999</v>
      </c>
      <c r="E12" s="656">
        <v>5134.92</v>
      </c>
      <c r="F12" s="656">
        <v>8256.16</v>
      </c>
      <c r="G12" s="656">
        <v>2401.39</v>
      </c>
      <c r="H12" s="656">
        <v>4502.2299999999996</v>
      </c>
      <c r="I12" s="647">
        <v>10984.09</v>
      </c>
      <c r="J12" s="647">
        <v>40343.879999999997</v>
      </c>
      <c r="K12" s="647">
        <v>166297.10999999999</v>
      </c>
      <c r="L12" s="666"/>
      <c r="M12" s="666"/>
      <c r="N12" s="337"/>
      <c r="P12" s="663"/>
    </row>
    <row r="13" spans="1:16" ht="13.8" x14ac:dyDescent="0.3">
      <c r="A13" s="655" t="s">
        <v>709</v>
      </c>
      <c r="B13" s="656">
        <v>34983511.259999998</v>
      </c>
      <c r="C13" s="656">
        <v>100854933.39999999</v>
      </c>
      <c r="D13" s="656">
        <v>137066946.16</v>
      </c>
      <c r="E13" s="656">
        <v>49043314.479999997</v>
      </c>
      <c r="F13" s="656">
        <v>81305449.939999998</v>
      </c>
      <c r="G13" s="656">
        <v>211561342.28</v>
      </c>
      <c r="H13" s="656">
        <v>227958678.31</v>
      </c>
      <c r="I13" s="647">
        <v>221747391.53</v>
      </c>
      <c r="J13" s="647">
        <v>239167040.05000001</v>
      </c>
      <c r="K13" s="647">
        <v>519763813.03999996</v>
      </c>
      <c r="L13" s="666"/>
      <c r="M13" s="666"/>
      <c r="N13" s="337"/>
      <c r="P13" s="663"/>
    </row>
    <row r="14" spans="1:16" ht="13.8" x14ac:dyDescent="0.3">
      <c r="A14" s="655" t="s">
        <v>710</v>
      </c>
      <c r="B14" s="656">
        <v>9866148.8900000006</v>
      </c>
      <c r="C14" s="656">
        <v>3403180.4899999998</v>
      </c>
      <c r="D14" s="656">
        <v>1919372.6</v>
      </c>
      <c r="E14" s="656">
        <v>95516.83</v>
      </c>
      <c r="F14" s="656">
        <v>980189.5</v>
      </c>
      <c r="G14" s="656">
        <v>2789100.56</v>
      </c>
      <c r="H14" s="656">
        <v>2264132.0499999998</v>
      </c>
      <c r="I14" s="656">
        <v>3445190.3499999996</v>
      </c>
      <c r="J14" s="647">
        <v>2202516.15</v>
      </c>
      <c r="K14" s="647">
        <v>4975895.87</v>
      </c>
      <c r="L14" s="666"/>
      <c r="M14" s="666"/>
      <c r="N14" s="337"/>
      <c r="P14" s="663"/>
    </row>
    <row r="15" spans="1:16" ht="13.8" x14ac:dyDescent="0.3">
      <c r="A15" s="655" t="s">
        <v>711</v>
      </c>
      <c r="B15" s="656">
        <v>1098254.94</v>
      </c>
      <c r="C15" s="656">
        <v>125513.64</v>
      </c>
      <c r="D15" s="656">
        <v>805950.03</v>
      </c>
      <c r="E15" s="656">
        <v>22759.97</v>
      </c>
      <c r="F15" s="656">
        <v>3631134.7199999997</v>
      </c>
      <c r="G15" s="656">
        <v>12422326.800000001</v>
      </c>
      <c r="H15" s="656">
        <v>7546069.5999999996</v>
      </c>
      <c r="I15" s="656">
        <v>2381333.91</v>
      </c>
      <c r="J15" s="647">
        <v>1161645</v>
      </c>
      <c r="K15" s="647">
        <v>4263.3999999999996</v>
      </c>
      <c r="L15" s="666"/>
      <c r="M15" s="666"/>
      <c r="N15" s="337"/>
      <c r="P15" s="663"/>
    </row>
    <row r="16" spans="1:16" ht="13.8" x14ac:dyDescent="0.3">
      <c r="A16" s="655" t="s">
        <v>712</v>
      </c>
      <c r="B16" s="656">
        <v>185986109.46000001</v>
      </c>
      <c r="C16" s="656">
        <v>234651200.10999998</v>
      </c>
      <c r="D16" s="656">
        <v>126136074.55</v>
      </c>
      <c r="E16" s="656">
        <v>56638874.040000007</v>
      </c>
      <c r="F16" s="656">
        <v>93245662.599999994</v>
      </c>
      <c r="G16" s="656">
        <v>166903539.21000001</v>
      </c>
      <c r="H16" s="656">
        <v>99776063.209999993</v>
      </c>
      <c r="I16" s="656">
        <v>177605902.91</v>
      </c>
      <c r="J16" s="647">
        <v>260483616.35999998</v>
      </c>
      <c r="K16" s="647">
        <v>827667762.97000003</v>
      </c>
      <c r="L16" s="666"/>
      <c r="M16" s="666"/>
      <c r="N16" s="337"/>
      <c r="P16" s="663"/>
    </row>
    <row r="17" spans="1:16" ht="13.8" x14ac:dyDescent="0.3">
      <c r="A17" s="655" t="s">
        <v>713</v>
      </c>
      <c r="B17" s="656">
        <v>63627363.269999996</v>
      </c>
      <c r="C17" s="656">
        <v>32192362.059999999</v>
      </c>
      <c r="D17" s="656">
        <v>15536481.15</v>
      </c>
      <c r="E17" s="656">
        <v>25434253.299999997</v>
      </c>
      <c r="F17" s="656">
        <v>62385858.5</v>
      </c>
      <c r="G17" s="656">
        <v>138938998.34999999</v>
      </c>
      <c r="H17" s="656">
        <v>106827611.59</v>
      </c>
      <c r="I17" s="656">
        <v>34468898.82</v>
      </c>
      <c r="J17" s="647">
        <v>53934215.049999997</v>
      </c>
      <c r="K17" s="647">
        <v>306762241.19</v>
      </c>
      <c r="L17" s="666"/>
      <c r="M17" s="666"/>
      <c r="N17" s="337"/>
      <c r="P17" s="663"/>
    </row>
    <row r="18" spans="1:16" ht="13.8" x14ac:dyDescent="0.3">
      <c r="A18" s="655" t="s">
        <v>714</v>
      </c>
      <c r="B18" s="656">
        <v>545255309.13999999</v>
      </c>
      <c r="C18" s="656">
        <v>358192493.45999998</v>
      </c>
      <c r="D18" s="656">
        <v>288802646.45999998</v>
      </c>
      <c r="E18" s="656">
        <v>253360992.87</v>
      </c>
      <c r="F18" s="656">
        <v>254956497.04999998</v>
      </c>
      <c r="G18" s="656">
        <v>259096897.83000001</v>
      </c>
      <c r="H18" s="656">
        <v>223779154.97999999</v>
      </c>
      <c r="I18" s="656">
        <v>173015567.05000001</v>
      </c>
      <c r="J18" s="647">
        <v>208172795.79999998</v>
      </c>
      <c r="K18" s="647">
        <v>300867695.25999999</v>
      </c>
      <c r="L18" s="666"/>
      <c r="M18" s="666"/>
      <c r="N18" s="337"/>
      <c r="P18" s="663"/>
    </row>
    <row r="19" spans="1:16" ht="13.8" x14ac:dyDescent="0.3">
      <c r="A19" s="655" t="s">
        <v>715</v>
      </c>
      <c r="B19" s="656">
        <v>95383.06</v>
      </c>
      <c r="C19" s="656">
        <v>1078.8699999999999</v>
      </c>
      <c r="D19" s="656">
        <v>1429.08</v>
      </c>
      <c r="E19" s="656">
        <v>4315.1399999999994</v>
      </c>
      <c r="F19" s="656">
        <v>6720.92</v>
      </c>
      <c r="G19" s="656">
        <v>5439.07</v>
      </c>
      <c r="H19" s="656">
        <v>2607.8199999999997</v>
      </c>
      <c r="I19" s="656">
        <v>1950.37</v>
      </c>
      <c r="J19" s="647">
        <v>10425.67</v>
      </c>
      <c r="K19" s="647">
        <v>20996.690000000002</v>
      </c>
      <c r="L19" s="666"/>
      <c r="M19" s="666"/>
      <c r="N19" s="337"/>
      <c r="P19" s="663"/>
    </row>
    <row r="20" spans="1:16" ht="13.8" x14ac:dyDescent="0.3">
      <c r="A20" s="655" t="s">
        <v>716</v>
      </c>
      <c r="B20" s="656">
        <v>103733678.28</v>
      </c>
      <c r="C20" s="656">
        <v>53900588.590000004</v>
      </c>
      <c r="D20" s="656">
        <v>75878391.219999999</v>
      </c>
      <c r="E20" s="656">
        <v>41111915.07</v>
      </c>
      <c r="F20" s="656">
        <v>75575204.480000004</v>
      </c>
      <c r="G20" s="656">
        <v>101580341.20999999</v>
      </c>
      <c r="H20" s="656">
        <v>105260682.23999999</v>
      </c>
      <c r="I20" s="656">
        <v>71001110.250000015</v>
      </c>
      <c r="J20" s="647">
        <v>64887353.600000001</v>
      </c>
      <c r="K20" s="647">
        <v>156343275.24000001</v>
      </c>
      <c r="L20" s="666"/>
      <c r="M20" s="666"/>
      <c r="N20" s="337"/>
      <c r="P20" s="663"/>
    </row>
    <row r="21" spans="1:16" ht="13.8" x14ac:dyDescent="0.3">
      <c r="A21" s="655" t="s">
        <v>717</v>
      </c>
      <c r="B21" s="656">
        <v>0</v>
      </c>
      <c r="C21" s="656">
        <v>0</v>
      </c>
      <c r="D21" s="656">
        <v>0</v>
      </c>
      <c r="E21" s="656">
        <v>0</v>
      </c>
      <c r="F21" s="656">
        <v>0</v>
      </c>
      <c r="G21" s="656">
        <v>0</v>
      </c>
      <c r="H21" s="656">
        <v>0</v>
      </c>
      <c r="I21" s="656">
        <v>554.11</v>
      </c>
      <c r="J21" s="647">
        <v>534.77</v>
      </c>
      <c r="K21" s="647">
        <v>496.5</v>
      </c>
      <c r="L21" s="666"/>
      <c r="M21" s="666"/>
      <c r="N21" s="337"/>
      <c r="P21" s="663"/>
    </row>
    <row r="22" spans="1:16" ht="13.8" x14ac:dyDescent="0.3">
      <c r="A22" s="655" t="s">
        <v>718</v>
      </c>
      <c r="B22" s="656">
        <v>1670990.4700000002</v>
      </c>
      <c r="C22" s="656">
        <v>789063.23</v>
      </c>
      <c r="D22" s="656">
        <v>99562.389999999985</v>
      </c>
      <c r="E22" s="656">
        <v>582873.76</v>
      </c>
      <c r="F22" s="656">
        <v>884570.42999999993</v>
      </c>
      <c r="G22" s="656">
        <v>1462575.0499999998</v>
      </c>
      <c r="H22" s="656">
        <v>1546136.0499999998</v>
      </c>
      <c r="I22" s="656">
        <v>2197856.73</v>
      </c>
      <c r="J22" s="647">
        <v>3792919.78</v>
      </c>
      <c r="K22" s="647">
        <v>4454728.49</v>
      </c>
      <c r="L22" s="666"/>
      <c r="M22" s="666"/>
      <c r="N22" s="337"/>
    </row>
    <row r="23" spans="1:16" ht="13.8" x14ac:dyDescent="0.3">
      <c r="A23" s="655" t="s">
        <v>719</v>
      </c>
      <c r="B23" s="656">
        <v>297492036.81999999</v>
      </c>
      <c r="C23" s="656">
        <v>249401909.13</v>
      </c>
      <c r="D23" s="656">
        <v>233544864.59999999</v>
      </c>
      <c r="E23" s="656">
        <v>189395284.74000001</v>
      </c>
      <c r="F23" s="656">
        <v>87391273.040000007</v>
      </c>
      <c r="G23" s="656">
        <v>162314150.38</v>
      </c>
      <c r="H23" s="656">
        <v>193952100.26999998</v>
      </c>
      <c r="I23" s="656">
        <v>179542675.66</v>
      </c>
      <c r="J23" s="647">
        <v>244039268.53999999</v>
      </c>
      <c r="K23" s="647">
        <v>573944871.75</v>
      </c>
      <c r="L23" s="666"/>
      <c r="M23" s="666"/>
      <c r="N23" s="337"/>
    </row>
    <row r="24" spans="1:16" ht="13.8" x14ac:dyDescent="0.3">
      <c r="A24" s="655" t="s">
        <v>720</v>
      </c>
      <c r="B24" s="656">
        <v>90142507.200000003</v>
      </c>
      <c r="C24" s="656">
        <v>64108014.82</v>
      </c>
      <c r="D24" s="656">
        <v>45275011.489999995</v>
      </c>
      <c r="E24" s="656">
        <v>12959532.629999999</v>
      </c>
      <c r="F24" s="656">
        <v>44307510.899999999</v>
      </c>
      <c r="G24" s="656">
        <v>69258149.189999998</v>
      </c>
      <c r="H24" s="656">
        <v>65758505.040000007</v>
      </c>
      <c r="I24" s="656">
        <v>28264960.719999999</v>
      </c>
      <c r="J24" s="647">
        <v>13171974</v>
      </c>
      <c r="K24" s="647">
        <v>69778242.989999995</v>
      </c>
      <c r="L24" s="666"/>
      <c r="M24" s="666"/>
      <c r="N24" s="337"/>
    </row>
    <row r="25" spans="1:16" ht="13.8" x14ac:dyDescent="0.3">
      <c r="A25" s="655" t="s">
        <v>721</v>
      </c>
      <c r="B25" s="656">
        <v>6206028.790000001</v>
      </c>
      <c r="C25" s="656">
        <v>4140435.82</v>
      </c>
      <c r="D25" s="656">
        <v>1851.9</v>
      </c>
      <c r="E25" s="656">
        <v>31623008.73</v>
      </c>
      <c r="F25" s="656">
        <v>5204824.2</v>
      </c>
      <c r="G25" s="656">
        <v>697580.33000000007</v>
      </c>
      <c r="H25" s="656">
        <v>818638.28</v>
      </c>
      <c r="I25" s="656">
        <v>6200096.8000000007</v>
      </c>
      <c r="J25" s="647">
        <v>5767676.9800000004</v>
      </c>
      <c r="K25" s="647">
        <v>30381196.900000002</v>
      </c>
      <c r="L25" s="666"/>
      <c r="M25" s="666"/>
      <c r="N25" s="337"/>
    </row>
    <row r="26" spans="1:16" ht="13.8" x14ac:dyDescent="0.3">
      <c r="A26" s="655" t="s">
        <v>722</v>
      </c>
      <c r="B26" s="656">
        <v>218491749.28</v>
      </c>
      <c r="C26" s="656">
        <v>177457561.19999999</v>
      </c>
      <c r="D26" s="656">
        <v>136941189.25</v>
      </c>
      <c r="E26" s="656">
        <v>87174903.689999998</v>
      </c>
      <c r="F26" s="656">
        <v>91418285.570000008</v>
      </c>
      <c r="G26" s="656">
        <v>91765736.769999996</v>
      </c>
      <c r="H26" s="656">
        <v>67626909.479999989</v>
      </c>
      <c r="I26" s="656">
        <v>104601597.10000001</v>
      </c>
      <c r="J26" s="647">
        <v>78994142.25</v>
      </c>
      <c r="K26" s="647">
        <v>293937779.37</v>
      </c>
      <c r="L26" s="666"/>
      <c r="M26" s="666"/>
      <c r="N26" s="337"/>
    </row>
    <row r="27" spans="1:16" ht="13.8" x14ac:dyDescent="0.3">
      <c r="A27" s="655" t="s">
        <v>723</v>
      </c>
      <c r="B27" s="656">
        <v>554779.19999999995</v>
      </c>
      <c r="C27" s="656">
        <v>853012.37</v>
      </c>
      <c r="D27" s="656">
        <v>806841.22</v>
      </c>
      <c r="E27" s="656">
        <v>943407.78</v>
      </c>
      <c r="F27" s="656">
        <v>1055998.03</v>
      </c>
      <c r="G27" s="656">
        <v>1077439.94</v>
      </c>
      <c r="H27" s="656">
        <v>1062264.6599999999</v>
      </c>
      <c r="I27" s="656">
        <v>999648.52</v>
      </c>
      <c r="J27" s="647">
        <v>657888.72</v>
      </c>
      <c r="K27" s="647">
        <v>1438632.1600000001</v>
      </c>
      <c r="L27" s="666"/>
      <c r="M27" s="666"/>
      <c r="N27" s="337"/>
    </row>
    <row r="28" spans="1:16" ht="13.8" x14ac:dyDescent="0.3">
      <c r="A28" s="655" t="s">
        <v>724</v>
      </c>
      <c r="B28" s="656">
        <v>251918679.81</v>
      </c>
      <c r="C28" s="656">
        <v>226801556.28999999</v>
      </c>
      <c r="D28" s="656">
        <v>205679752.31</v>
      </c>
      <c r="E28" s="656">
        <v>177659542.19</v>
      </c>
      <c r="F28" s="656">
        <v>94715680.090000004</v>
      </c>
      <c r="G28" s="656">
        <v>166692977.56</v>
      </c>
      <c r="H28" s="656">
        <v>219003987.89000002</v>
      </c>
      <c r="I28" s="656">
        <v>341034251.15999997</v>
      </c>
      <c r="J28" s="656">
        <v>387924184.31999999</v>
      </c>
      <c r="K28" s="647">
        <v>840677621.75999999</v>
      </c>
      <c r="L28" s="666"/>
      <c r="M28" s="666"/>
      <c r="N28" s="337"/>
    </row>
    <row r="29" spans="1:16" ht="13.8" x14ac:dyDescent="0.3">
      <c r="A29" s="655" t="s">
        <v>725</v>
      </c>
      <c r="B29" s="656">
        <v>0</v>
      </c>
      <c r="C29" s="656">
        <v>0</v>
      </c>
      <c r="D29" s="656">
        <v>0</v>
      </c>
      <c r="E29" s="656">
        <v>0</v>
      </c>
      <c r="F29" s="656">
        <v>46461.25</v>
      </c>
      <c r="G29" s="656">
        <v>22714.5</v>
      </c>
      <c r="H29" s="656">
        <v>26256.42</v>
      </c>
      <c r="I29" s="656">
        <v>1116.05</v>
      </c>
      <c r="J29" s="656">
        <v>2371</v>
      </c>
      <c r="K29" s="647">
        <v>4407.67</v>
      </c>
      <c r="L29" s="666"/>
      <c r="M29" s="666"/>
      <c r="N29" s="337"/>
    </row>
    <row r="30" spans="1:16" ht="14.4" thickBot="1" x14ac:dyDescent="0.35">
      <c r="A30" s="655" t="s">
        <v>726</v>
      </c>
      <c r="B30" s="656">
        <v>0</v>
      </c>
      <c r="C30" s="656">
        <v>0</v>
      </c>
      <c r="D30" s="656">
        <v>0</v>
      </c>
      <c r="E30" s="656">
        <v>0</v>
      </c>
      <c r="F30" s="656">
        <v>0</v>
      </c>
      <c r="G30" s="656">
        <v>0</v>
      </c>
      <c r="H30" s="656">
        <v>0</v>
      </c>
      <c r="I30" s="656">
        <v>204.17</v>
      </c>
      <c r="J30" s="656">
        <v>0</v>
      </c>
      <c r="K30" s="647">
        <v>323.17</v>
      </c>
      <c r="L30" s="666"/>
      <c r="M30" s="666"/>
      <c r="N30" s="337"/>
    </row>
    <row r="31" spans="1:16" ht="14.4" thickBot="1" x14ac:dyDescent="0.35">
      <c r="A31" s="667" t="s">
        <v>729</v>
      </c>
      <c r="B31" s="665">
        <f t="shared" ref="B31:H31" si="1">SUM(B32:B56)</f>
        <v>478831009.96999997</v>
      </c>
      <c r="C31" s="665">
        <f t="shared" si="1"/>
        <v>438678534.47000003</v>
      </c>
      <c r="D31" s="665">
        <f t="shared" si="1"/>
        <v>527303728.73000002</v>
      </c>
      <c r="E31" s="665">
        <f t="shared" si="1"/>
        <v>875626109.70999992</v>
      </c>
      <c r="F31" s="665">
        <f t="shared" si="1"/>
        <v>1225004033.9799998</v>
      </c>
      <c r="G31" s="665">
        <f t="shared" si="1"/>
        <v>1474262099.4499998</v>
      </c>
      <c r="H31" s="665">
        <f t="shared" si="1"/>
        <v>1515911477.5800002</v>
      </c>
      <c r="I31" s="665">
        <f>SUM(I32:I56)</f>
        <v>1280386344.7800004</v>
      </c>
      <c r="J31" s="665">
        <f>SUM(J32:J56)</f>
        <v>3388908998.5900002</v>
      </c>
      <c r="K31" s="665">
        <f>SUM(K32:K56)</f>
        <v>2160119688.3100009</v>
      </c>
      <c r="L31" s="668"/>
      <c r="M31" s="661"/>
    </row>
    <row r="32" spans="1:16" ht="13.8" x14ac:dyDescent="0.3">
      <c r="A32" s="669" t="s">
        <v>702</v>
      </c>
      <c r="B32" s="647">
        <v>47.9</v>
      </c>
      <c r="C32" s="647">
        <v>57.769999999999996</v>
      </c>
      <c r="D32" s="647">
        <v>74.92</v>
      </c>
      <c r="E32" s="647">
        <v>61.78</v>
      </c>
      <c r="F32" s="670">
        <v>63.230000000000004</v>
      </c>
      <c r="G32" s="670">
        <v>14.98</v>
      </c>
      <c r="H32" s="670">
        <v>471.83000000000004</v>
      </c>
      <c r="I32" s="670">
        <v>0</v>
      </c>
      <c r="J32" s="647">
        <v>0</v>
      </c>
      <c r="K32" s="647">
        <v>0</v>
      </c>
      <c r="L32" s="661"/>
      <c r="M32" s="661"/>
      <c r="N32" s="337"/>
    </row>
    <row r="33" spans="1:20" ht="14.4" x14ac:dyDescent="0.3">
      <c r="A33" s="669" t="s">
        <v>703</v>
      </c>
      <c r="B33" s="647">
        <v>3591939.01</v>
      </c>
      <c r="C33" s="647">
        <v>2794536.88</v>
      </c>
      <c r="D33" s="647">
        <v>3593649.19</v>
      </c>
      <c r="E33" s="647">
        <v>64479376.629999995</v>
      </c>
      <c r="F33" s="670">
        <v>240450402.25</v>
      </c>
      <c r="G33" s="670">
        <v>415120782.35999995</v>
      </c>
      <c r="H33" s="670">
        <v>274653123.44999999</v>
      </c>
      <c r="I33" s="670">
        <v>134780056.65000001</v>
      </c>
      <c r="J33" s="647">
        <v>588585786.44999993</v>
      </c>
      <c r="K33" s="647">
        <v>548935543.09000003</v>
      </c>
      <c r="L33" s="661"/>
      <c r="M33" s="671"/>
      <c r="N33" s="647"/>
      <c r="O33" s="647"/>
    </row>
    <row r="34" spans="1:20" ht="14.4" x14ac:dyDescent="0.3">
      <c r="A34" s="669" t="s">
        <v>704</v>
      </c>
      <c r="B34" s="647">
        <v>2311447.73</v>
      </c>
      <c r="C34" s="647">
        <v>465200.91</v>
      </c>
      <c r="D34" s="647">
        <v>1873625.73</v>
      </c>
      <c r="E34" s="647">
        <v>92722444.469999999</v>
      </c>
      <c r="F34" s="670">
        <v>284070785.38</v>
      </c>
      <c r="G34" s="670">
        <v>249280680.82999998</v>
      </c>
      <c r="H34" s="670">
        <v>194921194.08999997</v>
      </c>
      <c r="I34" s="670">
        <v>213077717.68000001</v>
      </c>
      <c r="J34" s="647">
        <v>362785218.04000002</v>
      </c>
      <c r="K34" s="647">
        <v>130591775.66</v>
      </c>
      <c r="L34" s="661"/>
      <c r="M34" s="672"/>
      <c r="N34" s="647"/>
      <c r="O34" s="647"/>
      <c r="P34" s="663"/>
      <c r="Q34" s="663"/>
    </row>
    <row r="35" spans="1:20" ht="14.4" x14ac:dyDescent="0.3">
      <c r="A35" s="669" t="s">
        <v>705</v>
      </c>
      <c r="B35" s="647">
        <v>28469309.439999998</v>
      </c>
      <c r="C35" s="647">
        <v>62125280.140000001</v>
      </c>
      <c r="D35" s="647">
        <v>70970669.489999995</v>
      </c>
      <c r="E35" s="647">
        <v>346070142.09000003</v>
      </c>
      <c r="F35" s="670">
        <v>242193346.10000002</v>
      </c>
      <c r="G35" s="670">
        <v>293133900.72000003</v>
      </c>
      <c r="H35" s="670">
        <v>560290132.04999995</v>
      </c>
      <c r="I35" s="670">
        <v>433549909.94000006</v>
      </c>
      <c r="J35" s="647">
        <v>1177163479.3299999</v>
      </c>
      <c r="K35" s="647">
        <v>235931412.42000002</v>
      </c>
      <c r="L35" s="661"/>
      <c r="M35" s="672"/>
    </row>
    <row r="36" spans="1:20" ht="14.4" x14ac:dyDescent="0.3">
      <c r="A36" s="669" t="s">
        <v>706</v>
      </c>
      <c r="B36" s="647">
        <v>8838111.9100000001</v>
      </c>
      <c r="C36" s="647">
        <v>9143439.540000001</v>
      </c>
      <c r="D36" s="647">
        <v>10431709.24</v>
      </c>
      <c r="E36" s="647">
        <v>13828411.4</v>
      </c>
      <c r="F36" s="670">
        <v>17736873.469999999</v>
      </c>
      <c r="G36" s="670">
        <v>19852975.129999999</v>
      </c>
      <c r="H36" s="670">
        <v>14204320.98</v>
      </c>
      <c r="I36" s="670">
        <v>13347692.710000001</v>
      </c>
      <c r="J36" s="647">
        <v>25543235.91</v>
      </c>
      <c r="K36" s="647">
        <v>18916547.690000001</v>
      </c>
      <c r="L36" s="661"/>
      <c r="M36" s="672"/>
      <c r="P36" s="673"/>
    </row>
    <row r="37" spans="1:20" ht="14.4" x14ac:dyDescent="0.3">
      <c r="A37" s="669" t="s">
        <v>707</v>
      </c>
      <c r="B37" s="647">
        <v>85457657.430000007</v>
      </c>
      <c r="C37" s="647">
        <v>43509723.259999998</v>
      </c>
      <c r="D37" s="647">
        <v>37939895.130000003</v>
      </c>
      <c r="E37" s="647">
        <v>39867955.800000004</v>
      </c>
      <c r="F37" s="670">
        <v>41237929.579999998</v>
      </c>
      <c r="G37" s="670">
        <v>38443327.390000001</v>
      </c>
      <c r="H37" s="670">
        <v>42222791.929999992</v>
      </c>
      <c r="I37" s="670">
        <v>61019284.179999992</v>
      </c>
      <c r="J37" s="647">
        <v>103625326.19000001</v>
      </c>
      <c r="K37" s="647">
        <v>55982098.469999999</v>
      </c>
      <c r="L37" s="661"/>
      <c r="M37" s="672"/>
    </row>
    <row r="38" spans="1:20" ht="13.8" x14ac:dyDescent="0.3">
      <c r="A38" s="669" t="s">
        <v>708</v>
      </c>
      <c r="B38" s="647">
        <v>0</v>
      </c>
      <c r="C38" s="647">
        <v>0</v>
      </c>
      <c r="D38" s="647">
        <v>0</v>
      </c>
      <c r="E38" s="647">
        <v>0</v>
      </c>
      <c r="F38" s="670">
        <v>0</v>
      </c>
      <c r="G38" s="670">
        <v>0</v>
      </c>
      <c r="H38" s="670">
        <v>0</v>
      </c>
      <c r="I38" s="670">
        <v>0</v>
      </c>
      <c r="J38" s="647">
        <v>0</v>
      </c>
      <c r="K38" s="647">
        <v>0</v>
      </c>
      <c r="L38" s="661"/>
    </row>
    <row r="39" spans="1:20" ht="14.4" x14ac:dyDescent="0.3">
      <c r="A39" s="669" t="s">
        <v>709</v>
      </c>
      <c r="B39" s="647">
        <v>21311416.559999999</v>
      </c>
      <c r="C39" s="647">
        <v>38022771.68</v>
      </c>
      <c r="D39" s="647">
        <v>91040799.520000011</v>
      </c>
      <c r="E39" s="647">
        <v>108135667.40000001</v>
      </c>
      <c r="F39" s="670">
        <v>127249237.69</v>
      </c>
      <c r="G39" s="670">
        <v>154485514.75</v>
      </c>
      <c r="H39" s="670">
        <v>126792167.27000001</v>
      </c>
      <c r="I39" s="670">
        <v>106775941.43000001</v>
      </c>
      <c r="J39" s="647">
        <v>218769008.81</v>
      </c>
      <c r="K39" s="647">
        <v>142756142.37</v>
      </c>
      <c r="L39" s="661"/>
      <c r="M39" s="671"/>
      <c r="N39" s="661"/>
      <c r="O39" s="661"/>
      <c r="P39" s="661"/>
      <c r="Q39" s="661"/>
      <c r="R39" s="661"/>
      <c r="S39" s="661"/>
      <c r="T39" s="661"/>
    </row>
    <row r="40" spans="1:20" ht="14.4" x14ac:dyDescent="0.3">
      <c r="A40" s="669" t="s">
        <v>710</v>
      </c>
      <c r="B40" s="647">
        <v>6575703.8800000008</v>
      </c>
      <c r="C40" s="647">
        <v>6097305.04</v>
      </c>
      <c r="D40" s="647">
        <v>7386627.25</v>
      </c>
      <c r="E40" s="647">
        <v>4262079.09</v>
      </c>
      <c r="F40" s="670">
        <v>4695094.09</v>
      </c>
      <c r="G40" s="670">
        <v>4887753.33</v>
      </c>
      <c r="H40" s="670">
        <v>4667114.3100000005</v>
      </c>
      <c r="I40" s="670">
        <v>3298594.46</v>
      </c>
      <c r="J40" s="647">
        <v>4306013.71</v>
      </c>
      <c r="K40" s="647">
        <v>3758566.65</v>
      </c>
      <c r="L40" s="661"/>
      <c r="M40" s="671"/>
      <c r="N40" s="661"/>
      <c r="O40" s="661"/>
      <c r="P40" s="661"/>
      <c r="Q40" s="661"/>
      <c r="R40" s="661"/>
      <c r="S40" s="661"/>
      <c r="T40" s="661"/>
    </row>
    <row r="41" spans="1:20" ht="13.8" x14ac:dyDescent="0.3">
      <c r="A41" s="669" t="s">
        <v>711</v>
      </c>
      <c r="B41" s="647">
        <v>1350610.03</v>
      </c>
      <c r="C41" s="647">
        <v>1417405.4</v>
      </c>
      <c r="D41" s="647">
        <v>1940862.95</v>
      </c>
      <c r="E41" s="647">
        <v>1996555.1700000002</v>
      </c>
      <c r="F41" s="670">
        <v>4386888.4800000004</v>
      </c>
      <c r="G41" s="670">
        <v>7614820.5800000001</v>
      </c>
      <c r="H41" s="670">
        <v>2726944.27</v>
      </c>
      <c r="I41" s="670">
        <v>1771568.83</v>
      </c>
      <c r="J41" s="647">
        <v>0</v>
      </c>
      <c r="K41" s="647">
        <v>0</v>
      </c>
      <c r="L41" s="661"/>
      <c r="M41" s="661"/>
      <c r="N41" s="661"/>
      <c r="O41" s="661"/>
      <c r="P41" s="661"/>
      <c r="Q41" s="661"/>
      <c r="R41" s="661"/>
      <c r="S41" s="661"/>
      <c r="T41" s="661"/>
    </row>
    <row r="42" spans="1:20" ht="14.4" x14ac:dyDescent="0.3">
      <c r="A42" s="669" t="s">
        <v>712</v>
      </c>
      <c r="B42" s="647">
        <v>39303661.75</v>
      </c>
      <c r="C42" s="647">
        <v>48393448.119999997</v>
      </c>
      <c r="D42" s="647">
        <v>12316881.129999999</v>
      </c>
      <c r="E42" s="647">
        <v>10090881.529999999</v>
      </c>
      <c r="F42" s="670">
        <v>20748879.640000001</v>
      </c>
      <c r="G42" s="670">
        <v>12522019.559999999</v>
      </c>
      <c r="H42" s="670">
        <v>27835900.800000001</v>
      </c>
      <c r="I42" s="670">
        <v>48951725.390000001</v>
      </c>
      <c r="J42" s="647">
        <v>259297304.42000002</v>
      </c>
      <c r="K42" s="647">
        <v>356365199.94</v>
      </c>
      <c r="L42" s="661"/>
      <c r="M42" s="671"/>
      <c r="N42" s="661"/>
      <c r="O42" s="661"/>
      <c r="P42" s="661"/>
      <c r="Q42" s="661"/>
      <c r="R42" s="661"/>
      <c r="S42" s="661"/>
      <c r="T42" s="661"/>
    </row>
    <row r="43" spans="1:20" ht="14.4" x14ac:dyDescent="0.3">
      <c r="A43" s="669" t="s">
        <v>713</v>
      </c>
      <c r="B43" s="647">
        <v>22211869.530000001</v>
      </c>
      <c r="C43" s="647">
        <v>4771452.43</v>
      </c>
      <c r="D43" s="647">
        <v>42233184.329999998</v>
      </c>
      <c r="E43" s="647">
        <v>23859437.209999997</v>
      </c>
      <c r="F43" s="670">
        <v>28572055.059999999</v>
      </c>
      <c r="G43" s="670">
        <v>36017177.030000001</v>
      </c>
      <c r="H43" s="670">
        <v>26168342.829999998</v>
      </c>
      <c r="I43" s="670">
        <v>17176608.890000001</v>
      </c>
      <c r="J43" s="647">
        <v>30496949.899999999</v>
      </c>
      <c r="K43" s="647">
        <v>32539197.73</v>
      </c>
      <c r="L43" s="661"/>
      <c r="M43" s="671"/>
      <c r="N43" s="661"/>
      <c r="O43" s="661"/>
      <c r="P43" s="661"/>
      <c r="Q43" s="661"/>
      <c r="R43" s="661"/>
      <c r="S43" s="661"/>
      <c r="T43" s="661"/>
    </row>
    <row r="44" spans="1:20" ht="14.4" x14ac:dyDescent="0.3">
      <c r="A44" s="669" t="s">
        <v>714</v>
      </c>
      <c r="B44" s="647">
        <v>43177064.25</v>
      </c>
      <c r="C44" s="647">
        <v>35976682.030000001</v>
      </c>
      <c r="D44" s="647">
        <v>40327207.729999997</v>
      </c>
      <c r="E44" s="647">
        <v>38962430.539999999</v>
      </c>
      <c r="F44" s="670">
        <v>45439583.25</v>
      </c>
      <c r="G44" s="670">
        <v>38929002.57</v>
      </c>
      <c r="H44" s="670">
        <v>36431591.93</v>
      </c>
      <c r="I44" s="670">
        <v>51317124.75</v>
      </c>
      <c r="J44" s="647">
        <v>61761842.480000004</v>
      </c>
      <c r="K44" s="647">
        <v>45390396.530000001</v>
      </c>
      <c r="L44" s="661"/>
      <c r="M44" s="671"/>
      <c r="N44" s="661"/>
      <c r="O44" s="661"/>
      <c r="P44" s="661"/>
      <c r="Q44" s="661"/>
      <c r="R44" s="661"/>
      <c r="S44" s="661"/>
      <c r="T44" s="661"/>
    </row>
    <row r="45" spans="1:20" ht="14.4" x14ac:dyDescent="0.3">
      <c r="A45" s="669" t="s">
        <v>715</v>
      </c>
      <c r="B45" s="647">
        <v>0</v>
      </c>
      <c r="C45" s="647">
        <v>0</v>
      </c>
      <c r="D45" s="647">
        <v>0</v>
      </c>
      <c r="E45" s="647">
        <v>0</v>
      </c>
      <c r="F45" s="670">
        <v>0</v>
      </c>
      <c r="G45" s="670">
        <v>0</v>
      </c>
      <c r="H45" s="670">
        <v>0</v>
      </c>
      <c r="I45" s="670">
        <v>0</v>
      </c>
      <c r="J45" s="647">
        <v>2185799.98</v>
      </c>
      <c r="K45" s="647">
        <v>1545340.9</v>
      </c>
      <c r="L45" s="661"/>
      <c r="M45" s="671"/>
      <c r="N45" s="661"/>
      <c r="O45" s="661"/>
      <c r="P45" s="661"/>
      <c r="Q45" s="661"/>
      <c r="R45" s="661"/>
      <c r="S45" s="661"/>
      <c r="T45" s="661"/>
    </row>
    <row r="46" spans="1:20" ht="14.4" x14ac:dyDescent="0.3">
      <c r="A46" s="669" t="s">
        <v>716</v>
      </c>
      <c r="B46" s="647">
        <v>29843264.120000001</v>
      </c>
      <c r="C46" s="647">
        <v>24527570.390000001</v>
      </c>
      <c r="D46" s="647">
        <v>40962473.659999996</v>
      </c>
      <c r="E46" s="647">
        <v>28250435.450000003</v>
      </c>
      <c r="F46" s="670">
        <v>39867900.509999998</v>
      </c>
      <c r="G46" s="670">
        <v>45181109.799999997</v>
      </c>
      <c r="H46" s="670">
        <v>31360946.880000003</v>
      </c>
      <c r="I46" s="670">
        <v>27131117.82</v>
      </c>
      <c r="J46" s="647">
        <v>87889371.330000013</v>
      </c>
      <c r="K46" s="647">
        <v>40300729.030000001</v>
      </c>
      <c r="L46" s="663"/>
      <c r="M46" s="671"/>
      <c r="N46" s="661"/>
      <c r="O46" s="661"/>
      <c r="P46" s="661"/>
      <c r="Q46" s="661"/>
      <c r="R46" s="661"/>
      <c r="S46" s="661"/>
      <c r="T46" s="661"/>
    </row>
    <row r="47" spans="1:20" ht="13.8" x14ac:dyDescent="0.3">
      <c r="A47" s="669" t="s">
        <v>717</v>
      </c>
      <c r="B47" s="647">
        <v>0</v>
      </c>
      <c r="C47" s="647">
        <v>0</v>
      </c>
      <c r="D47" s="647">
        <v>0</v>
      </c>
      <c r="E47" s="647">
        <v>0</v>
      </c>
      <c r="F47" s="670">
        <v>0</v>
      </c>
      <c r="G47" s="670">
        <v>0</v>
      </c>
      <c r="H47" s="670">
        <v>0</v>
      </c>
      <c r="I47" s="670">
        <v>0</v>
      </c>
      <c r="J47" s="647">
        <v>0</v>
      </c>
      <c r="K47" s="647">
        <v>0</v>
      </c>
      <c r="L47" s="674"/>
      <c r="M47" s="661"/>
      <c r="N47" s="661"/>
      <c r="O47" s="661"/>
      <c r="P47" s="661"/>
      <c r="Q47" s="661"/>
      <c r="R47" s="661"/>
      <c r="S47" s="661"/>
      <c r="T47" s="661"/>
    </row>
    <row r="48" spans="1:20" ht="13.8" x14ac:dyDescent="0.3">
      <c r="A48" s="669" t="s">
        <v>718</v>
      </c>
      <c r="B48" s="647">
        <v>0</v>
      </c>
      <c r="C48" s="647">
        <v>0</v>
      </c>
      <c r="D48" s="647">
        <v>0</v>
      </c>
      <c r="E48" s="647">
        <v>0</v>
      </c>
      <c r="F48" s="670">
        <v>0</v>
      </c>
      <c r="G48" s="670">
        <v>0</v>
      </c>
      <c r="H48" s="670">
        <v>0</v>
      </c>
      <c r="I48" s="670">
        <v>0</v>
      </c>
      <c r="J48" s="647">
        <v>0</v>
      </c>
      <c r="K48" s="647">
        <v>0</v>
      </c>
      <c r="L48" s="661"/>
      <c r="M48" s="661"/>
      <c r="N48" s="661"/>
      <c r="O48" s="661"/>
      <c r="P48" s="661"/>
      <c r="Q48" s="661"/>
      <c r="R48" s="661"/>
      <c r="S48" s="661"/>
      <c r="T48" s="661"/>
    </row>
    <row r="49" spans="1:20" ht="14.4" x14ac:dyDescent="0.3">
      <c r="A49" s="669" t="s">
        <v>719</v>
      </c>
      <c r="B49" s="647">
        <v>58598498.910000004</v>
      </c>
      <c r="C49" s="647">
        <v>49229991.390000001</v>
      </c>
      <c r="D49" s="647">
        <v>50191725.279999994</v>
      </c>
      <c r="E49" s="647">
        <v>31014915.91</v>
      </c>
      <c r="F49" s="670">
        <v>35169008.460000001</v>
      </c>
      <c r="G49" s="670">
        <v>48486206.149999999</v>
      </c>
      <c r="H49" s="670">
        <v>55940906.149999999</v>
      </c>
      <c r="I49" s="670">
        <v>51185662.210000001</v>
      </c>
      <c r="J49" s="647">
        <v>156651479.88999999</v>
      </c>
      <c r="K49" s="647">
        <v>164023516.44999999</v>
      </c>
      <c r="L49" s="661"/>
      <c r="M49" s="671"/>
      <c r="N49" s="661"/>
      <c r="O49" s="661"/>
      <c r="P49" s="661"/>
      <c r="Q49" s="661"/>
      <c r="R49" s="661"/>
      <c r="S49" s="661"/>
      <c r="T49" s="661"/>
    </row>
    <row r="50" spans="1:20" ht="14.4" x14ac:dyDescent="0.3">
      <c r="A50" s="669" t="s">
        <v>720</v>
      </c>
      <c r="B50" s="647">
        <v>32663589.809999999</v>
      </c>
      <c r="C50" s="647">
        <v>15509637.279999999</v>
      </c>
      <c r="D50" s="647">
        <v>41367240.32</v>
      </c>
      <c r="E50" s="647">
        <v>21140128.490000002</v>
      </c>
      <c r="F50" s="670">
        <v>29268180.289999999</v>
      </c>
      <c r="G50" s="670">
        <v>34976217.259999998</v>
      </c>
      <c r="H50" s="670">
        <v>27821987.16</v>
      </c>
      <c r="I50" s="670">
        <v>20396991.050000001</v>
      </c>
      <c r="J50" s="647">
        <v>35180909.210000001</v>
      </c>
      <c r="K50" s="647">
        <v>34828819.710000001</v>
      </c>
      <c r="L50" s="661"/>
      <c r="M50" s="671"/>
      <c r="N50" s="661"/>
      <c r="O50" s="661"/>
      <c r="P50" s="661"/>
      <c r="Q50" s="661"/>
      <c r="R50" s="661"/>
      <c r="S50" s="661"/>
      <c r="T50" s="661"/>
    </row>
    <row r="51" spans="1:20" ht="14.4" x14ac:dyDescent="0.3">
      <c r="A51" s="669" t="s">
        <v>721</v>
      </c>
      <c r="B51" s="647">
        <v>172334.72</v>
      </c>
      <c r="C51" s="647">
        <v>288122.63</v>
      </c>
      <c r="D51" s="647">
        <v>296383.94</v>
      </c>
      <c r="E51" s="647">
        <v>617143.41</v>
      </c>
      <c r="F51" s="670">
        <v>433589.57</v>
      </c>
      <c r="G51" s="670">
        <v>730236.75</v>
      </c>
      <c r="H51" s="670">
        <v>973582.39999999991</v>
      </c>
      <c r="I51" s="670">
        <v>709586.29</v>
      </c>
      <c r="J51" s="647">
        <v>918553.62</v>
      </c>
      <c r="K51" s="647">
        <v>967838.04</v>
      </c>
      <c r="L51" s="661"/>
      <c r="M51" s="671"/>
      <c r="N51" s="661"/>
      <c r="O51" s="661"/>
      <c r="P51" s="661"/>
      <c r="Q51" s="661"/>
      <c r="R51" s="661"/>
      <c r="S51" s="661"/>
      <c r="T51" s="661"/>
    </row>
    <row r="52" spans="1:20" ht="14.4" x14ac:dyDescent="0.3">
      <c r="A52" s="669" t="s">
        <v>722</v>
      </c>
      <c r="B52" s="647">
        <v>46641568.82</v>
      </c>
      <c r="C52" s="647">
        <v>49023864.790000007</v>
      </c>
      <c r="D52" s="647">
        <v>26760661.670000002</v>
      </c>
      <c r="E52" s="647">
        <v>19687433.66</v>
      </c>
      <c r="F52" s="675">
        <v>30125057.299999997</v>
      </c>
      <c r="G52" s="675">
        <v>26169499.949999999</v>
      </c>
      <c r="H52" s="675">
        <v>21756712.259999998</v>
      </c>
      <c r="I52" s="675">
        <v>14660158.459999999</v>
      </c>
      <c r="J52" s="647">
        <v>39303226.130000003</v>
      </c>
      <c r="K52" s="647">
        <v>94017090.919999987</v>
      </c>
      <c r="L52" s="661"/>
      <c r="M52" s="671"/>
      <c r="N52" s="661"/>
      <c r="O52" s="661"/>
      <c r="P52" s="661"/>
      <c r="Q52" s="661"/>
      <c r="R52" s="661"/>
      <c r="S52" s="661"/>
      <c r="T52" s="661"/>
    </row>
    <row r="53" spans="1:20" ht="14.4" x14ac:dyDescent="0.3">
      <c r="A53" s="669" t="s">
        <v>723</v>
      </c>
      <c r="B53" s="647">
        <v>108145.15000000001</v>
      </c>
      <c r="C53" s="647">
        <v>159647.85</v>
      </c>
      <c r="D53" s="647">
        <v>293277.71999999997</v>
      </c>
      <c r="E53" s="647">
        <v>252898.46</v>
      </c>
      <c r="F53" s="670">
        <v>254147.06</v>
      </c>
      <c r="G53" s="670">
        <v>236171.68</v>
      </c>
      <c r="H53" s="670">
        <v>224796.77000000002</v>
      </c>
      <c r="I53" s="670">
        <v>119273.41</v>
      </c>
      <c r="J53" s="647">
        <v>365658.52999999997</v>
      </c>
      <c r="K53" s="647">
        <v>321370.42000000004</v>
      </c>
      <c r="L53" s="661"/>
      <c r="M53" s="671"/>
      <c r="N53" s="661"/>
      <c r="O53" s="661"/>
      <c r="P53" s="661"/>
      <c r="Q53" s="661"/>
      <c r="R53" s="661"/>
      <c r="S53" s="661"/>
      <c r="T53" s="661"/>
    </row>
    <row r="54" spans="1:20" ht="14.4" x14ac:dyDescent="0.3">
      <c r="A54" s="669" t="s">
        <v>724</v>
      </c>
      <c r="B54" s="647">
        <v>48204769.019999996</v>
      </c>
      <c r="C54" s="647">
        <v>47222396.940000005</v>
      </c>
      <c r="D54" s="647">
        <v>47376779.530000001</v>
      </c>
      <c r="E54" s="647">
        <v>30387711.219999999</v>
      </c>
      <c r="F54" s="670">
        <v>33105012.57</v>
      </c>
      <c r="G54" s="670">
        <v>48194688.630000003</v>
      </c>
      <c r="H54" s="670">
        <v>66918450.219999999</v>
      </c>
      <c r="I54" s="670">
        <v>81117330.63000001</v>
      </c>
      <c r="J54" s="647">
        <v>234079834.66</v>
      </c>
      <c r="K54" s="647">
        <v>252948102.29000002</v>
      </c>
      <c r="L54" s="661"/>
      <c r="M54" s="671"/>
      <c r="N54" s="661"/>
      <c r="O54" s="661"/>
      <c r="P54" s="661"/>
      <c r="Q54" s="661"/>
      <c r="R54" s="661"/>
      <c r="S54" s="661"/>
      <c r="T54" s="661"/>
    </row>
    <row r="55" spans="1:20" ht="13.8" x14ac:dyDescent="0.3">
      <c r="A55" s="659" t="s">
        <v>725</v>
      </c>
      <c r="B55" s="656">
        <v>0</v>
      </c>
      <c r="C55" s="656">
        <v>0</v>
      </c>
      <c r="D55" s="656">
        <v>0</v>
      </c>
      <c r="E55" s="656">
        <v>0</v>
      </c>
      <c r="F55" s="676">
        <v>0</v>
      </c>
      <c r="G55" s="676">
        <v>0</v>
      </c>
      <c r="H55" s="676">
        <v>0</v>
      </c>
      <c r="I55" s="676">
        <v>0</v>
      </c>
      <c r="J55" s="647">
        <v>0</v>
      </c>
      <c r="K55" s="647">
        <v>0</v>
      </c>
      <c r="L55" s="661"/>
      <c r="M55" s="661"/>
      <c r="N55" s="661"/>
      <c r="O55" s="661"/>
      <c r="P55" s="661"/>
      <c r="Q55" s="661"/>
      <c r="R55" s="661"/>
      <c r="S55" s="661"/>
      <c r="T55" s="661"/>
    </row>
    <row r="56" spans="1:20" ht="14.4" thickBot="1" x14ac:dyDescent="0.35">
      <c r="A56" s="659" t="s">
        <v>726</v>
      </c>
      <c r="B56" s="656">
        <v>0</v>
      </c>
      <c r="C56" s="656">
        <v>0</v>
      </c>
      <c r="D56" s="656">
        <v>0</v>
      </c>
      <c r="E56" s="656">
        <v>0</v>
      </c>
      <c r="F56" s="676">
        <v>0</v>
      </c>
      <c r="G56" s="676">
        <v>0</v>
      </c>
      <c r="H56" s="676">
        <v>0</v>
      </c>
      <c r="I56" s="670">
        <v>0</v>
      </c>
      <c r="J56" s="647">
        <v>0</v>
      </c>
      <c r="K56" s="647">
        <v>0</v>
      </c>
      <c r="L56" s="661"/>
      <c r="M56" s="661"/>
      <c r="N56" s="661"/>
      <c r="O56" s="661"/>
      <c r="P56" s="661"/>
      <c r="Q56" s="661"/>
      <c r="R56" s="661"/>
      <c r="S56" s="661"/>
      <c r="T56" s="661"/>
    </row>
    <row r="57" spans="1:20" ht="28.2" thickBot="1" x14ac:dyDescent="0.35">
      <c r="A57" s="677" t="s">
        <v>730</v>
      </c>
      <c r="B57" s="678">
        <f t="shared" ref="B57:I57" si="2">SUM(B58:B82)</f>
        <v>172438817.46004063</v>
      </c>
      <c r="C57" s="678">
        <f t="shared" si="2"/>
        <v>193806806.44722736</v>
      </c>
      <c r="D57" s="678">
        <f>SUM(D58:D82)</f>
        <v>212705967.37139806</v>
      </c>
      <c r="E57" s="678">
        <f t="shared" si="2"/>
        <v>245753693.47996095</v>
      </c>
      <c r="F57" s="678">
        <f t="shared" si="2"/>
        <v>216697183.52330831</v>
      </c>
      <c r="G57" s="678">
        <f>SUM(G58:G82)</f>
        <v>216094965.13043004</v>
      </c>
      <c r="H57" s="678">
        <f>SUM(H58:H82)</f>
        <v>238632296.82879457</v>
      </c>
      <c r="I57" s="678">
        <f t="shared" si="2"/>
        <v>264916668.85231236</v>
      </c>
      <c r="J57" s="678">
        <f>SUM(J58:J82)</f>
        <v>294236611.05583209</v>
      </c>
      <c r="K57" s="678">
        <f>SUM(K58:K82)</f>
        <v>224295933.69626924</v>
      </c>
      <c r="L57" s="662"/>
      <c r="M57" s="662"/>
      <c r="N57" s="661"/>
      <c r="O57" s="661"/>
      <c r="P57" s="661"/>
      <c r="Q57" s="661"/>
      <c r="R57" s="661"/>
      <c r="S57" s="661"/>
      <c r="T57" s="661"/>
    </row>
    <row r="58" spans="1:20" ht="14.4" x14ac:dyDescent="0.3">
      <c r="A58" s="659" t="s">
        <v>702</v>
      </c>
      <c r="B58" s="656">
        <v>1825791.6429200002</v>
      </c>
      <c r="C58" s="656">
        <v>2061177.9939799998</v>
      </c>
      <c r="D58" s="656">
        <v>2232758.1492499998</v>
      </c>
      <c r="E58" s="656">
        <v>1601155.8191999998</v>
      </c>
      <c r="F58" s="656">
        <v>1953354.5861500001</v>
      </c>
      <c r="G58" s="656">
        <v>1974453.8407799997</v>
      </c>
      <c r="H58" s="656">
        <v>3326069.5681514922</v>
      </c>
      <c r="I58" s="656">
        <v>3234840.5039723478</v>
      </c>
      <c r="J58" s="647">
        <v>4304157.7469679601</v>
      </c>
      <c r="K58" s="647">
        <v>2325103.3185023465</v>
      </c>
      <c r="L58" s="679"/>
      <c r="M58" s="680"/>
      <c r="N58" s="661"/>
      <c r="O58" s="661"/>
      <c r="P58" s="661"/>
      <c r="Q58" s="661"/>
      <c r="R58" s="661"/>
      <c r="S58" s="661"/>
      <c r="T58" s="661"/>
    </row>
    <row r="59" spans="1:20" ht="14.4" x14ac:dyDescent="0.3">
      <c r="A59" s="659" t="s">
        <v>703</v>
      </c>
      <c r="B59" s="656">
        <v>12277707.738180002</v>
      </c>
      <c r="C59" s="656">
        <v>14789555.635944115</v>
      </c>
      <c r="D59" s="656">
        <v>16510999.757767294</v>
      </c>
      <c r="E59" s="656">
        <v>19683843.574011721</v>
      </c>
      <c r="F59" s="656">
        <v>16116486.397203699</v>
      </c>
      <c r="G59" s="656">
        <v>16401537.732279997</v>
      </c>
      <c r="H59" s="656">
        <v>18147321.062017605</v>
      </c>
      <c r="I59" s="656">
        <v>19704941.029119894</v>
      </c>
      <c r="J59" s="647">
        <v>21065367.556276254</v>
      </c>
      <c r="K59" s="647">
        <v>17524246.439609796</v>
      </c>
      <c r="L59" s="679"/>
      <c r="M59" s="680"/>
      <c r="N59" s="661"/>
      <c r="O59" s="661"/>
      <c r="P59" s="661"/>
      <c r="Q59" s="661"/>
      <c r="R59" s="661"/>
      <c r="S59" s="661"/>
      <c r="T59" s="661"/>
    </row>
    <row r="60" spans="1:20" ht="14.4" x14ac:dyDescent="0.3">
      <c r="A60" s="659" t="s">
        <v>704</v>
      </c>
      <c r="B60" s="656">
        <v>9241030.0819799993</v>
      </c>
      <c r="C60" s="656">
        <v>10199636.244276358</v>
      </c>
      <c r="D60" s="656">
        <v>11144698.454192579</v>
      </c>
      <c r="E60" s="656">
        <v>13118148.777829716</v>
      </c>
      <c r="F60" s="656">
        <v>11564567.970783424</v>
      </c>
      <c r="G60" s="656">
        <v>13437047.261079999</v>
      </c>
      <c r="H60" s="656">
        <v>14248684.110614132</v>
      </c>
      <c r="I60" s="656">
        <v>16183752.304699775</v>
      </c>
      <c r="J60" s="647">
        <v>18071818.87998952</v>
      </c>
      <c r="K60" s="647">
        <v>13079337.157525193</v>
      </c>
      <c r="L60" s="679"/>
      <c r="M60" s="680"/>
      <c r="N60" s="661"/>
      <c r="O60" s="661"/>
      <c r="P60" s="661"/>
      <c r="Q60" s="661"/>
      <c r="R60" s="661"/>
      <c r="S60" s="661"/>
      <c r="T60" s="661"/>
    </row>
    <row r="61" spans="1:20" ht="14.4" x14ac:dyDescent="0.3">
      <c r="A61" s="659" t="s">
        <v>705</v>
      </c>
      <c r="B61" s="656">
        <v>21230830.52208</v>
      </c>
      <c r="C61" s="656">
        <v>22106884.196600154</v>
      </c>
      <c r="D61" s="656">
        <v>26527763.258288689</v>
      </c>
      <c r="E61" s="656">
        <v>32462472.403209891</v>
      </c>
      <c r="F61" s="656">
        <v>27959265.008889921</v>
      </c>
      <c r="G61" s="656">
        <v>29174524.286010001</v>
      </c>
      <c r="H61" s="656">
        <v>43666224.359411955</v>
      </c>
      <c r="I61" s="656">
        <v>52681374.439384423</v>
      </c>
      <c r="J61" s="647">
        <v>52271682.962005191</v>
      </c>
      <c r="K61" s="647">
        <v>33939454.639778391</v>
      </c>
      <c r="L61" s="679"/>
      <c r="M61" s="680"/>
      <c r="N61" s="661"/>
      <c r="O61" s="661"/>
      <c r="P61" s="661"/>
      <c r="Q61" s="661"/>
      <c r="R61" s="661"/>
      <c r="S61" s="661"/>
      <c r="T61" s="661"/>
    </row>
    <row r="62" spans="1:20" ht="14.4" x14ac:dyDescent="0.3">
      <c r="A62" s="659" t="s">
        <v>706</v>
      </c>
      <c r="B62" s="656">
        <v>9929504.8179599997</v>
      </c>
      <c r="C62" s="656">
        <v>10772970.176838487</v>
      </c>
      <c r="D62" s="656">
        <v>11292576.301153459</v>
      </c>
      <c r="E62" s="656">
        <v>11422728.512110028</v>
      </c>
      <c r="F62" s="656">
        <v>11418350.291357087</v>
      </c>
      <c r="G62" s="656">
        <v>11817789.89978</v>
      </c>
      <c r="H62" s="656">
        <v>11148891.77136164</v>
      </c>
      <c r="I62" s="656">
        <v>12261922.551754456</v>
      </c>
      <c r="J62" s="647">
        <v>13349532.512036189</v>
      </c>
      <c r="K62" s="647">
        <v>15961640.92541571</v>
      </c>
      <c r="L62" s="679"/>
      <c r="M62" s="680"/>
      <c r="N62" s="661"/>
      <c r="O62" s="661"/>
      <c r="P62" s="661"/>
      <c r="Q62" s="661"/>
      <c r="R62" s="661"/>
      <c r="S62" s="661"/>
      <c r="T62" s="661"/>
    </row>
    <row r="63" spans="1:20" ht="14.4" x14ac:dyDescent="0.3">
      <c r="A63" s="659" t="s">
        <v>707</v>
      </c>
      <c r="B63" s="656">
        <v>15830478.344440002</v>
      </c>
      <c r="C63" s="656">
        <v>17530215.729780879</v>
      </c>
      <c r="D63" s="656">
        <v>17973282.824283037</v>
      </c>
      <c r="E63" s="656">
        <v>22651504.788073156</v>
      </c>
      <c r="F63" s="656">
        <v>15467683.312882299</v>
      </c>
      <c r="G63" s="656">
        <v>15261391.785</v>
      </c>
      <c r="H63" s="656">
        <v>17109719.613297656</v>
      </c>
      <c r="I63" s="656">
        <v>14656066.931657255</v>
      </c>
      <c r="J63" s="647">
        <v>17000906.373179011</v>
      </c>
      <c r="K63" s="647">
        <v>9673404.656666588</v>
      </c>
      <c r="L63" s="679"/>
      <c r="M63" s="680"/>
      <c r="N63" s="661"/>
      <c r="O63" s="661"/>
      <c r="P63" s="661"/>
      <c r="Q63" s="661"/>
      <c r="R63" s="661"/>
      <c r="S63" s="661"/>
      <c r="T63" s="661"/>
    </row>
    <row r="64" spans="1:20" ht="14.4" x14ac:dyDescent="0.3">
      <c r="A64" s="659" t="s">
        <v>708</v>
      </c>
      <c r="B64" s="656">
        <v>17516.543239999999</v>
      </c>
      <c r="C64" s="656">
        <v>15046.835229999999</v>
      </c>
      <c r="D64" s="656">
        <v>33233.814460000001</v>
      </c>
      <c r="E64" s="656">
        <v>29678.275199999996</v>
      </c>
      <c r="F64" s="656">
        <v>16646.5255</v>
      </c>
      <c r="G64" s="656">
        <v>29258.017620000002</v>
      </c>
      <c r="H64" s="656">
        <v>41710.344770132935</v>
      </c>
      <c r="I64" s="656">
        <v>55397.918094191773</v>
      </c>
      <c r="J64" s="647">
        <v>19283.75964993078</v>
      </c>
      <c r="K64" s="647">
        <v>12012.752833636969</v>
      </c>
      <c r="L64" s="679"/>
      <c r="M64" s="680"/>
      <c r="N64" s="661"/>
      <c r="O64" s="661"/>
      <c r="P64" s="661"/>
      <c r="Q64" s="661"/>
      <c r="R64" s="661"/>
      <c r="S64" s="661"/>
      <c r="T64" s="661"/>
    </row>
    <row r="65" spans="1:20" ht="14.4" x14ac:dyDescent="0.3">
      <c r="A65" s="659" t="s">
        <v>709</v>
      </c>
      <c r="B65" s="656">
        <v>12387522.480200002</v>
      </c>
      <c r="C65" s="656">
        <v>12657604.048515771</v>
      </c>
      <c r="D65" s="656">
        <v>13947128.395696621</v>
      </c>
      <c r="E65" s="656">
        <v>17399436.363726344</v>
      </c>
      <c r="F65" s="656">
        <v>12359886.652327029</v>
      </c>
      <c r="G65" s="656">
        <v>13724249.13032</v>
      </c>
      <c r="H65" s="656">
        <v>12836415.018931437</v>
      </c>
      <c r="I65" s="656">
        <v>13644766.348202845</v>
      </c>
      <c r="J65" s="647">
        <v>15425769.97469715</v>
      </c>
      <c r="K65" s="647">
        <v>9429428.648368571</v>
      </c>
      <c r="L65" s="679"/>
      <c r="M65" s="680"/>
      <c r="N65" s="661"/>
      <c r="O65" s="661"/>
      <c r="P65" s="661"/>
      <c r="Q65" s="661"/>
      <c r="R65" s="661"/>
      <c r="S65" s="661"/>
      <c r="T65" s="661"/>
    </row>
    <row r="66" spans="1:20" ht="14.4" x14ac:dyDescent="0.3">
      <c r="A66" s="659" t="s">
        <v>710</v>
      </c>
      <c r="B66" s="656">
        <v>8466063.7667800002</v>
      </c>
      <c r="C66" s="656">
        <v>9162862.115808608</v>
      </c>
      <c r="D66" s="656">
        <v>10155155.615577022</v>
      </c>
      <c r="E66" s="656">
        <v>11177844.496441996</v>
      </c>
      <c r="F66" s="656">
        <v>9931709.5440530144</v>
      </c>
      <c r="G66" s="656">
        <v>10465394.681899998</v>
      </c>
      <c r="H66" s="656">
        <v>10951174.228597527</v>
      </c>
      <c r="I66" s="656">
        <v>11388882.185074896</v>
      </c>
      <c r="J66" s="647">
        <v>11281842.934488062</v>
      </c>
      <c r="K66" s="647">
        <v>11428131.558691002</v>
      </c>
      <c r="L66" s="679"/>
      <c r="M66" s="680"/>
      <c r="N66" s="661"/>
      <c r="O66" s="661"/>
      <c r="P66" s="661"/>
      <c r="Q66" s="661"/>
      <c r="R66" s="661"/>
      <c r="S66" s="661"/>
      <c r="T66" s="661"/>
    </row>
    <row r="67" spans="1:20" ht="14.4" x14ac:dyDescent="0.3">
      <c r="A67" s="659" t="s">
        <v>711</v>
      </c>
      <c r="B67" s="656">
        <v>2581905.7791999998</v>
      </c>
      <c r="C67" s="656">
        <v>3150029.7818721826</v>
      </c>
      <c r="D67" s="656">
        <v>3619655.1894042939</v>
      </c>
      <c r="E67" s="656">
        <v>3468787.9084286848</v>
      </c>
      <c r="F67" s="656">
        <v>3067174.3474964569</v>
      </c>
      <c r="G67" s="656">
        <v>3213332.7346199998</v>
      </c>
      <c r="H67" s="656">
        <v>5048936.4432364823</v>
      </c>
      <c r="I67" s="656">
        <v>4834613.0972104361</v>
      </c>
      <c r="J67" s="647">
        <v>5857706.0208925996</v>
      </c>
      <c r="K67" s="647">
        <v>5306622.3601297606</v>
      </c>
      <c r="L67" s="679"/>
      <c r="M67" s="680"/>
      <c r="N67" s="661"/>
      <c r="O67" s="661"/>
      <c r="P67" s="661"/>
      <c r="Q67" s="661"/>
      <c r="R67" s="661"/>
      <c r="S67" s="661"/>
      <c r="T67" s="661"/>
    </row>
    <row r="68" spans="1:20" ht="14.4" x14ac:dyDescent="0.3">
      <c r="A68" s="659" t="s">
        <v>712</v>
      </c>
      <c r="B68" s="656">
        <v>5200478.4551406</v>
      </c>
      <c r="C68" s="656">
        <v>5454337.6346580433</v>
      </c>
      <c r="D68" s="656">
        <v>7419035.3115148414</v>
      </c>
      <c r="E68" s="656">
        <v>7160544.5188106615</v>
      </c>
      <c r="F68" s="656">
        <v>7797338.1480682166</v>
      </c>
      <c r="G68" s="656">
        <v>6384746.2539000008</v>
      </c>
      <c r="H68" s="656">
        <v>6875117.6071777344</v>
      </c>
      <c r="I68" s="656">
        <v>6453295.475290304</v>
      </c>
      <c r="J68" s="647">
        <v>7495506.9057344627</v>
      </c>
      <c r="K68" s="647">
        <v>5455904.4127404457</v>
      </c>
      <c r="L68" s="679"/>
      <c r="M68" s="680"/>
      <c r="N68" s="661"/>
      <c r="O68" s="661"/>
      <c r="P68" s="661"/>
      <c r="Q68" s="661"/>
      <c r="R68" s="661"/>
      <c r="S68" s="661"/>
      <c r="T68" s="661"/>
    </row>
    <row r="69" spans="1:20" ht="14.4" x14ac:dyDescent="0.3">
      <c r="A69" s="659" t="s">
        <v>713</v>
      </c>
      <c r="B69" s="656">
        <v>7856575.2497799993</v>
      </c>
      <c r="C69" s="656">
        <v>9105046.5884606857</v>
      </c>
      <c r="D69" s="656">
        <v>8915336.5531666819</v>
      </c>
      <c r="E69" s="656">
        <v>11907866.18277155</v>
      </c>
      <c r="F69" s="656">
        <v>12016793.241489362</v>
      </c>
      <c r="G69" s="656">
        <v>11124462.41904</v>
      </c>
      <c r="H69" s="656">
        <v>10598707.331289152</v>
      </c>
      <c r="I69" s="656">
        <v>11767573.440949306</v>
      </c>
      <c r="J69" s="647">
        <v>13533336.703584502</v>
      </c>
      <c r="K69" s="647">
        <v>11396582.257664992</v>
      </c>
      <c r="L69" s="679"/>
      <c r="M69" s="680"/>
      <c r="N69" s="661"/>
      <c r="O69" s="661"/>
      <c r="P69" s="661"/>
      <c r="Q69" s="661"/>
      <c r="R69" s="661"/>
      <c r="S69" s="661"/>
      <c r="T69" s="661"/>
    </row>
    <row r="70" spans="1:20" ht="14.4" x14ac:dyDescent="0.3">
      <c r="A70" s="659" t="s">
        <v>714</v>
      </c>
      <c r="B70" s="656">
        <v>13543384.77472</v>
      </c>
      <c r="C70" s="656">
        <v>15448817.383249499</v>
      </c>
      <c r="D70" s="656">
        <v>16682466.042051144</v>
      </c>
      <c r="E70" s="656">
        <v>18461404.332052</v>
      </c>
      <c r="F70" s="656">
        <v>17488700.072632734</v>
      </c>
      <c r="G70" s="656">
        <v>15512071.786870001</v>
      </c>
      <c r="H70" s="656">
        <v>15532475.287670655</v>
      </c>
      <c r="I70" s="656">
        <v>18661755.239467923</v>
      </c>
      <c r="J70" s="647">
        <v>19728703.35033948</v>
      </c>
      <c r="K70" s="647">
        <v>12856376.883063575</v>
      </c>
      <c r="L70" s="679"/>
      <c r="M70" s="680"/>
      <c r="N70" s="661"/>
      <c r="O70" s="661"/>
      <c r="P70" s="661"/>
      <c r="Q70" s="661"/>
      <c r="R70" s="661"/>
      <c r="S70" s="661"/>
      <c r="T70" s="661"/>
    </row>
    <row r="71" spans="1:20" ht="14.4" x14ac:dyDescent="0.3">
      <c r="A71" s="659" t="s">
        <v>715</v>
      </c>
      <c r="B71" s="656">
        <v>1644525.1435400001</v>
      </c>
      <c r="C71" s="656">
        <v>2161978.0734999999</v>
      </c>
      <c r="D71" s="656">
        <v>2887239.3978900001</v>
      </c>
      <c r="E71" s="656">
        <v>3057114.5808000001</v>
      </c>
      <c r="F71" s="656">
        <v>2919616.7758999998</v>
      </c>
      <c r="G71" s="656">
        <v>2477044.44233</v>
      </c>
      <c r="H71" s="656">
        <v>2311459.6408615285</v>
      </c>
      <c r="I71" s="656">
        <v>2723459.4861216168</v>
      </c>
      <c r="J71" s="647">
        <v>2868128.453279472</v>
      </c>
      <c r="K71" s="647">
        <v>2833518.3286649552</v>
      </c>
      <c r="L71" s="679"/>
      <c r="M71" s="680"/>
      <c r="N71" s="661"/>
      <c r="O71" s="661"/>
      <c r="P71" s="661"/>
      <c r="Q71" s="661"/>
      <c r="R71" s="661"/>
      <c r="S71" s="661"/>
      <c r="T71" s="661"/>
    </row>
    <row r="72" spans="1:20" ht="14.4" x14ac:dyDescent="0.3">
      <c r="A72" s="659" t="s">
        <v>716</v>
      </c>
      <c r="B72" s="656">
        <v>12173083.610840002</v>
      </c>
      <c r="C72" s="656">
        <v>14400358.692633152</v>
      </c>
      <c r="D72" s="656">
        <v>15654212.398112239</v>
      </c>
      <c r="E72" s="656">
        <v>18211836.718055543</v>
      </c>
      <c r="F72" s="656">
        <v>15632934.720130851</v>
      </c>
      <c r="G72" s="656">
        <v>14913870.52916</v>
      </c>
      <c r="H72" s="656">
        <v>15896304.342051039</v>
      </c>
      <c r="I72" s="656">
        <v>16295265.535527522</v>
      </c>
      <c r="J72" s="647">
        <v>21399647.574266635</v>
      </c>
      <c r="K72" s="647">
        <v>15017949.481423963</v>
      </c>
      <c r="L72" s="681"/>
      <c r="M72" s="680"/>
      <c r="N72" s="661"/>
      <c r="O72" s="661"/>
      <c r="P72" s="661"/>
      <c r="Q72" s="661"/>
      <c r="R72" s="661"/>
      <c r="S72" s="661"/>
      <c r="T72" s="661"/>
    </row>
    <row r="73" spans="1:20" ht="14.4" x14ac:dyDescent="0.3">
      <c r="A73" s="659" t="s">
        <v>717</v>
      </c>
      <c r="B73" s="656">
        <v>414056.74178000004</v>
      </c>
      <c r="C73" s="656">
        <v>495197.70292999997</v>
      </c>
      <c r="D73" s="656">
        <v>498347.86392999993</v>
      </c>
      <c r="E73" s="656">
        <v>108743.87999999999</v>
      </c>
      <c r="F73" s="656">
        <v>138607.74124999999</v>
      </c>
      <c r="G73" s="656">
        <v>51698.7</v>
      </c>
      <c r="H73" s="656">
        <v>796532.59656573122</v>
      </c>
      <c r="I73" s="656">
        <v>269317.81776000001</v>
      </c>
      <c r="J73" s="647">
        <v>309691.23983628559</v>
      </c>
      <c r="K73" s="647">
        <v>70683.232042428208</v>
      </c>
      <c r="L73" s="679"/>
      <c r="M73" s="680"/>
      <c r="N73" s="661"/>
      <c r="O73" s="661"/>
      <c r="P73" s="661"/>
      <c r="Q73" s="661"/>
      <c r="R73" s="661"/>
      <c r="S73" s="661"/>
      <c r="T73" s="661"/>
    </row>
    <row r="74" spans="1:20" ht="14.4" x14ac:dyDescent="0.3">
      <c r="A74" s="659" t="s">
        <v>718</v>
      </c>
      <c r="B74" s="656">
        <v>3449171.4610600001</v>
      </c>
      <c r="C74" s="656">
        <v>3887863.8566599996</v>
      </c>
      <c r="D74" s="656">
        <v>5606989.0631299997</v>
      </c>
      <c r="E74" s="656">
        <v>6686304.4079999998</v>
      </c>
      <c r="F74" s="656">
        <v>5663052.8317000009</v>
      </c>
      <c r="G74" s="656">
        <v>4769212.3398500001</v>
      </c>
      <c r="H74" s="656">
        <v>4462438.3670402812</v>
      </c>
      <c r="I74" s="656">
        <v>5687389.6456776354</v>
      </c>
      <c r="J74" s="647">
        <v>3863782.0252467599</v>
      </c>
      <c r="K74" s="647">
        <v>3748461.8173580086</v>
      </c>
      <c r="L74" s="679"/>
      <c r="M74" s="680"/>
      <c r="N74" s="661"/>
      <c r="O74" s="661"/>
      <c r="P74" s="661"/>
      <c r="Q74" s="661"/>
      <c r="R74" s="661"/>
      <c r="S74" s="661"/>
      <c r="T74" s="661"/>
    </row>
    <row r="75" spans="1:20" ht="14.4" x14ac:dyDescent="0.3">
      <c r="A75" s="659" t="s">
        <v>719</v>
      </c>
      <c r="B75" s="656">
        <v>6106276.6426799996</v>
      </c>
      <c r="C75" s="656">
        <v>5448178.3299216796</v>
      </c>
      <c r="D75" s="656">
        <v>4327159.0962397633</v>
      </c>
      <c r="E75" s="656">
        <v>5564880.6971217198</v>
      </c>
      <c r="F75" s="656">
        <v>6776973.5210301504</v>
      </c>
      <c r="G75" s="656">
        <v>6200628.2359000007</v>
      </c>
      <c r="H75" s="656">
        <v>7311743.4605115829</v>
      </c>
      <c r="I75" s="656">
        <v>8982509.613011308</v>
      </c>
      <c r="J75" s="647">
        <v>14347885.648515208</v>
      </c>
      <c r="K75" s="647">
        <v>9716496.0474790744</v>
      </c>
      <c r="L75" s="679"/>
      <c r="M75" s="680"/>
      <c r="N75" s="661"/>
      <c r="O75" s="661"/>
      <c r="P75" s="661"/>
      <c r="Q75" s="661"/>
      <c r="R75" s="661"/>
      <c r="S75" s="661"/>
      <c r="T75" s="661"/>
    </row>
    <row r="76" spans="1:20" ht="14.4" x14ac:dyDescent="0.3">
      <c r="A76" s="659" t="s">
        <v>720</v>
      </c>
      <c r="B76" s="656">
        <v>6066630.1240999997</v>
      </c>
      <c r="C76" s="656">
        <v>6639139.7168390453</v>
      </c>
      <c r="D76" s="656">
        <v>7338773.5853795037</v>
      </c>
      <c r="E76" s="656">
        <v>9317429.3073072005</v>
      </c>
      <c r="F76" s="656">
        <v>6912332.9288437767</v>
      </c>
      <c r="G76" s="656">
        <v>6640309.8533200007</v>
      </c>
      <c r="H76" s="656">
        <v>9051325.219025854</v>
      </c>
      <c r="I76" s="656">
        <v>9826174.5892172437</v>
      </c>
      <c r="J76" s="647">
        <v>12725557.712012535</v>
      </c>
      <c r="K76" s="647">
        <v>7354486.7320953459</v>
      </c>
      <c r="L76" s="679"/>
      <c r="M76" s="680"/>
      <c r="N76" s="661"/>
      <c r="O76" s="661"/>
      <c r="P76" s="661"/>
      <c r="Q76" s="661"/>
      <c r="R76" s="661"/>
      <c r="S76" s="661"/>
      <c r="T76" s="661"/>
    </row>
    <row r="77" spans="1:20" ht="14.4" x14ac:dyDescent="0.3">
      <c r="A77" s="659" t="s">
        <v>721</v>
      </c>
      <c r="B77" s="656">
        <v>6287323.9515400007</v>
      </c>
      <c r="C77" s="656">
        <v>7648871.3891937668</v>
      </c>
      <c r="D77" s="656">
        <v>8754828.0499116834</v>
      </c>
      <c r="E77" s="656">
        <v>8100714.8639342664</v>
      </c>
      <c r="F77" s="656">
        <v>8267810.8664689353</v>
      </c>
      <c r="G77" s="656">
        <v>8172931.2445999999</v>
      </c>
      <c r="H77" s="656">
        <v>7771425.4589981763</v>
      </c>
      <c r="I77" s="656">
        <v>9304277.0487393383</v>
      </c>
      <c r="J77" s="647">
        <v>9574625.7776067629</v>
      </c>
      <c r="K77" s="647">
        <v>5868193.7541234707</v>
      </c>
      <c r="L77" s="679"/>
      <c r="M77" s="680"/>
      <c r="N77" s="661"/>
      <c r="O77" s="661"/>
      <c r="P77" s="661"/>
      <c r="Q77" s="661"/>
      <c r="R77" s="661"/>
      <c r="S77" s="661"/>
      <c r="T77" s="661"/>
    </row>
    <row r="78" spans="1:20" ht="14.4" x14ac:dyDescent="0.3">
      <c r="A78" s="659" t="s">
        <v>722</v>
      </c>
      <c r="B78" s="656">
        <v>10491345.324599998</v>
      </c>
      <c r="C78" s="656">
        <v>12376039.80970352</v>
      </c>
      <c r="D78" s="656">
        <v>13896397.96626918</v>
      </c>
      <c r="E78" s="656">
        <v>15740318.953214314</v>
      </c>
      <c r="F78" s="656">
        <v>15201708.287976569</v>
      </c>
      <c r="G78" s="656">
        <v>16201062.345720001</v>
      </c>
      <c r="H78" s="656">
        <v>13215098.534653703</v>
      </c>
      <c r="I78" s="656">
        <v>18714630.825198788</v>
      </c>
      <c r="J78" s="647">
        <v>21709324.795177195</v>
      </c>
      <c r="K78" s="647">
        <v>22765395.875003569</v>
      </c>
      <c r="L78" s="679"/>
      <c r="M78" s="680"/>
      <c r="N78" s="661"/>
      <c r="O78" s="661"/>
      <c r="P78" s="661"/>
      <c r="Q78" s="661"/>
      <c r="R78" s="661"/>
      <c r="S78" s="661"/>
      <c r="T78" s="661"/>
    </row>
    <row r="79" spans="1:20" ht="14.4" x14ac:dyDescent="0.3">
      <c r="A79" s="659" t="s">
        <v>723</v>
      </c>
      <c r="B79" s="656">
        <v>913443.64188000001</v>
      </c>
      <c r="C79" s="656">
        <v>2209435.44276</v>
      </c>
      <c r="D79" s="656">
        <v>1041815.14417</v>
      </c>
      <c r="E79" s="656">
        <v>1404917.8751999999</v>
      </c>
      <c r="F79" s="656">
        <v>1136024.4621000001</v>
      </c>
      <c r="G79" s="656">
        <v>968765.21325000003</v>
      </c>
      <c r="H79" s="656">
        <v>1519724.398977489</v>
      </c>
      <c r="I79" s="656">
        <v>1449250.9675817706</v>
      </c>
      <c r="J79" s="647">
        <v>2008191.6852615231</v>
      </c>
      <c r="K79" s="647">
        <v>1547809.1262754581</v>
      </c>
      <c r="L79" s="679"/>
      <c r="M79" s="680"/>
    </row>
    <row r="80" spans="1:20" ht="14.4" x14ac:dyDescent="0.3">
      <c r="A80" s="659" t="s">
        <v>724</v>
      </c>
      <c r="B80" s="656">
        <v>4411779.5142200002</v>
      </c>
      <c r="C80" s="656">
        <v>5983462.3900413765</v>
      </c>
      <c r="D80" s="656">
        <v>6146283.3878400279</v>
      </c>
      <c r="E80" s="656">
        <v>6924185.8652621405</v>
      </c>
      <c r="F80" s="656">
        <v>6793918.232124758</v>
      </c>
      <c r="G80" s="656">
        <v>7126638.9470999995</v>
      </c>
      <c r="H80" s="656">
        <v>6606660.0885816664</v>
      </c>
      <c r="I80" s="656">
        <v>5856255.6990928901</v>
      </c>
      <c r="J80" s="647">
        <v>5426134.9286909755</v>
      </c>
      <c r="K80" s="647">
        <v>6756969.9460903648</v>
      </c>
      <c r="L80" s="679"/>
      <c r="M80" s="680"/>
    </row>
    <row r="81" spans="1:13" ht="14.4" x14ac:dyDescent="0.3">
      <c r="A81" s="659" t="s">
        <v>725</v>
      </c>
      <c r="B81" s="656">
        <v>55096.25740000001</v>
      </c>
      <c r="C81" s="656">
        <v>60063.865330000001</v>
      </c>
      <c r="D81" s="656">
        <v>57491.882610000001</v>
      </c>
      <c r="E81" s="656">
        <v>70308</v>
      </c>
      <c r="F81" s="656">
        <v>84532.25</v>
      </c>
      <c r="G81" s="656">
        <v>47981.8</v>
      </c>
      <c r="H81" s="656">
        <v>59623.075000000004</v>
      </c>
      <c r="I81" s="656">
        <v>126778.00298755187</v>
      </c>
      <c r="J81" s="647">
        <v>160596.48003844672</v>
      </c>
      <c r="K81" s="647">
        <v>151896.62297258485</v>
      </c>
      <c r="L81" s="679"/>
      <c r="M81" s="680"/>
    </row>
    <row r="82" spans="1:13" ht="14.4" x14ac:dyDescent="0.3">
      <c r="A82" s="659" t="s">
        <v>726</v>
      </c>
      <c r="B82" s="656">
        <v>37294.849779999997</v>
      </c>
      <c r="C82" s="656">
        <v>42032.8125</v>
      </c>
      <c r="D82" s="656">
        <v>42339.869109999992</v>
      </c>
      <c r="E82" s="656">
        <v>21522.379199999999</v>
      </c>
      <c r="F82" s="656">
        <v>11714.80695</v>
      </c>
      <c r="G82" s="656">
        <v>4561.6499999999996</v>
      </c>
      <c r="H82" s="656">
        <v>98514.900000000009</v>
      </c>
      <c r="I82" s="656">
        <v>152178.15651863316</v>
      </c>
      <c r="J82" s="647">
        <v>437429.05606000003</v>
      </c>
      <c r="K82" s="647">
        <v>75826.721749999997</v>
      </c>
      <c r="L82" s="679"/>
      <c r="M82" s="680"/>
    </row>
    <row r="83" spans="1:13" ht="13.8" x14ac:dyDescent="0.3">
      <c r="A83" s="659"/>
      <c r="B83" s="656"/>
      <c r="C83" s="656"/>
      <c r="D83" s="656"/>
      <c r="E83" s="656"/>
      <c r="F83" s="656"/>
      <c r="G83" s="656"/>
      <c r="H83" s="656"/>
      <c r="I83" s="656"/>
      <c r="L83" s="661"/>
    </row>
    <row r="84" spans="1:13" ht="72.599999999999994" customHeight="1" x14ac:dyDescent="0.25">
      <c r="A84" s="890" t="s">
        <v>846</v>
      </c>
      <c r="B84" s="890"/>
      <c r="C84" s="890"/>
      <c r="D84" s="890"/>
      <c r="E84" s="890"/>
      <c r="F84" s="890"/>
      <c r="G84" s="890"/>
      <c r="H84" s="890"/>
      <c r="I84" s="890"/>
      <c r="J84" s="890"/>
      <c r="K84" s="890"/>
      <c r="L84" s="661"/>
    </row>
    <row r="85" spans="1:13" ht="27" customHeight="1" x14ac:dyDescent="0.25">
      <c r="A85" s="891" t="s">
        <v>731</v>
      </c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661"/>
    </row>
    <row r="86" spans="1:13" ht="18.75" customHeight="1" x14ac:dyDescent="0.3">
      <c r="A86" s="682" t="s">
        <v>732</v>
      </c>
      <c r="B86" s="683"/>
      <c r="C86" s="683"/>
      <c r="D86" s="683"/>
      <c r="E86" s="683"/>
      <c r="F86" s="683"/>
      <c r="G86" s="683"/>
      <c r="H86" s="684"/>
      <c r="I86" s="684"/>
      <c r="J86" s="685"/>
      <c r="K86" s="685"/>
    </row>
    <row r="91" spans="1:13" ht="10.5" customHeight="1" x14ac:dyDescent="0.25"/>
  </sheetData>
  <mergeCells count="3">
    <mergeCell ref="A2:K2"/>
    <mergeCell ref="A84:K84"/>
    <mergeCell ref="A85:K85"/>
  </mergeCells>
  <conditionalFormatting sqref="P4:P21 N4:N30">
    <cfRule type="cellIs" dxfId="3" priority="4" stopIfTrue="1" operator="equal">
      <formula>-0.000001</formula>
    </cfRule>
  </conditionalFormatting>
  <conditionalFormatting sqref="P34">
    <cfRule type="cellIs" dxfId="2" priority="3" stopIfTrue="1" operator="equal">
      <formula>-0.000001</formula>
    </cfRule>
  </conditionalFormatting>
  <conditionalFormatting sqref="Q34">
    <cfRule type="cellIs" dxfId="1" priority="2" stopIfTrue="1" operator="equal">
      <formula>-0.000001</formula>
    </cfRule>
  </conditionalFormatting>
  <conditionalFormatting sqref="L46">
    <cfRule type="cellIs" dxfId="0" priority="1" stopIfTrue="1" operator="equal">
      <formula>-0.000001</formula>
    </cfRule>
  </conditionalFormatting>
  <printOptions horizontalCentered="1" verticalCentered="1"/>
  <pageMargins left="0" right="0" top="0" bottom="0" header="0.31496062992125984" footer="0.31496062992125984"/>
  <pageSetup paperSize="9" scale="5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44BF0-D0FE-453A-A54F-EE227D2D6237}">
  <sheetPr>
    <tabColor rgb="FF92D050"/>
  </sheetPr>
  <dimension ref="A1:N51"/>
  <sheetViews>
    <sheetView showGridLines="0" zoomScaleNormal="100" zoomScaleSheetLayoutView="85" workbookViewId="0"/>
  </sheetViews>
  <sheetFormatPr baseColWidth="10" defaultColWidth="11.44140625" defaultRowHeight="14.4" x14ac:dyDescent="0.3"/>
  <cols>
    <col min="2" max="14" width="10.5546875" customWidth="1"/>
  </cols>
  <sheetData>
    <row r="1" spans="1:14" x14ac:dyDescent="0.3">
      <c r="A1" s="84" t="s">
        <v>180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ht="15.6" x14ac:dyDescent="0.3">
      <c r="A2" s="86" t="s">
        <v>181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4" ht="15.6" x14ac:dyDescent="0.3">
      <c r="A3" s="86" t="s">
        <v>182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15" thickBot="1" x14ac:dyDescent="0.35">
      <c r="A4" s="87" t="s">
        <v>183</v>
      </c>
      <c r="B4" s="88" t="s">
        <v>184</v>
      </c>
      <c r="C4" s="88" t="s">
        <v>185</v>
      </c>
      <c r="D4" s="88" t="s">
        <v>186</v>
      </c>
      <c r="E4" s="88" t="s">
        <v>187</v>
      </c>
      <c r="F4" s="88" t="s">
        <v>188</v>
      </c>
      <c r="G4" s="88" t="s">
        <v>189</v>
      </c>
      <c r="H4" s="88" t="s">
        <v>190</v>
      </c>
      <c r="I4" s="88" t="s">
        <v>191</v>
      </c>
      <c r="J4" s="88" t="s">
        <v>192</v>
      </c>
      <c r="K4" s="88" t="s">
        <v>193</v>
      </c>
      <c r="L4" s="88" t="s">
        <v>194</v>
      </c>
      <c r="M4" s="88" t="s">
        <v>195</v>
      </c>
      <c r="N4" s="88" t="s">
        <v>0</v>
      </c>
    </row>
    <row r="5" spans="1:14" ht="15" thickBot="1" x14ac:dyDescent="0.35">
      <c r="A5" s="89" t="s">
        <v>196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1"/>
    </row>
    <row r="6" spans="1:14" x14ac:dyDescent="0.3">
      <c r="A6" s="92">
        <v>2009</v>
      </c>
      <c r="B6" s="93">
        <v>353</v>
      </c>
      <c r="C6" s="93">
        <v>717</v>
      </c>
      <c r="D6" s="93">
        <v>601</v>
      </c>
      <c r="E6" s="93">
        <v>338</v>
      </c>
      <c r="F6" s="93">
        <v>507</v>
      </c>
      <c r="G6" s="93">
        <v>281</v>
      </c>
      <c r="H6" s="93">
        <v>304</v>
      </c>
      <c r="I6" s="93">
        <v>586</v>
      </c>
      <c r="J6" s="93">
        <v>415</v>
      </c>
      <c r="K6" s="93">
        <v>439</v>
      </c>
      <c r="L6" s="93">
        <v>404</v>
      </c>
      <c r="M6" s="93">
        <v>290</v>
      </c>
      <c r="N6" s="93">
        <f t="shared" ref="N6:N19" si="0">SUM(B6:M6)</f>
        <v>5235</v>
      </c>
    </row>
    <row r="7" spans="1:14" x14ac:dyDescent="0.3">
      <c r="A7" s="92">
        <v>2010</v>
      </c>
      <c r="B7" s="93">
        <v>514</v>
      </c>
      <c r="C7" s="93">
        <v>1556</v>
      </c>
      <c r="D7" s="93">
        <v>512</v>
      </c>
      <c r="E7" s="93">
        <v>467</v>
      </c>
      <c r="F7" s="93">
        <v>697</v>
      </c>
      <c r="G7" s="93">
        <v>476</v>
      </c>
      <c r="H7" s="93">
        <v>686</v>
      </c>
      <c r="I7" s="93">
        <v>686</v>
      </c>
      <c r="J7" s="93">
        <v>526</v>
      </c>
      <c r="K7" s="93">
        <v>859</v>
      </c>
      <c r="L7" s="93">
        <v>949</v>
      </c>
      <c r="M7" s="93">
        <v>1710</v>
      </c>
      <c r="N7" s="93">
        <f t="shared" si="0"/>
        <v>9638</v>
      </c>
    </row>
    <row r="8" spans="1:14" x14ac:dyDescent="0.3">
      <c r="A8" s="92">
        <v>2011</v>
      </c>
      <c r="B8" s="93">
        <v>1388</v>
      </c>
      <c r="C8" s="93">
        <v>1930</v>
      </c>
      <c r="D8" s="93">
        <v>961</v>
      </c>
      <c r="E8" s="93">
        <v>782</v>
      </c>
      <c r="F8" s="93">
        <v>898</v>
      </c>
      <c r="G8" s="93">
        <v>494</v>
      </c>
      <c r="H8" s="93">
        <v>545</v>
      </c>
      <c r="I8" s="93">
        <v>600</v>
      </c>
      <c r="J8" s="93">
        <v>691</v>
      </c>
      <c r="K8" s="93">
        <v>451</v>
      </c>
      <c r="L8" s="93">
        <v>739</v>
      </c>
      <c r="M8" s="93">
        <v>463</v>
      </c>
      <c r="N8" s="93">
        <f t="shared" si="0"/>
        <v>9942</v>
      </c>
    </row>
    <row r="9" spans="1:14" x14ac:dyDescent="0.3">
      <c r="A9" s="92">
        <v>2012</v>
      </c>
      <c r="B9" s="93">
        <v>1391</v>
      </c>
      <c r="C9" s="93">
        <v>462</v>
      </c>
      <c r="D9" s="93">
        <v>474</v>
      </c>
      <c r="E9" s="93">
        <v>345</v>
      </c>
      <c r="F9" s="93">
        <v>1279</v>
      </c>
      <c r="G9" s="93">
        <v>523</v>
      </c>
      <c r="H9" s="93">
        <v>450</v>
      </c>
      <c r="I9" s="93">
        <v>611</v>
      </c>
      <c r="J9" s="93">
        <v>384</v>
      </c>
      <c r="K9" s="93">
        <v>371</v>
      </c>
      <c r="L9" s="93">
        <v>739</v>
      </c>
      <c r="M9" s="93">
        <v>218</v>
      </c>
      <c r="N9" s="93">
        <f t="shared" si="0"/>
        <v>7247</v>
      </c>
    </row>
    <row r="10" spans="1:14" x14ac:dyDescent="0.3">
      <c r="A10" s="92">
        <v>2013</v>
      </c>
      <c r="B10" s="93">
        <v>1121</v>
      </c>
      <c r="C10" s="93">
        <v>319</v>
      </c>
      <c r="D10" s="93">
        <v>318</v>
      </c>
      <c r="E10" s="93">
        <v>418</v>
      </c>
      <c r="F10" s="93">
        <v>1035</v>
      </c>
      <c r="G10" s="93">
        <v>376</v>
      </c>
      <c r="H10" s="93">
        <v>360</v>
      </c>
      <c r="I10" s="93">
        <v>451</v>
      </c>
      <c r="J10" s="93">
        <v>310</v>
      </c>
      <c r="K10" s="93">
        <v>271</v>
      </c>
      <c r="L10" s="93">
        <v>650</v>
      </c>
      <c r="M10" s="93">
        <v>168</v>
      </c>
      <c r="N10" s="93">
        <f t="shared" si="0"/>
        <v>5797</v>
      </c>
    </row>
    <row r="11" spans="1:14" x14ac:dyDescent="0.3">
      <c r="A11" s="92">
        <v>2014</v>
      </c>
      <c r="B11" s="93">
        <v>2039</v>
      </c>
      <c r="C11" s="93">
        <v>358</v>
      </c>
      <c r="D11" s="93">
        <v>236</v>
      </c>
      <c r="E11" s="93">
        <v>250</v>
      </c>
      <c r="F11" s="93">
        <v>670</v>
      </c>
      <c r="G11" s="93">
        <v>477</v>
      </c>
      <c r="H11" s="93">
        <v>206</v>
      </c>
      <c r="I11" s="93">
        <v>389</v>
      </c>
      <c r="J11" s="93">
        <v>403</v>
      </c>
      <c r="K11" s="93">
        <v>288</v>
      </c>
      <c r="L11" s="93">
        <v>402</v>
      </c>
      <c r="M11" s="93">
        <v>372</v>
      </c>
      <c r="N11" s="93">
        <f t="shared" si="0"/>
        <v>6090</v>
      </c>
    </row>
    <row r="12" spans="1:14" x14ac:dyDescent="0.3">
      <c r="A12" s="92">
        <v>2015</v>
      </c>
      <c r="B12" s="93">
        <v>2176</v>
      </c>
      <c r="C12" s="93">
        <v>325</v>
      </c>
      <c r="D12" s="93">
        <v>232</v>
      </c>
      <c r="E12" s="93">
        <v>246</v>
      </c>
      <c r="F12" s="93">
        <v>771</v>
      </c>
      <c r="G12" s="93">
        <v>353</v>
      </c>
      <c r="H12" s="93">
        <v>214</v>
      </c>
      <c r="I12" s="93">
        <v>571</v>
      </c>
      <c r="J12" s="93">
        <v>192</v>
      </c>
      <c r="K12" s="93">
        <v>184</v>
      </c>
      <c r="L12" s="93">
        <v>392</v>
      </c>
      <c r="M12" s="93">
        <v>140</v>
      </c>
      <c r="N12" s="93">
        <f t="shared" si="0"/>
        <v>5796</v>
      </c>
    </row>
    <row r="13" spans="1:14" x14ac:dyDescent="0.3">
      <c r="A13" s="92">
        <v>2016</v>
      </c>
      <c r="B13" s="93">
        <v>1917</v>
      </c>
      <c r="C13" s="93">
        <v>223</v>
      </c>
      <c r="D13" s="93">
        <v>205</v>
      </c>
      <c r="E13" s="93">
        <v>271</v>
      </c>
      <c r="F13" s="93">
        <v>0</v>
      </c>
      <c r="G13" s="93">
        <v>0</v>
      </c>
      <c r="H13" s="93">
        <v>879</v>
      </c>
      <c r="I13" s="93">
        <v>292</v>
      </c>
      <c r="J13" s="93">
        <v>330</v>
      </c>
      <c r="K13" s="93">
        <v>307</v>
      </c>
      <c r="L13" s="93">
        <v>582</v>
      </c>
      <c r="M13" s="93">
        <v>300</v>
      </c>
      <c r="N13" s="93">
        <f t="shared" si="0"/>
        <v>5306</v>
      </c>
    </row>
    <row r="14" spans="1:14" x14ac:dyDescent="0.3">
      <c r="A14" s="92">
        <v>2017</v>
      </c>
      <c r="B14" s="93">
        <v>2287</v>
      </c>
      <c r="C14" s="93">
        <v>70</v>
      </c>
      <c r="D14" s="93">
        <v>83</v>
      </c>
      <c r="E14" s="93">
        <v>55</v>
      </c>
      <c r="F14" s="93">
        <v>130</v>
      </c>
      <c r="G14" s="93">
        <v>34</v>
      </c>
      <c r="H14" s="93">
        <v>53</v>
      </c>
      <c r="I14" s="93">
        <v>98</v>
      </c>
      <c r="J14" s="93">
        <v>62</v>
      </c>
      <c r="K14" s="93">
        <v>1661</v>
      </c>
      <c r="L14" s="93">
        <v>895</v>
      </c>
      <c r="M14" s="93">
        <v>403</v>
      </c>
      <c r="N14" s="93">
        <f t="shared" si="0"/>
        <v>5831</v>
      </c>
    </row>
    <row r="15" spans="1:14" x14ac:dyDescent="0.3">
      <c r="A15" s="92">
        <v>2018</v>
      </c>
      <c r="B15" s="93">
        <v>699</v>
      </c>
      <c r="C15" s="93">
        <v>372</v>
      </c>
      <c r="D15" s="93">
        <v>349</v>
      </c>
      <c r="E15" s="93">
        <v>596</v>
      </c>
      <c r="F15" s="93">
        <v>1556</v>
      </c>
      <c r="G15" s="93">
        <v>403</v>
      </c>
      <c r="H15" s="93">
        <v>525</v>
      </c>
      <c r="I15" s="93">
        <v>876</v>
      </c>
      <c r="J15" s="93">
        <v>445</v>
      </c>
      <c r="K15" s="93">
        <v>328</v>
      </c>
      <c r="L15" s="93">
        <v>558</v>
      </c>
      <c r="M15" s="93">
        <v>237</v>
      </c>
      <c r="N15" s="93">
        <f t="shared" si="0"/>
        <v>6944</v>
      </c>
    </row>
    <row r="16" spans="1:14" x14ac:dyDescent="0.3">
      <c r="A16" s="92">
        <v>2019</v>
      </c>
      <c r="B16" s="93">
        <v>362</v>
      </c>
      <c r="C16" s="93">
        <v>586</v>
      </c>
      <c r="D16" s="93">
        <v>328</v>
      </c>
      <c r="E16" s="93">
        <v>388</v>
      </c>
      <c r="F16" s="93">
        <v>1488</v>
      </c>
      <c r="G16" s="93">
        <v>278</v>
      </c>
      <c r="H16" s="93">
        <v>403</v>
      </c>
      <c r="I16" s="93">
        <v>456</v>
      </c>
      <c r="J16" s="93">
        <v>340</v>
      </c>
      <c r="K16" s="93">
        <v>329</v>
      </c>
      <c r="L16" s="93">
        <v>1068</v>
      </c>
      <c r="M16" s="93">
        <v>272</v>
      </c>
      <c r="N16" s="93">
        <f t="shared" si="0"/>
        <v>6298</v>
      </c>
    </row>
    <row r="17" spans="1:14" x14ac:dyDescent="0.3">
      <c r="A17" s="92">
        <v>2020</v>
      </c>
      <c r="B17" s="93">
        <v>535</v>
      </c>
      <c r="C17" s="93">
        <v>287</v>
      </c>
      <c r="D17" s="93">
        <v>153</v>
      </c>
      <c r="E17" s="93">
        <v>0</v>
      </c>
      <c r="F17" s="93">
        <v>0</v>
      </c>
      <c r="G17" s="93">
        <v>0</v>
      </c>
      <c r="H17" s="93">
        <v>754</v>
      </c>
      <c r="I17" s="93">
        <v>374</v>
      </c>
      <c r="J17" s="93">
        <v>463</v>
      </c>
      <c r="K17" s="93">
        <v>560</v>
      </c>
      <c r="L17" s="93">
        <v>1979</v>
      </c>
      <c r="M17" s="93">
        <v>381</v>
      </c>
      <c r="N17" s="93">
        <f t="shared" si="0"/>
        <v>5486</v>
      </c>
    </row>
    <row r="18" spans="1:14" x14ac:dyDescent="0.3">
      <c r="A18" s="92">
        <v>2021</v>
      </c>
      <c r="B18" s="93">
        <v>371</v>
      </c>
      <c r="C18" s="93">
        <v>268</v>
      </c>
      <c r="D18" s="93">
        <v>627</v>
      </c>
      <c r="E18" s="93">
        <v>257</v>
      </c>
      <c r="F18" s="93">
        <v>651</v>
      </c>
      <c r="G18" s="93">
        <v>342</v>
      </c>
      <c r="H18" s="93">
        <v>410</v>
      </c>
      <c r="I18" s="93">
        <v>741</v>
      </c>
      <c r="J18" s="93">
        <v>437</v>
      </c>
      <c r="K18" s="93">
        <v>423</v>
      </c>
      <c r="L18" s="93">
        <v>1123</v>
      </c>
      <c r="M18" s="93">
        <v>319</v>
      </c>
      <c r="N18" s="93">
        <f t="shared" si="0"/>
        <v>5969</v>
      </c>
    </row>
    <row r="19" spans="1:14" ht="15" thickBot="1" x14ac:dyDescent="0.35">
      <c r="A19" s="92">
        <v>2022</v>
      </c>
      <c r="B19" s="93">
        <v>528</v>
      </c>
      <c r="C19" s="93">
        <v>322</v>
      </c>
      <c r="D19" s="93">
        <v>420</v>
      </c>
      <c r="E19" s="93">
        <v>447</v>
      </c>
      <c r="F19" s="93">
        <v>1449</v>
      </c>
      <c r="G19" s="93">
        <v>529</v>
      </c>
      <c r="H19" s="93">
        <v>499</v>
      </c>
      <c r="I19" s="93">
        <v>855</v>
      </c>
      <c r="J19" s="93"/>
      <c r="K19" s="93"/>
      <c r="L19" s="93"/>
      <c r="M19" s="93"/>
      <c r="N19" s="93">
        <f t="shared" si="0"/>
        <v>5049</v>
      </c>
    </row>
    <row r="20" spans="1:14" ht="15" thickBot="1" x14ac:dyDescent="0.35">
      <c r="A20" s="94" t="s">
        <v>197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6"/>
    </row>
    <row r="21" spans="1:14" x14ac:dyDescent="0.3">
      <c r="A21" s="92">
        <v>2009</v>
      </c>
      <c r="B21" s="97">
        <v>137</v>
      </c>
      <c r="C21" s="97">
        <v>418</v>
      </c>
      <c r="D21" s="97">
        <v>429</v>
      </c>
      <c r="E21" s="97">
        <v>93</v>
      </c>
      <c r="F21" s="97">
        <v>208</v>
      </c>
      <c r="G21" s="97">
        <v>423</v>
      </c>
      <c r="H21" s="97">
        <v>487</v>
      </c>
      <c r="I21" s="97">
        <v>121</v>
      </c>
      <c r="J21" s="97">
        <v>281</v>
      </c>
      <c r="K21" s="97">
        <v>332</v>
      </c>
      <c r="L21" s="97">
        <v>443</v>
      </c>
      <c r="M21" s="97">
        <v>490</v>
      </c>
      <c r="N21" s="93">
        <f t="shared" ref="N21:N32" si="1">SUM(B21:M21)</f>
        <v>3862</v>
      </c>
    </row>
    <row r="22" spans="1:14" x14ac:dyDescent="0.3">
      <c r="A22" s="92">
        <v>2010</v>
      </c>
      <c r="B22" s="97">
        <v>215</v>
      </c>
      <c r="C22" s="97">
        <v>261</v>
      </c>
      <c r="D22" s="97">
        <v>195</v>
      </c>
      <c r="E22" s="97">
        <v>236</v>
      </c>
      <c r="F22" s="97">
        <v>251</v>
      </c>
      <c r="G22" s="97">
        <v>244</v>
      </c>
      <c r="H22" s="97">
        <v>352</v>
      </c>
      <c r="I22" s="97">
        <v>216</v>
      </c>
      <c r="J22" s="97">
        <v>450</v>
      </c>
      <c r="K22" s="97">
        <v>301</v>
      </c>
      <c r="L22" s="97">
        <v>582</v>
      </c>
      <c r="M22" s="97">
        <v>688</v>
      </c>
      <c r="N22" s="93">
        <f t="shared" si="1"/>
        <v>3991</v>
      </c>
    </row>
    <row r="23" spans="1:14" ht="12.75" customHeight="1" x14ac:dyDescent="0.3">
      <c r="A23" s="92">
        <v>2011</v>
      </c>
      <c r="B23" s="97">
        <v>242</v>
      </c>
      <c r="C23" s="97">
        <v>292</v>
      </c>
      <c r="D23" s="97">
        <v>623</v>
      </c>
      <c r="E23" s="97">
        <v>481</v>
      </c>
      <c r="F23" s="97">
        <v>550</v>
      </c>
      <c r="G23" s="97">
        <v>332</v>
      </c>
      <c r="H23" s="97">
        <v>491</v>
      </c>
      <c r="I23" s="97">
        <v>455</v>
      </c>
      <c r="J23" s="97">
        <v>300</v>
      </c>
      <c r="K23" s="97">
        <v>179</v>
      </c>
      <c r="L23" s="97">
        <v>135</v>
      </c>
      <c r="M23" s="97">
        <v>175</v>
      </c>
      <c r="N23" s="93">
        <f t="shared" si="1"/>
        <v>4255</v>
      </c>
    </row>
    <row r="24" spans="1:14" x14ac:dyDescent="0.3">
      <c r="A24" s="92">
        <v>2012</v>
      </c>
      <c r="B24" s="97">
        <v>0</v>
      </c>
      <c r="C24" s="97">
        <v>0</v>
      </c>
      <c r="D24" s="97">
        <v>507</v>
      </c>
      <c r="E24" s="97">
        <v>1002</v>
      </c>
      <c r="F24" s="97">
        <v>517</v>
      </c>
      <c r="G24" s="97">
        <v>318</v>
      </c>
      <c r="H24" s="97">
        <v>347</v>
      </c>
      <c r="I24" s="97">
        <v>346</v>
      </c>
      <c r="J24" s="97">
        <v>196</v>
      </c>
      <c r="K24" s="97">
        <v>444</v>
      </c>
      <c r="L24" s="97">
        <v>336</v>
      </c>
      <c r="M24" s="97">
        <v>363</v>
      </c>
      <c r="N24" s="93">
        <f t="shared" si="1"/>
        <v>4376</v>
      </c>
    </row>
    <row r="25" spans="1:14" x14ac:dyDescent="0.3">
      <c r="A25" s="92">
        <v>2013</v>
      </c>
      <c r="B25" s="97">
        <v>125</v>
      </c>
      <c r="C25" s="97">
        <v>331</v>
      </c>
      <c r="D25" s="97">
        <v>330</v>
      </c>
      <c r="E25" s="97">
        <v>339</v>
      </c>
      <c r="F25" s="97">
        <v>326</v>
      </c>
      <c r="G25" s="97">
        <v>223</v>
      </c>
      <c r="H25" s="97">
        <v>420</v>
      </c>
      <c r="I25" s="97">
        <v>266</v>
      </c>
      <c r="J25" s="97">
        <v>390</v>
      </c>
      <c r="K25" s="97">
        <v>304</v>
      </c>
      <c r="L25" s="97">
        <v>317</v>
      </c>
      <c r="M25" s="97">
        <v>351</v>
      </c>
      <c r="N25" s="93">
        <f t="shared" si="1"/>
        <v>3722</v>
      </c>
    </row>
    <row r="26" spans="1:14" x14ac:dyDescent="0.3">
      <c r="A26" s="92">
        <v>2014</v>
      </c>
      <c r="B26" s="97">
        <v>220</v>
      </c>
      <c r="C26" s="97">
        <v>284</v>
      </c>
      <c r="D26" s="97">
        <v>253</v>
      </c>
      <c r="E26" s="97">
        <v>237</v>
      </c>
      <c r="F26" s="97">
        <v>357</v>
      </c>
      <c r="G26" s="97">
        <v>275</v>
      </c>
      <c r="H26" s="97">
        <v>278</v>
      </c>
      <c r="I26" s="97">
        <v>88</v>
      </c>
      <c r="J26" s="97">
        <v>244</v>
      </c>
      <c r="K26" s="97">
        <v>245</v>
      </c>
      <c r="L26" s="97">
        <v>145</v>
      </c>
      <c r="M26" s="97">
        <v>342</v>
      </c>
      <c r="N26" s="93">
        <f t="shared" si="1"/>
        <v>2968</v>
      </c>
    </row>
    <row r="27" spans="1:14" x14ac:dyDescent="0.3">
      <c r="A27" s="92">
        <v>2015</v>
      </c>
      <c r="B27" s="97">
        <v>225</v>
      </c>
      <c r="C27" s="97">
        <v>112</v>
      </c>
      <c r="D27" s="97">
        <v>155</v>
      </c>
      <c r="E27" s="97">
        <v>388</v>
      </c>
      <c r="F27" s="97">
        <v>364</v>
      </c>
      <c r="G27" s="97">
        <v>208</v>
      </c>
      <c r="H27" s="97">
        <v>393</v>
      </c>
      <c r="I27" s="97">
        <v>166</v>
      </c>
      <c r="J27" s="97">
        <v>474</v>
      </c>
      <c r="K27" s="93">
        <v>0</v>
      </c>
      <c r="L27" s="93">
        <v>0</v>
      </c>
      <c r="M27" s="93">
        <v>0</v>
      </c>
      <c r="N27" s="93">
        <f t="shared" si="1"/>
        <v>2485</v>
      </c>
    </row>
    <row r="28" spans="1:14" x14ac:dyDescent="0.3">
      <c r="A28" s="92">
        <v>2016</v>
      </c>
      <c r="B28" s="93">
        <v>0</v>
      </c>
      <c r="C28" s="93">
        <v>0</v>
      </c>
      <c r="D28" s="93">
        <v>0</v>
      </c>
      <c r="E28" s="93">
        <v>74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7">
        <v>908</v>
      </c>
      <c r="L28" s="97">
        <v>179</v>
      </c>
      <c r="M28" s="97">
        <v>285</v>
      </c>
      <c r="N28" s="93">
        <f t="shared" si="1"/>
        <v>1446</v>
      </c>
    </row>
    <row r="29" spans="1:14" x14ac:dyDescent="0.3">
      <c r="A29" s="92">
        <v>2017</v>
      </c>
      <c r="B29" s="93">
        <v>0</v>
      </c>
      <c r="C29" s="93">
        <v>61</v>
      </c>
      <c r="D29" s="93">
        <v>247</v>
      </c>
      <c r="E29" s="93">
        <v>81</v>
      </c>
      <c r="F29" s="93">
        <v>110</v>
      </c>
      <c r="G29" s="93">
        <v>213</v>
      </c>
      <c r="H29" s="93">
        <v>108</v>
      </c>
      <c r="I29" s="93">
        <v>148</v>
      </c>
      <c r="J29" s="93">
        <v>325</v>
      </c>
      <c r="K29" s="97">
        <v>217</v>
      </c>
      <c r="L29" s="97">
        <v>130</v>
      </c>
      <c r="M29" s="97">
        <v>490</v>
      </c>
      <c r="N29" s="93">
        <f t="shared" si="1"/>
        <v>2130</v>
      </c>
    </row>
    <row r="30" spans="1:14" x14ac:dyDescent="0.3">
      <c r="A30" s="92">
        <v>2018</v>
      </c>
      <c r="B30" s="97">
        <v>134</v>
      </c>
      <c r="C30" s="97">
        <v>202</v>
      </c>
      <c r="D30" s="97">
        <v>178</v>
      </c>
      <c r="E30" s="97">
        <v>150</v>
      </c>
      <c r="F30" s="97">
        <v>119</v>
      </c>
      <c r="G30" s="97">
        <v>129</v>
      </c>
      <c r="H30" s="97">
        <v>22</v>
      </c>
      <c r="I30" s="97">
        <v>261</v>
      </c>
      <c r="J30" s="97">
        <v>177</v>
      </c>
      <c r="K30" s="97">
        <v>204</v>
      </c>
      <c r="L30" s="97">
        <v>519</v>
      </c>
      <c r="M30" s="97">
        <v>241</v>
      </c>
      <c r="N30" s="93">
        <f t="shared" si="1"/>
        <v>2336</v>
      </c>
    </row>
    <row r="31" spans="1:14" x14ac:dyDescent="0.3">
      <c r="A31" s="92">
        <v>2019</v>
      </c>
      <c r="B31" s="97">
        <v>199</v>
      </c>
      <c r="C31" s="97">
        <v>314</v>
      </c>
      <c r="D31" s="97">
        <v>164</v>
      </c>
      <c r="E31" s="97">
        <v>319</v>
      </c>
      <c r="F31" s="97">
        <v>249</v>
      </c>
      <c r="G31" s="97">
        <v>206</v>
      </c>
      <c r="H31" s="97">
        <v>301</v>
      </c>
      <c r="I31" s="97">
        <v>316</v>
      </c>
      <c r="J31" s="97">
        <v>104</v>
      </c>
      <c r="K31" s="97">
        <v>302</v>
      </c>
      <c r="L31" s="97">
        <v>147</v>
      </c>
      <c r="M31" s="97">
        <v>433</v>
      </c>
      <c r="N31" s="93">
        <f t="shared" si="1"/>
        <v>3054</v>
      </c>
    </row>
    <row r="32" spans="1:14" x14ac:dyDescent="0.3">
      <c r="A32" s="92">
        <v>2020</v>
      </c>
      <c r="B32" s="97">
        <v>241</v>
      </c>
      <c r="C32" s="97">
        <v>187</v>
      </c>
      <c r="D32" s="93">
        <v>157</v>
      </c>
      <c r="E32" s="93">
        <v>0</v>
      </c>
      <c r="F32" s="93">
        <v>0</v>
      </c>
      <c r="G32" s="93">
        <v>0</v>
      </c>
      <c r="H32" s="93">
        <v>102</v>
      </c>
      <c r="I32" s="93">
        <v>297</v>
      </c>
      <c r="J32" s="93">
        <v>169</v>
      </c>
      <c r="K32" s="93">
        <v>213</v>
      </c>
      <c r="L32" s="93">
        <v>350</v>
      </c>
      <c r="M32" s="93">
        <v>179</v>
      </c>
      <c r="N32" s="93">
        <f t="shared" si="1"/>
        <v>1895</v>
      </c>
    </row>
    <row r="33" spans="1:14" x14ac:dyDescent="0.3">
      <c r="A33" s="92">
        <v>2021</v>
      </c>
      <c r="B33" s="97">
        <v>219</v>
      </c>
      <c r="C33" s="97">
        <v>203</v>
      </c>
      <c r="D33" s="93">
        <v>219</v>
      </c>
      <c r="E33" s="93">
        <v>210</v>
      </c>
      <c r="F33" s="93">
        <v>233</v>
      </c>
      <c r="G33" s="93">
        <v>339</v>
      </c>
      <c r="H33" s="93">
        <v>326</v>
      </c>
      <c r="I33" s="93">
        <v>316</v>
      </c>
      <c r="J33" s="93">
        <v>219</v>
      </c>
      <c r="K33" s="93">
        <v>279</v>
      </c>
      <c r="L33" s="93">
        <v>324</v>
      </c>
      <c r="M33" s="93">
        <v>259</v>
      </c>
      <c r="N33" s="93">
        <f>SUM(B33:M33)</f>
        <v>3146</v>
      </c>
    </row>
    <row r="34" spans="1:14" ht="15" thickBot="1" x14ac:dyDescent="0.35">
      <c r="A34" s="92">
        <v>2022</v>
      </c>
      <c r="B34" s="97">
        <v>301</v>
      </c>
      <c r="C34" s="97">
        <v>274</v>
      </c>
      <c r="D34" s="93">
        <v>337</v>
      </c>
      <c r="E34" s="93">
        <v>286</v>
      </c>
      <c r="F34" s="93">
        <v>319</v>
      </c>
      <c r="G34" s="93">
        <v>238</v>
      </c>
      <c r="H34" s="93">
        <v>356</v>
      </c>
      <c r="I34" s="93">
        <v>317</v>
      </c>
      <c r="J34" s="93"/>
      <c r="K34" s="93"/>
      <c r="L34" s="93"/>
      <c r="M34" s="93"/>
      <c r="N34" s="93">
        <f>SUM(B34:M34)</f>
        <v>2428</v>
      </c>
    </row>
    <row r="35" spans="1:14" ht="15" thickBot="1" x14ac:dyDescent="0.35">
      <c r="A35" s="94" t="s">
        <v>198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6"/>
    </row>
    <row r="36" spans="1:14" x14ac:dyDescent="0.3">
      <c r="A36" s="92">
        <v>2009</v>
      </c>
      <c r="B36" s="97">
        <v>79054</v>
      </c>
      <c r="C36" s="93">
        <v>233271</v>
      </c>
      <c r="D36" s="93">
        <v>245697</v>
      </c>
      <c r="E36" s="93">
        <v>49862</v>
      </c>
      <c r="F36" s="97">
        <v>128089</v>
      </c>
      <c r="G36" s="93">
        <v>262520</v>
      </c>
      <c r="H36" s="93">
        <v>287412</v>
      </c>
      <c r="I36" s="93">
        <v>58346</v>
      </c>
      <c r="J36" s="97">
        <v>184683</v>
      </c>
      <c r="K36" s="93">
        <v>187909</v>
      </c>
      <c r="L36" s="93">
        <v>239235</v>
      </c>
      <c r="M36" s="93">
        <v>252290</v>
      </c>
      <c r="N36" s="93">
        <f t="shared" ref="N36:N49" si="2">SUM(B36:M36)</f>
        <v>2208368</v>
      </c>
    </row>
    <row r="37" spans="1:14" x14ac:dyDescent="0.3">
      <c r="A37" s="92">
        <v>2010</v>
      </c>
      <c r="B37" s="97">
        <v>105549</v>
      </c>
      <c r="C37" s="93">
        <v>186481</v>
      </c>
      <c r="D37" s="93">
        <v>113138</v>
      </c>
      <c r="E37" s="93">
        <v>126981</v>
      </c>
      <c r="F37" s="97">
        <v>144408</v>
      </c>
      <c r="G37" s="93">
        <v>153551</v>
      </c>
      <c r="H37" s="93">
        <v>236173</v>
      </c>
      <c r="I37" s="93">
        <v>117965</v>
      </c>
      <c r="J37" s="97">
        <v>274273</v>
      </c>
      <c r="K37" s="93">
        <v>201597</v>
      </c>
      <c r="L37" s="93">
        <v>391211</v>
      </c>
      <c r="M37" s="93">
        <v>445154</v>
      </c>
      <c r="N37" s="93">
        <f t="shared" si="2"/>
        <v>2496481</v>
      </c>
    </row>
    <row r="38" spans="1:14" x14ac:dyDescent="0.3">
      <c r="A38" s="92">
        <v>2011</v>
      </c>
      <c r="B38" s="97">
        <v>161710</v>
      </c>
      <c r="C38" s="93">
        <v>170715</v>
      </c>
      <c r="D38" s="93">
        <v>432702</v>
      </c>
      <c r="E38" s="93">
        <v>390251</v>
      </c>
      <c r="F38" s="97">
        <v>437382</v>
      </c>
      <c r="G38" s="93">
        <v>220084</v>
      </c>
      <c r="H38" s="93">
        <v>342824</v>
      </c>
      <c r="I38" s="93">
        <v>299026</v>
      </c>
      <c r="J38" s="97">
        <v>171908</v>
      </c>
      <c r="K38" s="93">
        <v>171167</v>
      </c>
      <c r="L38" s="93">
        <v>101514</v>
      </c>
      <c r="M38" s="93">
        <v>113158</v>
      </c>
      <c r="N38" s="93">
        <f t="shared" si="2"/>
        <v>3012441</v>
      </c>
    </row>
    <row r="39" spans="1:14" x14ac:dyDescent="0.3">
      <c r="A39" s="92">
        <v>2012</v>
      </c>
      <c r="B39" s="93">
        <v>0</v>
      </c>
      <c r="C39" s="93">
        <v>0</v>
      </c>
      <c r="D39" s="93">
        <v>344770</v>
      </c>
      <c r="E39" s="93">
        <v>600417</v>
      </c>
      <c r="F39" s="97">
        <v>306692</v>
      </c>
      <c r="G39" s="93">
        <v>200734</v>
      </c>
      <c r="H39" s="93">
        <v>230042</v>
      </c>
      <c r="I39" s="93">
        <v>200873</v>
      </c>
      <c r="J39" s="97">
        <v>133315</v>
      </c>
      <c r="K39" s="93">
        <v>287218</v>
      </c>
      <c r="L39" s="93">
        <v>214813</v>
      </c>
      <c r="M39" s="93">
        <v>220432</v>
      </c>
      <c r="N39" s="93">
        <f t="shared" si="2"/>
        <v>2739306</v>
      </c>
    </row>
    <row r="40" spans="1:14" x14ac:dyDescent="0.3">
      <c r="A40" s="92">
        <v>2013</v>
      </c>
      <c r="B40" s="97">
        <v>58586</v>
      </c>
      <c r="C40" s="93">
        <v>147664</v>
      </c>
      <c r="D40" s="93">
        <v>152719</v>
      </c>
      <c r="E40" s="93">
        <v>169137</v>
      </c>
      <c r="F40" s="97">
        <v>158259</v>
      </c>
      <c r="G40" s="93">
        <v>117696</v>
      </c>
      <c r="H40" s="93">
        <v>226659</v>
      </c>
      <c r="I40" s="93">
        <v>141609</v>
      </c>
      <c r="J40" s="97">
        <v>204049</v>
      </c>
      <c r="K40" s="93">
        <v>160318</v>
      </c>
      <c r="L40" s="93">
        <v>150143</v>
      </c>
      <c r="M40" s="93">
        <v>173860</v>
      </c>
      <c r="N40" s="93">
        <f t="shared" si="2"/>
        <v>1860699</v>
      </c>
    </row>
    <row r="41" spans="1:14" x14ac:dyDescent="0.3">
      <c r="A41" s="92">
        <v>2014</v>
      </c>
      <c r="B41" s="97">
        <v>98436.3</v>
      </c>
      <c r="C41" s="93">
        <v>133326</v>
      </c>
      <c r="D41" s="93">
        <v>132626.29999999999</v>
      </c>
      <c r="E41" s="93">
        <v>139241</v>
      </c>
      <c r="F41" s="97">
        <v>190666</v>
      </c>
      <c r="G41" s="93">
        <v>126401</v>
      </c>
      <c r="H41" s="93">
        <v>133390</v>
      </c>
      <c r="I41" s="93">
        <v>41694</v>
      </c>
      <c r="J41" s="97">
        <v>127290.4</v>
      </c>
      <c r="K41" s="93">
        <v>127743</v>
      </c>
      <c r="L41" s="93">
        <v>68142</v>
      </c>
      <c r="M41" s="93">
        <v>180040</v>
      </c>
      <c r="N41" s="93">
        <f t="shared" si="2"/>
        <v>1498996</v>
      </c>
    </row>
    <row r="42" spans="1:14" x14ac:dyDescent="0.3">
      <c r="A42" s="92">
        <v>2015</v>
      </c>
      <c r="B42" s="97">
        <v>110934</v>
      </c>
      <c r="C42" s="93">
        <v>53376</v>
      </c>
      <c r="D42" s="93">
        <v>106585</v>
      </c>
      <c r="E42" s="93">
        <v>228911</v>
      </c>
      <c r="F42" s="97">
        <v>208849</v>
      </c>
      <c r="G42" s="93">
        <v>117497</v>
      </c>
      <c r="H42" s="93">
        <v>210342</v>
      </c>
      <c r="I42" s="93">
        <v>97422</v>
      </c>
      <c r="J42" s="97">
        <v>253813</v>
      </c>
      <c r="K42" s="93">
        <v>0</v>
      </c>
      <c r="L42" s="93">
        <v>0</v>
      </c>
      <c r="M42" s="93">
        <v>0</v>
      </c>
      <c r="N42" s="93">
        <f t="shared" si="2"/>
        <v>1387729</v>
      </c>
    </row>
    <row r="43" spans="1:14" x14ac:dyDescent="0.3">
      <c r="A43" s="92">
        <v>2016</v>
      </c>
      <c r="B43" s="93">
        <v>0</v>
      </c>
      <c r="C43" s="93">
        <v>0</v>
      </c>
      <c r="D43" s="93">
        <v>0</v>
      </c>
      <c r="E43" s="93">
        <v>35313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427494</v>
      </c>
      <c r="L43" s="93">
        <v>84556</v>
      </c>
      <c r="M43" s="93">
        <v>138372</v>
      </c>
      <c r="N43" s="93">
        <f t="shared" si="2"/>
        <v>685735</v>
      </c>
    </row>
    <row r="44" spans="1:14" x14ac:dyDescent="0.3">
      <c r="A44" s="92">
        <v>2017</v>
      </c>
      <c r="B44" s="93">
        <v>0</v>
      </c>
      <c r="C44" s="93">
        <v>32699</v>
      </c>
      <c r="D44" s="93">
        <v>119341</v>
      </c>
      <c r="E44" s="93">
        <v>39632</v>
      </c>
      <c r="F44" s="97">
        <v>52597</v>
      </c>
      <c r="G44" s="93">
        <v>103011</v>
      </c>
      <c r="H44" s="93">
        <v>58147</v>
      </c>
      <c r="I44" s="93">
        <v>71465</v>
      </c>
      <c r="J44" s="97">
        <v>169386</v>
      </c>
      <c r="K44" s="93">
        <v>116649</v>
      </c>
      <c r="L44" s="93">
        <v>66266</v>
      </c>
      <c r="M44" s="93">
        <v>248824</v>
      </c>
      <c r="N44" s="93">
        <f t="shared" si="2"/>
        <v>1078017</v>
      </c>
    </row>
    <row r="45" spans="1:14" x14ac:dyDescent="0.3">
      <c r="A45" s="92">
        <v>2018</v>
      </c>
      <c r="B45" s="97">
        <v>77037.951400000005</v>
      </c>
      <c r="C45" s="93">
        <v>101004.1557</v>
      </c>
      <c r="D45" s="93">
        <v>87581.926600000006</v>
      </c>
      <c r="E45" s="93">
        <v>65305.583700000003</v>
      </c>
      <c r="F45" s="97">
        <v>56652.629000000001</v>
      </c>
      <c r="G45" s="93">
        <v>60121.993999999999</v>
      </c>
      <c r="H45" s="93">
        <v>8299.4192999999996</v>
      </c>
      <c r="I45" s="93">
        <v>140270</v>
      </c>
      <c r="J45" s="97">
        <v>96581.507800000007</v>
      </c>
      <c r="K45" s="93">
        <v>92298.494099999996</v>
      </c>
      <c r="L45" s="93">
        <v>298058.84769999998</v>
      </c>
      <c r="M45" s="93">
        <v>134142.55230000001</v>
      </c>
      <c r="N45" s="93">
        <f t="shared" si="2"/>
        <v>1217355.0616000001</v>
      </c>
    </row>
    <row r="46" spans="1:14" x14ac:dyDescent="0.3">
      <c r="A46" s="92">
        <v>2019</v>
      </c>
      <c r="B46" s="97">
        <v>113674.3042</v>
      </c>
      <c r="C46" s="93">
        <v>163856.00839999999</v>
      </c>
      <c r="D46" s="93">
        <v>82299.246799999994</v>
      </c>
      <c r="E46" s="93">
        <v>168104.20209999999</v>
      </c>
      <c r="F46" s="93">
        <v>123100</v>
      </c>
      <c r="G46" s="93">
        <v>109500</v>
      </c>
      <c r="H46" s="93">
        <v>156221.7782</v>
      </c>
      <c r="I46" s="93">
        <v>147464.70670000001</v>
      </c>
      <c r="J46" s="93">
        <v>40886.7673</v>
      </c>
      <c r="K46" s="93">
        <v>140394.4111</v>
      </c>
      <c r="L46" s="93">
        <v>73818.002699999997</v>
      </c>
      <c r="M46" s="93">
        <v>250455.20490000001</v>
      </c>
      <c r="N46" s="93">
        <f t="shared" si="2"/>
        <v>1569774.6324</v>
      </c>
    </row>
    <row r="47" spans="1:14" x14ac:dyDescent="0.3">
      <c r="A47" s="92">
        <v>2020</v>
      </c>
      <c r="B47" s="97">
        <v>130443.2118</v>
      </c>
      <c r="C47" s="93">
        <v>103099.0327</v>
      </c>
      <c r="D47" s="93">
        <v>73948.434899999993</v>
      </c>
      <c r="E47" s="93">
        <v>0</v>
      </c>
      <c r="F47" s="93">
        <v>0</v>
      </c>
      <c r="G47" s="93">
        <v>0</v>
      </c>
      <c r="H47" s="93">
        <v>51938.995300000002</v>
      </c>
      <c r="I47" s="93">
        <v>170409.80780000001</v>
      </c>
      <c r="J47" s="93">
        <v>72232.071899999995</v>
      </c>
      <c r="K47" s="93">
        <v>112837.5545</v>
      </c>
      <c r="L47" s="93">
        <v>198928.77929999999</v>
      </c>
      <c r="M47" s="93">
        <v>95960</v>
      </c>
      <c r="N47" s="93">
        <f t="shared" si="2"/>
        <v>1009797.8881999999</v>
      </c>
    </row>
    <row r="48" spans="1:14" x14ac:dyDescent="0.3">
      <c r="A48" s="92">
        <v>2021</v>
      </c>
      <c r="B48" s="97">
        <v>118360.9504</v>
      </c>
      <c r="C48" s="93">
        <v>116461.18919999999</v>
      </c>
      <c r="D48" s="93">
        <v>100449.1796</v>
      </c>
      <c r="E48" s="93">
        <v>121142.3597</v>
      </c>
      <c r="F48" s="93">
        <v>133020</v>
      </c>
      <c r="G48" s="93">
        <v>178812.8726</v>
      </c>
      <c r="H48" s="93">
        <v>172294.3615</v>
      </c>
      <c r="I48" s="93">
        <v>160758.0379</v>
      </c>
      <c r="J48" s="93">
        <v>106249.34880000001</v>
      </c>
      <c r="K48" s="93">
        <v>133625.087</v>
      </c>
      <c r="L48" s="93">
        <v>156286.829</v>
      </c>
      <c r="M48" s="93">
        <v>144670</v>
      </c>
      <c r="N48" s="93">
        <f t="shared" si="2"/>
        <v>1642130.2157000001</v>
      </c>
    </row>
    <row r="49" spans="1:14" x14ac:dyDescent="0.3">
      <c r="A49" s="92">
        <v>2022</v>
      </c>
      <c r="B49" s="97">
        <v>139071.03030000001</v>
      </c>
      <c r="C49" s="93">
        <v>138971</v>
      </c>
      <c r="D49" s="93">
        <v>169098.16500000001</v>
      </c>
      <c r="E49" s="93">
        <v>126841.2335</v>
      </c>
      <c r="F49" s="93">
        <v>147361.1048</v>
      </c>
      <c r="G49" s="93">
        <v>100141.92879999999</v>
      </c>
      <c r="H49" s="93">
        <v>154905.747</v>
      </c>
      <c r="I49" s="93">
        <v>150632</v>
      </c>
      <c r="J49" s="93"/>
      <c r="K49" s="93"/>
      <c r="L49" s="93"/>
      <c r="M49" s="93"/>
      <c r="N49" s="93">
        <f t="shared" si="2"/>
        <v>1127022.2094000001</v>
      </c>
    </row>
    <row r="50" spans="1:14" ht="15.75" customHeight="1" x14ac:dyDescent="0.3">
      <c r="A50" s="892" t="s">
        <v>764</v>
      </c>
      <c r="B50" s="892"/>
      <c r="C50" s="892"/>
      <c r="D50" s="892"/>
      <c r="E50" s="892"/>
      <c r="F50" s="892"/>
      <c r="G50" s="892"/>
      <c r="H50" s="892"/>
      <c r="I50" s="892"/>
      <c r="J50" s="98"/>
      <c r="K50" s="98"/>
      <c r="L50" s="98"/>
      <c r="M50" s="98"/>
      <c r="N50" s="98"/>
    </row>
    <row r="51" spans="1:14" ht="16.5" customHeight="1" x14ac:dyDescent="0.3">
      <c r="A51" s="99" t="s">
        <v>199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</row>
  </sheetData>
  <mergeCells count="1">
    <mergeCell ref="A50:I50"/>
  </mergeCells>
  <printOptions horizontalCentered="1" verticalCentered="1"/>
  <pageMargins left="0" right="0" top="0" bottom="0" header="0.31496062992125984" footer="0.31496062992125984"/>
  <pageSetup paperSize="9" scale="6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3A040-F6D0-4BDB-A3FB-A5C4D9BC940C}">
  <sheetPr>
    <tabColor rgb="FF92D050"/>
  </sheetPr>
  <dimension ref="A1:K85"/>
  <sheetViews>
    <sheetView showGridLines="0" zoomScaleNormal="100" workbookViewId="0"/>
  </sheetViews>
  <sheetFormatPr baseColWidth="10" defaultColWidth="14.44140625" defaultRowHeight="14.4" x14ac:dyDescent="0.3"/>
  <cols>
    <col min="1" max="1" width="13" style="2" customWidth="1"/>
    <col min="2" max="2" width="53.6640625" style="2" customWidth="1"/>
    <col min="3" max="3" width="20.5546875" style="2" customWidth="1"/>
    <col min="4" max="4" width="15.5546875" style="2" customWidth="1"/>
    <col min="5" max="5" width="11.5546875" style="1" customWidth="1"/>
    <col min="6" max="6" width="29.44140625" style="1" customWidth="1"/>
    <col min="7" max="7" width="13.44140625" style="1" customWidth="1"/>
    <col min="8" max="11" width="11.5546875" style="1" customWidth="1"/>
    <col min="12" max="16384" width="14.44140625" style="1"/>
  </cols>
  <sheetData>
    <row r="1" spans="1:11" ht="13.5" customHeight="1" x14ac:dyDescent="0.3">
      <c r="A1" s="614" t="s">
        <v>180</v>
      </c>
      <c r="B1" s="615"/>
      <c r="C1" s="615"/>
      <c r="D1" s="615"/>
      <c r="E1" s="616"/>
      <c r="F1" s="616"/>
      <c r="G1" s="616"/>
      <c r="H1" s="616"/>
      <c r="I1" s="616"/>
      <c r="J1" s="616"/>
      <c r="K1" s="616"/>
    </row>
    <row r="2" spans="1:11" ht="15.6" x14ac:dyDescent="0.3">
      <c r="A2" s="617" t="s">
        <v>816</v>
      </c>
      <c r="B2" s="618"/>
      <c r="C2" s="619"/>
      <c r="D2" s="619"/>
      <c r="E2" s="616"/>
      <c r="I2" s="616"/>
      <c r="J2" s="616"/>
      <c r="K2" s="616"/>
    </row>
    <row r="3" spans="1:11" ht="13.5" customHeight="1" x14ac:dyDescent="0.3">
      <c r="A3" s="617"/>
      <c r="B3" s="618"/>
      <c r="C3" s="619"/>
      <c r="D3" s="619"/>
      <c r="E3" s="616"/>
      <c r="I3" s="616"/>
      <c r="J3" s="616"/>
      <c r="K3" s="616"/>
    </row>
    <row r="4" spans="1:11" ht="13.5" customHeight="1" x14ac:dyDescent="0.3">
      <c r="A4" s="620" t="s">
        <v>691</v>
      </c>
      <c r="B4" s="620" t="s">
        <v>692</v>
      </c>
      <c r="C4" s="621" t="s">
        <v>693</v>
      </c>
      <c r="D4" s="621" t="s">
        <v>694</v>
      </c>
      <c r="E4" s="616"/>
      <c r="I4" s="616"/>
      <c r="J4" s="616"/>
      <c r="K4" s="616"/>
    </row>
    <row r="5" spans="1:11" ht="13.5" customHeight="1" x14ac:dyDescent="0.3">
      <c r="A5" s="622">
        <v>679</v>
      </c>
      <c r="B5" s="622" t="s">
        <v>817</v>
      </c>
      <c r="C5" s="623">
        <v>1466154.8006000002</v>
      </c>
      <c r="D5" s="624">
        <f t="shared" ref="D5:D12" si="0">C5/128521500.6</f>
        <v>1.1407856224486071E-2</v>
      </c>
      <c r="E5" s="625"/>
      <c r="F5" s="626"/>
      <c r="G5" s="627"/>
      <c r="I5" s="616"/>
      <c r="J5" s="616"/>
      <c r="K5" s="616"/>
    </row>
    <row r="6" spans="1:11" ht="13.5" customHeight="1" x14ac:dyDescent="0.3">
      <c r="A6" s="622">
        <v>370</v>
      </c>
      <c r="B6" s="622" t="s">
        <v>818</v>
      </c>
      <c r="C6" s="623">
        <v>332363.25470000005</v>
      </c>
      <c r="D6" s="624">
        <f t="shared" si="0"/>
        <v>2.5860517745931147E-3</v>
      </c>
      <c r="E6" s="628"/>
      <c r="F6" s="629"/>
      <c r="G6" s="629"/>
      <c r="I6" s="616"/>
      <c r="J6" s="616"/>
      <c r="K6" s="616"/>
    </row>
    <row r="7" spans="1:11" ht="13.5" customHeight="1" x14ac:dyDescent="0.3">
      <c r="A7" s="630">
        <v>149</v>
      </c>
      <c r="B7" s="630" t="s">
        <v>819</v>
      </c>
      <c r="C7" s="628">
        <v>108912.24779999998</v>
      </c>
      <c r="D7" s="631">
        <f t="shared" si="0"/>
        <v>8.474243398306539E-4</v>
      </c>
      <c r="E7" s="628"/>
      <c r="F7" s="629"/>
      <c r="G7" s="629"/>
      <c r="I7" s="616"/>
      <c r="J7" s="616"/>
      <c r="K7" s="616"/>
    </row>
    <row r="8" spans="1:11" ht="13.5" customHeight="1" x14ac:dyDescent="0.3">
      <c r="A8" s="630">
        <v>3</v>
      </c>
      <c r="B8" s="630" t="s">
        <v>696</v>
      </c>
      <c r="C8" s="628">
        <v>92773.572700000004</v>
      </c>
      <c r="D8" s="631">
        <f t="shared" si="0"/>
        <v>7.2185254814866365E-4</v>
      </c>
      <c r="E8" s="628"/>
      <c r="F8" s="629"/>
      <c r="G8" s="629"/>
      <c r="I8" s="616"/>
      <c r="J8" s="616"/>
      <c r="K8" s="616"/>
    </row>
    <row r="9" spans="1:11" ht="13.5" customHeight="1" x14ac:dyDescent="0.3">
      <c r="A9" s="630">
        <v>126</v>
      </c>
      <c r="B9" s="630" t="s">
        <v>697</v>
      </c>
      <c r="C9" s="628">
        <v>54810.90459999998</v>
      </c>
      <c r="D9" s="631">
        <f t="shared" si="0"/>
        <v>4.2647264733228598E-4</v>
      </c>
      <c r="E9" s="628"/>
      <c r="F9" s="629"/>
      <c r="G9" s="629"/>
      <c r="I9" s="616"/>
      <c r="J9" s="616"/>
      <c r="K9" s="616"/>
    </row>
    <row r="10" spans="1:11" ht="13.5" customHeight="1" x14ac:dyDescent="0.3">
      <c r="A10" s="630">
        <v>18</v>
      </c>
      <c r="B10" s="630" t="s">
        <v>820</v>
      </c>
      <c r="C10" s="628">
        <v>39337.007299999997</v>
      </c>
      <c r="D10" s="631">
        <f t="shared" si="0"/>
        <v>3.060733582813458E-4</v>
      </c>
      <c r="E10" s="628"/>
      <c r="F10" s="629"/>
      <c r="G10" s="629"/>
      <c r="I10" s="616"/>
      <c r="J10" s="616"/>
      <c r="K10" s="616"/>
    </row>
    <row r="11" spans="1:11" ht="13.5" customHeight="1" x14ac:dyDescent="0.3">
      <c r="A11" s="630">
        <v>12</v>
      </c>
      <c r="B11" s="630" t="s">
        <v>695</v>
      </c>
      <c r="C11" s="628">
        <v>20604.608500000002</v>
      </c>
      <c r="D11" s="631">
        <f t="shared" si="0"/>
        <v>1.6032032308841562E-4</v>
      </c>
      <c r="E11" s="628"/>
      <c r="F11" s="629"/>
      <c r="G11" s="629"/>
      <c r="H11" s="616"/>
      <c r="I11" s="616"/>
      <c r="J11" s="616"/>
      <c r="K11" s="616"/>
    </row>
    <row r="12" spans="1:11" ht="13.5" customHeight="1" x14ac:dyDescent="0.3">
      <c r="A12" s="630">
        <v>21</v>
      </c>
      <c r="B12" s="630" t="s">
        <v>821</v>
      </c>
      <c r="C12" s="628">
        <v>14802.455</v>
      </c>
      <c r="D12" s="631">
        <f t="shared" si="0"/>
        <v>1.1517493128305414E-4</v>
      </c>
      <c r="E12" s="628"/>
      <c r="F12" s="629"/>
      <c r="G12" s="629"/>
      <c r="H12" s="616"/>
      <c r="I12" s="616"/>
      <c r="J12" s="616"/>
      <c r="K12" s="616"/>
    </row>
    <row r="13" spans="1:11" ht="13.5" customHeight="1" x14ac:dyDescent="0.3">
      <c r="A13" s="632">
        <f>SUM(A5:A12)</f>
        <v>1378</v>
      </c>
      <c r="B13" s="633" t="s">
        <v>698</v>
      </c>
      <c r="C13" s="632">
        <f>SUM(C5:C12)</f>
        <v>2129758.8511999999</v>
      </c>
      <c r="D13" s="634">
        <f>SUM(D5:D12)</f>
        <v>1.6571226147043604E-2</v>
      </c>
      <c r="E13" s="616"/>
      <c r="F13" s="629"/>
      <c r="G13" s="629"/>
      <c r="H13" s="616"/>
      <c r="I13" s="616"/>
      <c r="J13" s="616"/>
      <c r="K13" s="616"/>
    </row>
    <row r="14" spans="1:11" ht="13.5" customHeight="1" x14ac:dyDescent="0.3">
      <c r="A14" s="635"/>
      <c r="B14" s="636"/>
      <c r="C14" s="619"/>
      <c r="D14" s="619"/>
      <c r="E14" s="616"/>
      <c r="F14" s="616"/>
      <c r="G14" s="616"/>
      <c r="H14" s="616"/>
      <c r="I14" s="616"/>
      <c r="J14" s="616"/>
      <c r="K14" s="616"/>
    </row>
    <row r="15" spans="1:11" ht="18" customHeight="1" x14ac:dyDescent="0.3">
      <c r="A15" s="893" t="s">
        <v>822</v>
      </c>
      <c r="B15" s="894"/>
      <c r="C15" s="894"/>
      <c r="D15" s="894"/>
      <c r="E15" s="616"/>
      <c r="F15" s="616"/>
      <c r="G15" s="616"/>
      <c r="H15" s="616"/>
      <c r="I15" s="616"/>
      <c r="J15" s="616"/>
      <c r="K15" s="616"/>
    </row>
    <row r="16" spans="1:11" ht="83.25" customHeight="1" x14ac:dyDescent="0.3">
      <c r="A16" s="895" t="s">
        <v>823</v>
      </c>
      <c r="B16" s="896"/>
      <c r="C16" s="896"/>
      <c r="D16" s="896"/>
      <c r="E16" s="616"/>
      <c r="F16" s="616"/>
      <c r="G16" s="616"/>
      <c r="H16" s="616"/>
      <c r="I16" s="616"/>
      <c r="J16" s="616"/>
      <c r="K16" s="616"/>
    </row>
    <row r="17" spans="1:11" ht="13.5" customHeight="1" x14ac:dyDescent="0.3">
      <c r="A17" s="635"/>
      <c r="B17" s="636"/>
      <c r="C17" s="619"/>
      <c r="D17" s="619"/>
      <c r="E17" s="616"/>
      <c r="F17" s="616"/>
      <c r="G17" s="616"/>
      <c r="H17" s="616"/>
      <c r="I17" s="616"/>
      <c r="J17" s="616"/>
      <c r="K17" s="616"/>
    </row>
    <row r="18" spans="1:11" ht="13.5" customHeight="1" x14ac:dyDescent="0.3">
      <c r="A18" s="635"/>
      <c r="B18" s="636"/>
      <c r="C18" s="619"/>
      <c r="D18" s="619"/>
      <c r="E18" s="616"/>
      <c r="F18" s="616"/>
      <c r="G18" s="616"/>
      <c r="H18" s="616"/>
      <c r="I18" s="616"/>
      <c r="J18" s="616"/>
      <c r="K18" s="616"/>
    </row>
    <row r="19" spans="1:11" ht="13.5" customHeight="1" x14ac:dyDescent="0.3">
      <c r="A19" s="635"/>
      <c r="B19" s="636"/>
      <c r="C19" s="619"/>
      <c r="D19" s="619"/>
      <c r="E19" s="616"/>
      <c r="F19" s="616"/>
      <c r="G19" s="616"/>
      <c r="H19" s="616"/>
      <c r="I19" s="616"/>
      <c r="J19" s="616"/>
      <c r="K19" s="616"/>
    </row>
    <row r="20" spans="1:11" ht="13.5" customHeight="1" x14ac:dyDescent="0.3">
      <c r="A20" s="635"/>
      <c r="B20" s="636"/>
      <c r="C20" s="619"/>
      <c r="D20" s="619"/>
      <c r="E20" s="616"/>
      <c r="F20" s="616"/>
      <c r="G20" s="616"/>
      <c r="H20" s="616"/>
      <c r="I20" s="616"/>
      <c r="J20" s="616"/>
      <c r="K20" s="616"/>
    </row>
    <row r="21" spans="1:11" ht="13.5" customHeight="1" x14ac:dyDescent="0.3">
      <c r="A21" s="635"/>
      <c r="B21" s="636"/>
      <c r="C21" s="736"/>
      <c r="D21" s="619"/>
      <c r="E21" s="616"/>
      <c r="F21" s="616"/>
      <c r="G21" s="616"/>
      <c r="H21" s="616"/>
      <c r="I21" s="616"/>
      <c r="J21" s="616"/>
      <c r="K21" s="616"/>
    </row>
    <row r="22" spans="1:11" ht="13.5" customHeight="1" x14ac:dyDescent="0.3">
      <c r="A22" s="635"/>
      <c r="B22" s="636"/>
      <c r="C22" s="619"/>
      <c r="D22" s="619"/>
      <c r="E22" s="616"/>
      <c r="F22" s="616"/>
      <c r="G22" s="616"/>
      <c r="H22" s="616"/>
      <c r="I22" s="616"/>
      <c r="J22" s="616"/>
      <c r="K22" s="616"/>
    </row>
    <row r="23" spans="1:11" ht="13.5" customHeight="1" x14ac:dyDescent="0.3">
      <c r="A23" s="637"/>
      <c r="B23" s="638"/>
      <c r="C23" s="639"/>
      <c r="D23" s="639"/>
      <c r="E23" s="616"/>
      <c r="F23" s="616"/>
      <c r="G23" s="616"/>
      <c r="H23" s="616"/>
      <c r="I23" s="616"/>
      <c r="J23" s="616"/>
      <c r="K23" s="616"/>
    </row>
    <row r="24" spans="1:11" ht="13.5" customHeight="1" x14ac:dyDescent="0.3">
      <c r="A24" s="635"/>
      <c r="B24" s="636"/>
      <c r="C24" s="619"/>
      <c r="D24" s="619"/>
      <c r="E24" s="616"/>
      <c r="F24" s="616"/>
      <c r="G24" s="616"/>
      <c r="H24" s="616"/>
      <c r="I24" s="616"/>
      <c r="J24" s="616"/>
      <c r="K24" s="616"/>
    </row>
    <row r="25" spans="1:11" ht="13.5" customHeight="1" x14ac:dyDescent="0.3">
      <c r="A25" s="640"/>
      <c r="B25" s="636"/>
      <c r="C25" s="619"/>
      <c r="D25" s="619"/>
      <c r="E25" s="616"/>
      <c r="F25" s="616"/>
      <c r="G25" s="616"/>
      <c r="H25" s="616"/>
      <c r="I25" s="616"/>
      <c r="J25" s="616"/>
      <c r="K25" s="616"/>
    </row>
    <row r="26" spans="1:11" ht="13.5" customHeight="1" x14ac:dyDescent="0.3">
      <c r="A26" s="635"/>
      <c r="B26" s="636"/>
      <c r="C26" s="619"/>
      <c r="D26" s="619"/>
      <c r="E26" s="616"/>
      <c r="F26" s="616"/>
      <c r="G26" s="616"/>
      <c r="H26" s="616"/>
      <c r="I26" s="616"/>
      <c r="J26" s="616"/>
      <c r="K26" s="616"/>
    </row>
    <row r="27" spans="1:11" ht="13.5" customHeight="1" x14ac:dyDescent="0.3">
      <c r="A27" s="635"/>
      <c r="B27" s="636"/>
      <c r="C27" s="619"/>
      <c r="D27" s="619"/>
      <c r="E27" s="616"/>
      <c r="F27" s="616"/>
      <c r="G27" s="616"/>
      <c r="H27" s="616"/>
      <c r="I27" s="616"/>
      <c r="J27" s="616"/>
      <c r="K27" s="616"/>
    </row>
    <row r="28" spans="1:11" ht="13.5" customHeight="1" x14ac:dyDescent="0.3">
      <c r="A28" s="635"/>
      <c r="B28" s="636"/>
      <c r="C28" s="619"/>
      <c r="D28" s="619"/>
      <c r="E28" s="616"/>
      <c r="F28" s="616"/>
      <c r="G28" s="616"/>
      <c r="H28" s="616"/>
      <c r="I28" s="616"/>
      <c r="J28" s="616"/>
      <c r="K28" s="616"/>
    </row>
    <row r="29" spans="1:11" ht="13.5" customHeight="1" x14ac:dyDescent="0.3">
      <c r="A29" s="635"/>
      <c r="B29" s="636"/>
      <c r="C29" s="619"/>
      <c r="D29" s="619"/>
      <c r="E29" s="616"/>
      <c r="F29" s="616"/>
      <c r="G29" s="616"/>
      <c r="H29" s="616"/>
      <c r="I29" s="616"/>
      <c r="J29" s="616"/>
      <c r="K29" s="616"/>
    </row>
    <row r="30" spans="1:11" ht="13.5" customHeight="1" x14ac:dyDescent="0.3">
      <c r="A30" s="635"/>
      <c r="B30" s="636"/>
      <c r="C30" s="619"/>
      <c r="D30" s="619"/>
      <c r="E30" s="616"/>
      <c r="F30" s="616"/>
      <c r="G30" s="616"/>
      <c r="H30" s="616"/>
      <c r="I30" s="616"/>
      <c r="J30" s="616"/>
      <c r="K30" s="616"/>
    </row>
    <row r="31" spans="1:11" ht="13.5" customHeight="1" x14ac:dyDescent="0.3">
      <c r="A31" s="635"/>
      <c r="B31" s="636"/>
      <c r="C31" s="619"/>
      <c r="D31" s="619"/>
      <c r="E31" s="616"/>
      <c r="F31" s="616"/>
      <c r="G31" s="616"/>
      <c r="H31" s="616"/>
      <c r="I31" s="616"/>
      <c r="J31" s="616"/>
      <c r="K31" s="616"/>
    </row>
    <row r="32" spans="1:11" ht="13.5" customHeight="1" x14ac:dyDescent="0.3">
      <c r="A32" s="635"/>
      <c r="B32" s="636"/>
      <c r="C32" s="619"/>
      <c r="D32" s="619"/>
      <c r="E32" s="616"/>
      <c r="F32" s="616"/>
      <c r="G32" s="616"/>
      <c r="H32" s="616"/>
      <c r="I32" s="616"/>
      <c r="J32" s="616"/>
      <c r="K32" s="616"/>
    </row>
    <row r="33" spans="1:11" ht="13.5" customHeight="1" x14ac:dyDescent="0.3">
      <c r="A33" s="635"/>
      <c r="B33" s="636"/>
      <c r="C33" s="619"/>
      <c r="D33" s="619"/>
      <c r="E33" s="616"/>
      <c r="F33" s="616"/>
      <c r="G33" s="616"/>
      <c r="H33" s="616"/>
      <c r="I33" s="616"/>
      <c r="J33" s="616"/>
      <c r="K33" s="616"/>
    </row>
    <row r="34" spans="1:11" ht="13.5" customHeight="1" x14ac:dyDescent="0.3">
      <c r="A34" s="635"/>
      <c r="B34" s="636"/>
      <c r="C34" s="619"/>
      <c r="D34" s="619"/>
      <c r="E34" s="616"/>
      <c r="F34" s="616"/>
      <c r="G34" s="616"/>
      <c r="H34" s="616"/>
      <c r="I34" s="616"/>
      <c r="J34" s="616"/>
      <c r="K34" s="616"/>
    </row>
    <row r="35" spans="1:11" ht="13.5" customHeight="1" x14ac:dyDescent="0.3">
      <c r="A35" s="635"/>
      <c r="B35" s="636"/>
      <c r="C35" s="619"/>
      <c r="D35" s="619"/>
      <c r="E35" s="616"/>
      <c r="F35" s="616"/>
      <c r="G35" s="616"/>
      <c r="H35" s="616"/>
      <c r="I35" s="616"/>
      <c r="J35" s="616"/>
      <c r="K35" s="616"/>
    </row>
    <row r="36" spans="1:11" ht="13.5" customHeight="1" x14ac:dyDescent="0.3">
      <c r="A36" s="635"/>
      <c r="B36" s="636"/>
      <c r="C36" s="619"/>
      <c r="D36" s="619"/>
      <c r="E36" s="616"/>
      <c r="F36" s="616"/>
      <c r="G36" s="616"/>
      <c r="H36" s="616"/>
      <c r="I36" s="616"/>
      <c r="J36" s="616"/>
      <c r="K36" s="616"/>
    </row>
    <row r="37" spans="1:11" ht="13.5" customHeight="1" x14ac:dyDescent="0.3">
      <c r="A37" s="635"/>
      <c r="B37" s="636"/>
      <c r="C37" s="619"/>
      <c r="D37" s="619"/>
      <c r="E37" s="616"/>
      <c r="F37" s="616"/>
      <c r="G37" s="616"/>
      <c r="H37" s="616"/>
      <c r="I37" s="616"/>
      <c r="J37" s="616"/>
      <c r="K37" s="616"/>
    </row>
    <row r="38" spans="1:11" ht="13.5" customHeight="1" x14ac:dyDescent="0.3">
      <c r="A38" s="635"/>
      <c r="B38" s="636"/>
      <c r="C38" s="619"/>
      <c r="D38" s="619"/>
      <c r="E38" s="616"/>
      <c r="F38" s="616"/>
      <c r="G38" s="616"/>
      <c r="H38" s="616"/>
      <c r="I38" s="616"/>
      <c r="J38" s="616"/>
      <c r="K38" s="616"/>
    </row>
    <row r="39" spans="1:11" ht="13.5" customHeight="1" x14ac:dyDescent="0.3">
      <c r="A39" s="635"/>
      <c r="B39" s="636"/>
      <c r="C39" s="619"/>
      <c r="D39" s="619"/>
      <c r="E39" s="616"/>
      <c r="F39" s="616"/>
      <c r="G39" s="616"/>
      <c r="H39" s="616"/>
      <c r="I39" s="616"/>
      <c r="J39" s="616"/>
      <c r="K39" s="616"/>
    </row>
    <row r="40" spans="1:11" ht="13.5" customHeight="1" x14ac:dyDescent="0.3">
      <c r="A40" s="635"/>
      <c r="B40" s="636"/>
      <c r="C40" s="619"/>
      <c r="D40" s="619"/>
      <c r="E40" s="616"/>
      <c r="F40" s="616"/>
      <c r="G40" s="616"/>
      <c r="H40" s="616"/>
      <c r="I40" s="616"/>
      <c r="J40" s="616"/>
      <c r="K40" s="616"/>
    </row>
    <row r="41" spans="1:11" ht="13.5" customHeight="1" x14ac:dyDescent="0.3">
      <c r="A41" s="635"/>
      <c r="B41" s="636"/>
      <c r="C41" s="619"/>
      <c r="D41" s="619"/>
      <c r="E41" s="616"/>
      <c r="F41" s="616"/>
      <c r="G41" s="616"/>
      <c r="H41" s="616"/>
      <c r="I41" s="616"/>
      <c r="J41" s="616"/>
      <c r="K41" s="616"/>
    </row>
    <row r="42" spans="1:11" ht="13.5" customHeight="1" x14ac:dyDescent="0.3">
      <c r="A42" s="635"/>
      <c r="B42" s="636"/>
      <c r="C42" s="619"/>
      <c r="D42" s="619"/>
      <c r="E42" s="616"/>
      <c r="F42" s="616"/>
      <c r="G42" s="616"/>
      <c r="H42" s="616"/>
      <c r="I42" s="616"/>
      <c r="J42" s="616"/>
      <c r="K42" s="616"/>
    </row>
    <row r="43" spans="1:11" ht="13.5" customHeight="1" x14ac:dyDescent="0.3">
      <c r="A43" s="635"/>
      <c r="B43" s="636"/>
      <c r="C43" s="619"/>
      <c r="D43" s="619"/>
      <c r="E43" s="616"/>
      <c r="F43" s="616"/>
      <c r="G43" s="616"/>
      <c r="H43" s="616"/>
      <c r="I43" s="616"/>
      <c r="J43" s="616"/>
      <c r="K43" s="616"/>
    </row>
    <row r="44" spans="1:11" ht="13.5" customHeight="1" x14ac:dyDescent="0.3">
      <c r="A44" s="635"/>
      <c r="B44" s="636"/>
      <c r="C44" s="619"/>
      <c r="D44" s="619"/>
      <c r="E44" s="616"/>
      <c r="F44" s="616"/>
      <c r="G44" s="616"/>
      <c r="H44" s="616"/>
      <c r="I44" s="616"/>
      <c r="J44" s="616"/>
      <c r="K44" s="616"/>
    </row>
    <row r="45" spans="1:11" ht="13.5" customHeight="1" x14ac:dyDescent="0.3">
      <c r="A45" s="635"/>
      <c r="B45" s="636"/>
      <c r="C45" s="619"/>
      <c r="D45" s="619"/>
      <c r="E45" s="616"/>
      <c r="F45" s="616"/>
      <c r="G45" s="616"/>
      <c r="H45" s="616"/>
      <c r="I45" s="616"/>
      <c r="J45" s="616"/>
      <c r="K45" s="616"/>
    </row>
    <row r="46" spans="1:11" ht="13.5" customHeight="1" x14ac:dyDescent="0.3">
      <c r="A46" s="635"/>
      <c r="B46" s="636"/>
      <c r="C46" s="619"/>
      <c r="D46" s="619"/>
      <c r="E46" s="616"/>
      <c r="F46" s="616"/>
      <c r="G46" s="616"/>
      <c r="H46" s="616"/>
      <c r="I46" s="616"/>
      <c r="J46" s="616"/>
      <c r="K46" s="616"/>
    </row>
    <row r="47" spans="1:11" ht="13.5" customHeight="1" x14ac:dyDescent="0.3">
      <c r="A47" s="635"/>
      <c r="B47" s="636"/>
      <c r="C47" s="619"/>
      <c r="D47" s="619"/>
      <c r="E47" s="616"/>
      <c r="F47" s="616"/>
      <c r="G47" s="616"/>
      <c r="H47" s="616"/>
      <c r="I47" s="616"/>
      <c r="J47" s="616"/>
      <c r="K47" s="616"/>
    </row>
    <row r="48" spans="1:11" ht="13.5" customHeight="1" x14ac:dyDescent="0.3">
      <c r="A48" s="635"/>
      <c r="B48" s="636"/>
      <c r="C48" s="619"/>
      <c r="D48" s="619"/>
      <c r="E48" s="616"/>
      <c r="F48" s="616"/>
      <c r="G48" s="616"/>
      <c r="H48" s="616"/>
      <c r="I48" s="616"/>
      <c r="J48" s="616"/>
      <c r="K48" s="616"/>
    </row>
    <row r="49" spans="1:11" ht="13.5" customHeight="1" x14ac:dyDescent="0.3">
      <c r="A49" s="635"/>
      <c r="B49" s="636"/>
      <c r="C49" s="619"/>
      <c r="D49" s="619"/>
      <c r="E49" s="616"/>
      <c r="F49" s="616"/>
      <c r="G49" s="616"/>
      <c r="H49" s="616"/>
      <c r="I49" s="616"/>
      <c r="J49" s="616"/>
      <c r="K49" s="616"/>
    </row>
    <row r="50" spans="1:11" ht="13.5" customHeight="1" x14ac:dyDescent="0.3">
      <c r="A50" s="635"/>
      <c r="B50" s="636"/>
      <c r="C50" s="619"/>
      <c r="D50" s="619"/>
      <c r="E50" s="616"/>
      <c r="F50" s="616"/>
      <c r="G50" s="616"/>
      <c r="H50" s="616"/>
      <c r="I50" s="616"/>
      <c r="J50" s="616"/>
      <c r="K50" s="616"/>
    </row>
    <row r="51" spans="1:11" ht="13.5" customHeight="1" x14ac:dyDescent="0.3">
      <c r="A51" s="635"/>
      <c r="B51" s="636"/>
      <c r="C51" s="619"/>
      <c r="D51" s="619"/>
      <c r="E51" s="616"/>
      <c r="F51" s="616"/>
      <c r="G51" s="616"/>
      <c r="H51" s="616"/>
      <c r="I51" s="616"/>
      <c r="J51" s="616"/>
      <c r="K51" s="616"/>
    </row>
    <row r="52" spans="1:11" ht="13.5" customHeight="1" x14ac:dyDescent="0.3">
      <c r="A52" s="635"/>
      <c r="B52" s="636"/>
      <c r="C52" s="619"/>
      <c r="D52" s="619"/>
      <c r="E52" s="616"/>
      <c r="F52" s="616"/>
      <c r="G52" s="616"/>
      <c r="H52" s="616"/>
      <c r="I52" s="616"/>
      <c r="J52" s="616"/>
      <c r="K52" s="616"/>
    </row>
    <row r="53" spans="1:11" ht="13.5" customHeight="1" x14ac:dyDescent="0.3">
      <c r="A53" s="635"/>
      <c r="B53" s="636"/>
      <c r="C53" s="619"/>
      <c r="D53" s="619"/>
      <c r="E53" s="616"/>
      <c r="F53" s="616"/>
      <c r="G53" s="616"/>
      <c r="H53" s="616"/>
      <c r="I53" s="616"/>
      <c r="J53" s="616"/>
      <c r="K53" s="616"/>
    </row>
    <row r="54" spans="1:11" ht="13.5" customHeight="1" x14ac:dyDescent="0.3">
      <c r="A54" s="635"/>
      <c r="B54" s="636"/>
      <c r="C54" s="619"/>
      <c r="D54" s="619"/>
      <c r="E54" s="616"/>
      <c r="F54" s="616"/>
      <c r="G54" s="616"/>
      <c r="H54" s="616"/>
      <c r="I54" s="616"/>
      <c r="J54" s="616"/>
      <c r="K54" s="616"/>
    </row>
    <row r="55" spans="1:11" ht="13.5" customHeight="1" x14ac:dyDescent="0.3">
      <c r="A55" s="635"/>
      <c r="B55" s="636"/>
      <c r="C55" s="619"/>
      <c r="D55" s="619"/>
      <c r="E55" s="616"/>
      <c r="F55" s="616"/>
      <c r="G55" s="616"/>
      <c r="H55" s="616"/>
      <c r="I55" s="616"/>
      <c r="J55" s="616"/>
      <c r="K55" s="616"/>
    </row>
    <row r="56" spans="1:11" ht="13.5" customHeight="1" x14ac:dyDescent="0.3">
      <c r="A56" s="635"/>
      <c r="B56" s="636"/>
      <c r="C56" s="619"/>
      <c r="D56" s="619"/>
      <c r="E56" s="616"/>
      <c r="F56" s="616"/>
      <c r="G56" s="616"/>
      <c r="H56" s="616"/>
      <c r="I56" s="616"/>
      <c r="J56" s="616"/>
      <c r="K56" s="616"/>
    </row>
    <row r="57" spans="1:11" ht="13.5" customHeight="1" x14ac:dyDescent="0.3">
      <c r="A57" s="635"/>
      <c r="B57" s="636"/>
      <c r="C57" s="619"/>
      <c r="D57" s="619"/>
      <c r="E57" s="616"/>
      <c r="F57" s="616"/>
      <c r="G57" s="616"/>
      <c r="H57" s="616"/>
      <c r="I57" s="616"/>
      <c r="J57" s="616"/>
      <c r="K57" s="616"/>
    </row>
    <row r="58" spans="1:11" ht="13.5" customHeight="1" x14ac:dyDescent="0.3">
      <c r="A58" s="635"/>
      <c r="B58" s="636"/>
      <c r="C58" s="619"/>
      <c r="D58" s="619"/>
      <c r="E58" s="616"/>
      <c r="F58" s="616"/>
      <c r="G58" s="616"/>
      <c r="H58" s="616"/>
      <c r="I58" s="616"/>
      <c r="J58" s="616"/>
      <c r="K58" s="616"/>
    </row>
    <row r="59" spans="1:11" ht="13.5" customHeight="1" x14ac:dyDescent="0.3">
      <c r="A59" s="635"/>
      <c r="B59" s="636"/>
      <c r="C59" s="619"/>
      <c r="D59" s="619"/>
      <c r="E59" s="616"/>
      <c r="F59" s="616"/>
      <c r="G59" s="616"/>
      <c r="H59" s="616"/>
      <c r="I59" s="616"/>
      <c r="J59" s="616"/>
      <c r="K59" s="616"/>
    </row>
    <row r="60" spans="1:11" ht="13.5" customHeight="1" x14ac:dyDescent="0.3">
      <c r="A60" s="635"/>
      <c r="B60" s="636"/>
      <c r="C60" s="619"/>
      <c r="D60" s="619"/>
      <c r="E60" s="616"/>
      <c r="F60" s="616"/>
      <c r="G60" s="616"/>
      <c r="H60" s="616"/>
      <c r="I60" s="616"/>
      <c r="J60" s="616"/>
      <c r="K60" s="616"/>
    </row>
    <row r="61" spans="1:11" ht="13.5" customHeight="1" x14ac:dyDescent="0.3">
      <c r="A61" s="635"/>
      <c r="B61" s="636"/>
      <c r="C61" s="619"/>
      <c r="D61" s="619"/>
      <c r="E61" s="616"/>
      <c r="F61" s="616"/>
      <c r="G61" s="616"/>
      <c r="H61" s="616"/>
      <c r="I61" s="616"/>
      <c r="J61" s="616"/>
      <c r="K61" s="616"/>
    </row>
    <row r="62" spans="1:11" ht="13.5" customHeight="1" x14ac:dyDescent="0.3">
      <c r="A62" s="635"/>
      <c r="B62" s="636"/>
      <c r="C62" s="619"/>
      <c r="D62" s="619"/>
      <c r="E62" s="616"/>
      <c r="F62" s="616"/>
      <c r="G62" s="616"/>
      <c r="H62" s="616"/>
      <c r="I62" s="616"/>
      <c r="J62" s="616"/>
      <c r="K62" s="616"/>
    </row>
    <row r="63" spans="1:11" ht="13.5" customHeight="1" x14ac:dyDescent="0.3">
      <c r="A63" s="635"/>
      <c r="B63" s="636"/>
      <c r="C63" s="619"/>
      <c r="D63" s="619"/>
      <c r="E63" s="616"/>
      <c r="F63" s="616"/>
      <c r="G63" s="616"/>
      <c r="H63" s="616"/>
      <c r="I63" s="616"/>
      <c r="J63" s="616"/>
      <c r="K63" s="616"/>
    </row>
    <row r="64" spans="1:11" ht="13.5" customHeight="1" x14ac:dyDescent="0.3">
      <c r="A64" s="635"/>
      <c r="B64" s="636"/>
      <c r="C64" s="619"/>
      <c r="D64" s="619"/>
      <c r="E64" s="616"/>
      <c r="F64" s="616"/>
      <c r="G64" s="616"/>
      <c r="H64" s="616"/>
      <c r="I64" s="616"/>
      <c r="J64" s="616"/>
      <c r="K64" s="616"/>
    </row>
    <row r="65" spans="1:11" ht="13.5" customHeight="1" x14ac:dyDescent="0.3">
      <c r="A65" s="635"/>
      <c r="B65" s="636"/>
      <c r="C65" s="619"/>
      <c r="D65" s="619"/>
      <c r="E65" s="616"/>
      <c r="F65" s="616"/>
      <c r="G65" s="616"/>
      <c r="H65" s="616"/>
      <c r="I65" s="616"/>
      <c r="J65" s="616"/>
      <c r="K65" s="616"/>
    </row>
    <row r="66" spans="1:11" ht="13.5" customHeight="1" x14ac:dyDescent="0.3">
      <c r="A66" s="635"/>
      <c r="B66" s="636"/>
      <c r="C66" s="619"/>
      <c r="D66" s="619"/>
      <c r="E66" s="616"/>
      <c r="F66" s="616"/>
      <c r="G66" s="616"/>
      <c r="H66" s="616"/>
      <c r="I66" s="616"/>
      <c r="J66" s="616"/>
      <c r="K66" s="616"/>
    </row>
    <row r="67" spans="1:11" ht="13.5" customHeight="1" x14ac:dyDescent="0.3">
      <c r="A67" s="635"/>
      <c r="B67" s="636"/>
      <c r="C67" s="619"/>
      <c r="D67" s="619"/>
      <c r="E67" s="616"/>
      <c r="F67" s="616"/>
      <c r="G67" s="616"/>
      <c r="H67" s="616"/>
      <c r="I67" s="616"/>
      <c r="J67" s="616"/>
      <c r="K67" s="616"/>
    </row>
    <row r="68" spans="1:11" ht="13.5" customHeight="1" x14ac:dyDescent="0.3">
      <c r="A68" s="635"/>
      <c r="B68" s="636"/>
      <c r="C68" s="619"/>
      <c r="D68" s="619"/>
      <c r="E68" s="616"/>
      <c r="F68" s="616"/>
      <c r="G68" s="616"/>
      <c r="H68" s="616"/>
      <c r="I68" s="616"/>
      <c r="J68" s="616"/>
      <c r="K68" s="616"/>
    </row>
    <row r="69" spans="1:11" ht="13.5" customHeight="1" x14ac:dyDescent="0.3">
      <c r="A69" s="635"/>
      <c r="B69" s="636"/>
      <c r="C69" s="619"/>
      <c r="D69" s="619"/>
      <c r="E69" s="616"/>
      <c r="F69" s="616"/>
      <c r="G69" s="616"/>
      <c r="H69" s="616"/>
      <c r="I69" s="616"/>
      <c r="J69" s="616"/>
      <c r="K69" s="616"/>
    </row>
    <row r="70" spans="1:11" ht="13.5" customHeight="1" x14ac:dyDescent="0.3">
      <c r="A70" s="635"/>
      <c r="B70" s="636"/>
      <c r="C70" s="619"/>
      <c r="D70" s="619"/>
      <c r="E70" s="616"/>
      <c r="F70" s="616"/>
      <c r="G70" s="616"/>
      <c r="H70" s="616"/>
      <c r="I70" s="616"/>
      <c r="J70" s="616"/>
      <c r="K70" s="616"/>
    </row>
    <row r="71" spans="1:11" ht="13.5" customHeight="1" x14ac:dyDescent="0.3">
      <c r="A71" s="635"/>
      <c r="B71" s="636"/>
      <c r="C71" s="619"/>
      <c r="D71" s="619"/>
      <c r="E71" s="616"/>
      <c r="F71" s="616"/>
      <c r="G71" s="616"/>
      <c r="H71" s="616"/>
      <c r="I71" s="616"/>
      <c r="J71" s="616"/>
      <c r="K71" s="616"/>
    </row>
    <row r="72" spans="1:11" ht="13.5" customHeight="1" x14ac:dyDescent="0.3">
      <c r="A72" s="635"/>
      <c r="B72" s="636"/>
      <c r="C72" s="619"/>
      <c r="D72" s="619"/>
      <c r="E72" s="616"/>
      <c r="F72" s="616"/>
      <c r="G72" s="616"/>
      <c r="H72" s="616"/>
      <c r="I72" s="616"/>
      <c r="J72" s="616"/>
      <c r="K72" s="616"/>
    </row>
    <row r="73" spans="1:11" ht="13.5" customHeight="1" x14ac:dyDescent="0.3">
      <c r="A73" s="635"/>
      <c r="B73" s="636"/>
      <c r="C73" s="619"/>
      <c r="D73" s="619"/>
      <c r="E73" s="616"/>
      <c r="F73" s="616"/>
      <c r="G73" s="616"/>
      <c r="H73" s="616"/>
      <c r="I73" s="616"/>
      <c r="J73" s="616"/>
      <c r="K73" s="616"/>
    </row>
    <row r="74" spans="1:11" ht="13.5" customHeight="1" x14ac:dyDescent="0.3">
      <c r="A74" s="635"/>
      <c r="B74" s="636"/>
      <c r="C74" s="619"/>
      <c r="D74" s="619"/>
      <c r="E74" s="616"/>
      <c r="F74" s="616"/>
      <c r="G74" s="616"/>
      <c r="H74" s="616"/>
      <c r="I74" s="616"/>
      <c r="J74" s="616"/>
      <c r="K74" s="616"/>
    </row>
    <row r="75" spans="1:11" ht="13.5" customHeight="1" x14ac:dyDescent="0.3">
      <c r="A75" s="635"/>
      <c r="B75" s="636"/>
      <c r="C75" s="619"/>
      <c r="D75" s="619"/>
      <c r="E75" s="616"/>
      <c r="F75" s="616"/>
      <c r="G75" s="616"/>
      <c r="H75" s="616"/>
      <c r="I75" s="616"/>
      <c r="J75" s="616"/>
      <c r="K75" s="616"/>
    </row>
    <row r="76" spans="1:11" ht="13.5" customHeight="1" x14ac:dyDescent="0.3">
      <c r="A76" s="635"/>
      <c r="B76" s="636"/>
      <c r="C76" s="619"/>
      <c r="D76" s="619"/>
      <c r="E76" s="616"/>
      <c r="F76" s="616"/>
      <c r="G76" s="616"/>
      <c r="H76" s="616"/>
      <c r="I76" s="616"/>
      <c r="J76" s="616"/>
      <c r="K76" s="616"/>
    </row>
    <row r="77" spans="1:11" ht="13.5" customHeight="1" x14ac:dyDescent="0.3">
      <c r="A77" s="635"/>
      <c r="B77" s="636"/>
      <c r="C77" s="619"/>
      <c r="D77" s="619"/>
      <c r="E77" s="616"/>
      <c r="F77" s="616"/>
      <c r="G77" s="616"/>
      <c r="H77" s="616"/>
      <c r="I77" s="616"/>
      <c r="J77" s="616"/>
      <c r="K77" s="616"/>
    </row>
    <row r="78" spans="1:11" ht="13.5" customHeight="1" x14ac:dyDescent="0.3">
      <c r="A78" s="635"/>
      <c r="B78" s="636"/>
      <c r="C78" s="619"/>
      <c r="D78" s="619"/>
      <c r="E78" s="616"/>
      <c r="F78" s="616"/>
      <c r="G78" s="616"/>
      <c r="H78" s="616"/>
      <c r="I78" s="616"/>
      <c r="J78" s="616"/>
      <c r="K78" s="616"/>
    </row>
    <row r="79" spans="1:11" ht="13.5" customHeight="1" x14ac:dyDescent="0.3">
      <c r="A79" s="635"/>
      <c r="B79" s="636"/>
      <c r="C79" s="619"/>
      <c r="D79" s="619"/>
      <c r="E79" s="616"/>
      <c r="F79" s="616"/>
      <c r="G79" s="616"/>
      <c r="H79" s="616"/>
      <c r="I79" s="616"/>
      <c r="J79" s="616"/>
      <c r="K79" s="616"/>
    </row>
    <row r="80" spans="1:11" ht="13.5" customHeight="1" x14ac:dyDescent="0.3">
      <c r="A80" s="635"/>
      <c r="B80" s="636"/>
      <c r="C80" s="619"/>
      <c r="D80" s="619"/>
      <c r="E80" s="616"/>
      <c r="F80" s="616"/>
      <c r="G80" s="616"/>
      <c r="H80" s="616"/>
      <c r="I80" s="616"/>
      <c r="J80" s="616"/>
      <c r="K80" s="616"/>
    </row>
    <row r="81" spans="1:11" ht="13.5" customHeight="1" x14ac:dyDescent="0.3">
      <c r="A81" s="635"/>
      <c r="B81" s="636"/>
      <c r="C81" s="619"/>
      <c r="D81" s="619"/>
      <c r="E81" s="616"/>
      <c r="F81" s="616"/>
      <c r="G81" s="616"/>
      <c r="H81" s="616"/>
      <c r="I81" s="616"/>
      <c r="J81" s="616"/>
      <c r="K81" s="616"/>
    </row>
    <row r="82" spans="1:11" ht="13.5" customHeight="1" x14ac:dyDescent="0.3">
      <c r="A82" s="635"/>
      <c r="B82" s="636"/>
      <c r="C82" s="619"/>
      <c r="D82" s="619"/>
      <c r="E82" s="616"/>
      <c r="F82" s="616"/>
      <c r="G82" s="616"/>
      <c r="H82" s="616"/>
      <c r="I82" s="616"/>
      <c r="J82" s="616"/>
      <c r="K82" s="616"/>
    </row>
    <row r="83" spans="1:11" ht="13.5" customHeight="1" x14ac:dyDescent="0.3">
      <c r="A83" s="635"/>
      <c r="B83" s="636"/>
      <c r="C83" s="619"/>
      <c r="D83" s="619"/>
      <c r="E83" s="616"/>
      <c r="F83" s="616"/>
      <c r="G83" s="616"/>
      <c r="H83" s="616"/>
      <c r="I83" s="616"/>
      <c r="J83" s="616"/>
      <c r="K83" s="616"/>
    </row>
    <row r="84" spans="1:11" ht="13.5" customHeight="1" x14ac:dyDescent="0.3">
      <c r="A84" s="635"/>
      <c r="B84" s="636"/>
      <c r="C84" s="619"/>
      <c r="D84" s="619"/>
      <c r="E84" s="616"/>
      <c r="F84" s="616"/>
      <c r="G84" s="616"/>
      <c r="H84" s="616"/>
      <c r="I84" s="616"/>
      <c r="J84" s="616"/>
      <c r="K84" s="616"/>
    </row>
    <row r="85" spans="1:11" ht="13.5" customHeight="1" x14ac:dyDescent="0.3">
      <c r="A85" s="635"/>
      <c r="B85" s="636"/>
      <c r="C85" s="619"/>
      <c r="D85" s="619"/>
      <c r="E85" s="616"/>
      <c r="F85" s="616"/>
      <c r="G85" s="616"/>
      <c r="H85" s="616"/>
      <c r="I85" s="616"/>
      <c r="J85" s="616"/>
      <c r="K85" s="616"/>
    </row>
  </sheetData>
  <mergeCells count="2">
    <mergeCell ref="A15:D15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663CC-78FE-4C1B-8035-E8BDA5A02753}">
  <sheetPr>
    <tabColor rgb="FF92D050"/>
  </sheetPr>
  <dimension ref="A1:Z66"/>
  <sheetViews>
    <sheetView showGridLines="0" zoomScaleNormal="100" zoomScaleSheetLayoutView="100" workbookViewId="0"/>
  </sheetViews>
  <sheetFormatPr baseColWidth="10" defaultColWidth="11.44140625" defaultRowHeight="13.8" x14ac:dyDescent="0.3"/>
  <cols>
    <col min="1" max="1" width="13.44140625" style="9" customWidth="1"/>
    <col min="2" max="9" width="12.44140625" style="8" customWidth="1"/>
    <col min="10" max="16" width="11.44140625" style="8"/>
    <col min="17" max="19" width="11.44140625" style="8" customWidth="1"/>
    <col min="20" max="20" width="11.44140625" style="8"/>
    <col min="21" max="25" width="11.44140625" style="8" customWidth="1"/>
    <col min="26" max="16384" width="11.44140625" style="8"/>
  </cols>
  <sheetData>
    <row r="1" spans="1:26" ht="15.75" customHeight="1" x14ac:dyDescent="0.4">
      <c r="A1" s="339" t="s">
        <v>505</v>
      </c>
      <c r="B1" s="340"/>
      <c r="C1" s="340"/>
      <c r="D1" s="340"/>
      <c r="E1" s="340"/>
      <c r="F1" s="341"/>
      <c r="G1" s="342"/>
      <c r="H1" s="341"/>
      <c r="I1" s="340"/>
    </row>
    <row r="2" spans="1:26" ht="14.4" customHeight="1" x14ac:dyDescent="0.3">
      <c r="A2" s="838" t="s">
        <v>506</v>
      </c>
      <c r="B2" s="838"/>
      <c r="C2" s="838"/>
      <c r="D2" s="838"/>
      <c r="E2" s="838"/>
      <c r="F2" s="838"/>
      <c r="G2" s="838"/>
      <c r="H2" s="838"/>
      <c r="I2" s="838"/>
    </row>
    <row r="3" spans="1:26" ht="14.4" thickBot="1" x14ac:dyDescent="0.35">
      <c r="A3" s="340"/>
      <c r="B3" s="340"/>
      <c r="C3" s="340"/>
      <c r="D3" s="340"/>
      <c r="E3" s="340"/>
      <c r="F3" s="340"/>
      <c r="G3" s="340"/>
      <c r="H3" s="340"/>
      <c r="I3" s="340"/>
    </row>
    <row r="4" spans="1:26" s="249" customFormat="1" x14ac:dyDescent="0.3">
      <c r="A4" s="343" t="s">
        <v>298</v>
      </c>
      <c r="B4" s="344" t="s">
        <v>453</v>
      </c>
      <c r="C4" s="344" t="s">
        <v>454</v>
      </c>
      <c r="D4" s="344" t="s">
        <v>455</v>
      </c>
      <c r="E4" s="344" t="s">
        <v>456</v>
      </c>
      <c r="F4" s="344" t="s">
        <v>457</v>
      </c>
      <c r="G4" s="344" t="s">
        <v>459</v>
      </c>
      <c r="H4" s="344" t="s">
        <v>458</v>
      </c>
      <c r="I4" s="345" t="s">
        <v>460</v>
      </c>
    </row>
    <row r="5" spans="1:26" ht="14.4" thickBot="1" x14ac:dyDescent="0.35">
      <c r="A5" s="346"/>
      <c r="B5" s="347" t="s">
        <v>507</v>
      </c>
      <c r="C5" s="347" t="s">
        <v>508</v>
      </c>
      <c r="D5" s="347" t="s">
        <v>507</v>
      </c>
      <c r="E5" s="347" t="s">
        <v>509</v>
      </c>
      <c r="F5" s="347" t="s">
        <v>507</v>
      </c>
      <c r="G5" s="347" t="s">
        <v>507</v>
      </c>
      <c r="H5" s="347" t="s">
        <v>507</v>
      </c>
      <c r="I5" s="348" t="s">
        <v>507</v>
      </c>
    </row>
    <row r="6" spans="1:26" x14ac:dyDescent="0.3">
      <c r="A6" s="349">
        <v>2000</v>
      </c>
      <c r="B6" s="350">
        <v>553924</v>
      </c>
      <c r="C6" s="350">
        <v>132585078.00000001</v>
      </c>
      <c r="D6" s="350">
        <v>910303</v>
      </c>
      <c r="E6" s="350">
        <v>2437706</v>
      </c>
      <c r="F6" s="350">
        <v>270576</v>
      </c>
      <c r="G6" s="350">
        <v>2812784.7804642497</v>
      </c>
      <c r="H6" s="350">
        <v>37410</v>
      </c>
      <c r="I6" s="351">
        <v>7193</v>
      </c>
      <c r="U6" s="250"/>
    </row>
    <row r="7" spans="1:26" x14ac:dyDescent="0.3">
      <c r="A7" s="352">
        <v>2001</v>
      </c>
      <c r="B7" s="353">
        <v>722355.34555900004</v>
      </c>
      <c r="C7" s="353">
        <v>138522109.261338</v>
      </c>
      <c r="D7" s="353">
        <v>1056629.375614</v>
      </c>
      <c r="E7" s="353">
        <v>2571113.7884549997</v>
      </c>
      <c r="F7" s="353">
        <v>289546.06610699999</v>
      </c>
      <c r="G7" s="353">
        <v>3087015.3682197602</v>
      </c>
      <c r="H7" s="353">
        <v>38182.076774000001</v>
      </c>
      <c r="I7" s="354">
        <v>9499.2289039999996</v>
      </c>
      <c r="Q7" s="200"/>
    </row>
    <row r="8" spans="1:26" x14ac:dyDescent="0.3">
      <c r="A8" s="352">
        <v>2002</v>
      </c>
      <c r="B8" s="353">
        <v>844552.87496100005</v>
      </c>
      <c r="C8" s="353">
        <v>157529918.53579301</v>
      </c>
      <c r="D8" s="353">
        <v>1232996.920469</v>
      </c>
      <c r="E8" s="353">
        <v>2869638.9847490001</v>
      </c>
      <c r="F8" s="353">
        <v>305650.71951299999</v>
      </c>
      <c r="G8" s="353">
        <v>3104951.9335421417</v>
      </c>
      <c r="H8" s="353">
        <v>38815.044966000001</v>
      </c>
      <c r="I8" s="354">
        <v>8612.8507310000005</v>
      </c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</row>
    <row r="9" spans="1:26" x14ac:dyDescent="0.3">
      <c r="A9" s="352">
        <v>2003</v>
      </c>
      <c r="B9" s="353">
        <v>842605.07863</v>
      </c>
      <c r="C9" s="353">
        <v>172624629.84419999</v>
      </c>
      <c r="D9" s="353">
        <v>1373792.267121</v>
      </c>
      <c r="E9" s="353">
        <v>2923686.4022499998</v>
      </c>
      <c r="F9" s="353">
        <v>309163.88218999997</v>
      </c>
      <c r="G9" s="353">
        <v>3540658.721374386</v>
      </c>
      <c r="H9" s="353">
        <v>40202.17884</v>
      </c>
      <c r="I9" s="354">
        <v>9589.5781260000003</v>
      </c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</row>
    <row r="10" spans="1:26" x14ac:dyDescent="0.3">
      <c r="A10" s="352">
        <v>2004</v>
      </c>
      <c r="B10" s="353">
        <v>1035574.04973</v>
      </c>
      <c r="C10" s="353">
        <v>173223817.38585296</v>
      </c>
      <c r="D10" s="353">
        <v>1209005.7091610001</v>
      </c>
      <c r="E10" s="353">
        <v>3059816.65</v>
      </c>
      <c r="F10" s="353">
        <v>306210.77793799998</v>
      </c>
      <c r="G10" s="353">
        <v>4315128.4861728577</v>
      </c>
      <c r="H10" s="353">
        <v>41613.363517999998</v>
      </c>
      <c r="I10" s="354">
        <v>14246.326868</v>
      </c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</row>
    <row r="11" spans="1:26" x14ac:dyDescent="0.3">
      <c r="A11" s="352">
        <v>2005</v>
      </c>
      <c r="B11" s="353">
        <v>1009899</v>
      </c>
      <c r="C11" s="353">
        <v>208001717.81876799</v>
      </c>
      <c r="D11" s="353">
        <v>1201671</v>
      </c>
      <c r="E11" s="353">
        <v>3205673</v>
      </c>
      <c r="F11" s="353">
        <v>319368</v>
      </c>
      <c r="G11" s="353">
        <v>4638028.7522134688</v>
      </c>
      <c r="H11" s="353">
        <v>42145</v>
      </c>
      <c r="I11" s="354">
        <v>17325</v>
      </c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spans="1:26" x14ac:dyDescent="0.3">
      <c r="A12" s="352">
        <v>2006</v>
      </c>
      <c r="B12" s="353">
        <v>1048472</v>
      </c>
      <c r="C12" s="353">
        <v>202825999</v>
      </c>
      <c r="D12" s="353">
        <v>1203364</v>
      </c>
      <c r="E12" s="353">
        <v>3470661</v>
      </c>
      <c r="F12" s="353">
        <v>313332</v>
      </c>
      <c r="G12" s="353">
        <v>4785000</v>
      </c>
      <c r="H12" s="353">
        <v>38470</v>
      </c>
      <c r="I12" s="354">
        <v>17209</v>
      </c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spans="1:26" x14ac:dyDescent="0.3">
      <c r="A13" s="352">
        <v>2007</v>
      </c>
      <c r="B13" s="353">
        <v>1190274</v>
      </c>
      <c r="C13" s="353">
        <v>170235885.17970935</v>
      </c>
      <c r="D13" s="353">
        <v>1444361</v>
      </c>
      <c r="E13" s="353">
        <v>3501462.4356305762</v>
      </c>
      <c r="F13" s="353">
        <v>329165</v>
      </c>
      <c r="G13" s="353">
        <v>5185254.4717436126</v>
      </c>
      <c r="H13" s="353">
        <v>39019</v>
      </c>
      <c r="I13" s="354">
        <v>16787</v>
      </c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</row>
    <row r="14" spans="1:26" x14ac:dyDescent="0.3">
      <c r="A14" s="352">
        <v>2008</v>
      </c>
      <c r="B14" s="353">
        <v>1267866.580079</v>
      </c>
      <c r="C14" s="353">
        <v>179870472.995608</v>
      </c>
      <c r="D14" s="353">
        <v>1602597.0080209996</v>
      </c>
      <c r="E14" s="353">
        <v>3685931.0012759995</v>
      </c>
      <c r="F14" s="353">
        <v>345109.27027199999</v>
      </c>
      <c r="G14" s="353">
        <v>5160707.0164000001</v>
      </c>
      <c r="H14" s="353">
        <v>39037.065935000006</v>
      </c>
      <c r="I14" s="354">
        <v>16720.528116999998</v>
      </c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</row>
    <row r="15" spans="1:26" x14ac:dyDescent="0.3">
      <c r="A15" s="352">
        <v>2009</v>
      </c>
      <c r="B15" s="353">
        <v>1276249.2028350001</v>
      </c>
      <c r="C15" s="353">
        <v>183994691.50778204</v>
      </c>
      <c r="D15" s="353">
        <v>1512931.0674319996</v>
      </c>
      <c r="E15" s="353">
        <v>3922708.3963299994</v>
      </c>
      <c r="F15" s="353">
        <v>302459.11290999997</v>
      </c>
      <c r="G15" s="353">
        <v>4418768.325600001</v>
      </c>
      <c r="H15" s="353">
        <v>37502.627191</v>
      </c>
      <c r="I15" s="354">
        <v>12297.103142</v>
      </c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</row>
    <row r="16" spans="1:26" x14ac:dyDescent="0.3">
      <c r="A16" s="352">
        <v>2010</v>
      </c>
      <c r="B16" s="353">
        <v>1247184.0293920003</v>
      </c>
      <c r="C16" s="353">
        <v>164084388.90122899</v>
      </c>
      <c r="D16" s="353">
        <v>1470449.7064990001</v>
      </c>
      <c r="E16" s="353">
        <v>3640465.4641499999</v>
      </c>
      <c r="F16" s="353">
        <v>261989.60579399994</v>
      </c>
      <c r="G16" s="353">
        <v>6042644.2223000005</v>
      </c>
      <c r="H16" s="353">
        <v>33847.813441999999</v>
      </c>
      <c r="I16" s="354">
        <v>16963.268972999998</v>
      </c>
      <c r="J16" s="709"/>
    </row>
    <row r="17" spans="1:23" x14ac:dyDescent="0.3">
      <c r="A17" s="352">
        <v>2011</v>
      </c>
      <c r="B17" s="353">
        <v>1235345.068017998</v>
      </c>
      <c r="C17" s="353">
        <v>166186716.98165295</v>
      </c>
      <c r="D17" s="353">
        <v>1256382.6002110012</v>
      </c>
      <c r="E17" s="353">
        <v>3418862.1174220028</v>
      </c>
      <c r="F17" s="353">
        <v>230199.08238500019</v>
      </c>
      <c r="G17" s="353">
        <v>7010937.8915999997</v>
      </c>
      <c r="H17" s="353">
        <v>28881.790965999993</v>
      </c>
      <c r="I17" s="354">
        <v>19141.078052000001</v>
      </c>
      <c r="J17" s="710">
        <f t="shared" ref="J17:J28" si="0">B17/1000</f>
        <v>1235.3450680179981</v>
      </c>
    </row>
    <row r="18" spans="1:23" x14ac:dyDescent="0.3">
      <c r="A18" s="352">
        <v>2012</v>
      </c>
      <c r="B18" s="353">
        <v>1298761.3646879997</v>
      </c>
      <c r="C18" s="353">
        <v>161544666.15318698</v>
      </c>
      <c r="D18" s="353">
        <v>1281282.4314850017</v>
      </c>
      <c r="E18" s="353">
        <v>3480856.9120259993</v>
      </c>
      <c r="F18" s="353">
        <v>249236.15747600028</v>
      </c>
      <c r="G18" s="353">
        <v>6684539.3917999994</v>
      </c>
      <c r="H18" s="353">
        <v>26104.854507</v>
      </c>
      <c r="I18" s="354">
        <v>16790.374244000006</v>
      </c>
      <c r="J18" s="710">
        <f t="shared" si="0"/>
        <v>1298.7613646879997</v>
      </c>
    </row>
    <row r="19" spans="1:23" x14ac:dyDescent="0.3">
      <c r="A19" s="352">
        <v>2013</v>
      </c>
      <c r="B19" s="353">
        <v>1375640.6942070012</v>
      </c>
      <c r="C19" s="353">
        <v>151486071.68989712</v>
      </c>
      <c r="D19" s="353">
        <v>1351273.4971280003</v>
      </c>
      <c r="E19" s="353">
        <v>3674282.5108390008</v>
      </c>
      <c r="F19" s="353">
        <v>266472.33039299975</v>
      </c>
      <c r="G19" s="353">
        <v>6680658.79</v>
      </c>
      <c r="H19" s="353">
        <v>23667.787451</v>
      </c>
      <c r="I19" s="354">
        <v>18139.597243999997</v>
      </c>
      <c r="J19" s="710">
        <f t="shared" si="0"/>
        <v>1375.6406942070012</v>
      </c>
    </row>
    <row r="20" spans="1:23" x14ac:dyDescent="0.3">
      <c r="A20" s="352">
        <v>2014</v>
      </c>
      <c r="B20" s="353">
        <v>1377642.4139869981</v>
      </c>
      <c r="C20" s="353">
        <v>140097028.09351778</v>
      </c>
      <c r="D20" s="353">
        <v>1315474.5571109999</v>
      </c>
      <c r="E20" s="353">
        <v>3768147.219242997</v>
      </c>
      <c r="F20" s="353">
        <v>277294.4825959999</v>
      </c>
      <c r="G20" s="353">
        <v>7192591.9308000002</v>
      </c>
      <c r="H20" s="353">
        <v>23105.261869000002</v>
      </c>
      <c r="I20" s="354">
        <v>17017.692464999996</v>
      </c>
      <c r="J20" s="710">
        <f t="shared" si="0"/>
        <v>1377.6424139869982</v>
      </c>
    </row>
    <row r="21" spans="1:23" x14ac:dyDescent="0.3">
      <c r="A21" s="352">
        <v>2015</v>
      </c>
      <c r="B21" s="353">
        <v>1700817.4199590012</v>
      </c>
      <c r="C21" s="353">
        <v>146822906.53714007</v>
      </c>
      <c r="D21" s="353">
        <v>1421217.9398520002</v>
      </c>
      <c r="E21" s="353">
        <v>4101567.7170700021</v>
      </c>
      <c r="F21" s="353">
        <v>315524.81577999995</v>
      </c>
      <c r="G21" s="353">
        <v>7320806.8477000007</v>
      </c>
      <c r="H21" s="353">
        <v>19510.729781000002</v>
      </c>
      <c r="I21" s="354">
        <v>20153.237616000006</v>
      </c>
      <c r="J21" s="710">
        <f t="shared" si="0"/>
        <v>1700.8174199590012</v>
      </c>
      <c r="P21" s="250"/>
      <c r="Q21" s="250"/>
      <c r="R21" s="250"/>
      <c r="S21" s="250"/>
      <c r="T21" s="250"/>
      <c r="U21" s="250"/>
      <c r="V21" s="250"/>
      <c r="W21" s="250"/>
    </row>
    <row r="22" spans="1:23" x14ac:dyDescent="0.3">
      <c r="A22" s="352">
        <v>2016</v>
      </c>
      <c r="B22" s="353">
        <v>2353858.5579240001</v>
      </c>
      <c r="C22" s="353">
        <v>153005896.97612563</v>
      </c>
      <c r="D22" s="353">
        <v>1337081.4908790004</v>
      </c>
      <c r="E22" s="353">
        <v>4375336.6871660026</v>
      </c>
      <c r="F22" s="353">
        <v>314421.59763299988</v>
      </c>
      <c r="G22" s="353">
        <v>7663123.9877000004</v>
      </c>
      <c r="H22" s="353">
        <v>18789.004763000004</v>
      </c>
      <c r="I22" s="354">
        <v>25756.505004999995</v>
      </c>
      <c r="J22" s="710">
        <f t="shared" si="0"/>
        <v>2353.8585579240003</v>
      </c>
      <c r="W22" s="250"/>
    </row>
    <row r="23" spans="1:23" x14ac:dyDescent="0.3">
      <c r="A23" s="352">
        <v>2017</v>
      </c>
      <c r="B23" s="353">
        <v>2445583.8150159996</v>
      </c>
      <c r="C23" s="353">
        <v>151964039.9564108</v>
      </c>
      <c r="D23" s="353">
        <v>1473072.7682369994</v>
      </c>
      <c r="E23" s="353">
        <v>4417986.7813469935</v>
      </c>
      <c r="F23" s="353">
        <v>306783.61933000013</v>
      </c>
      <c r="G23" s="353">
        <v>8806451.7127720006</v>
      </c>
      <c r="H23" s="353">
        <v>17790.363567</v>
      </c>
      <c r="I23" s="354">
        <v>28141.125214999985</v>
      </c>
      <c r="J23" s="710">
        <f t="shared" si="0"/>
        <v>2445.5838150159998</v>
      </c>
    </row>
    <row r="24" spans="1:23" x14ac:dyDescent="0.3">
      <c r="A24" s="352">
        <v>2018</v>
      </c>
      <c r="B24" s="353">
        <v>2437034.889293998</v>
      </c>
      <c r="C24" s="353">
        <v>140210984.41501182</v>
      </c>
      <c r="D24" s="353">
        <v>1474383.1280540007</v>
      </c>
      <c r="E24" s="353">
        <v>4160161.9325340018</v>
      </c>
      <c r="F24" s="353">
        <v>289122.51396000007</v>
      </c>
      <c r="G24" s="353">
        <v>9533871.1347550005</v>
      </c>
      <c r="H24" s="353">
        <v>18601.344508000002</v>
      </c>
      <c r="I24" s="354">
        <v>28033.511927000007</v>
      </c>
      <c r="J24" s="710">
        <f t="shared" si="0"/>
        <v>2437.0348892939978</v>
      </c>
    </row>
    <row r="25" spans="1:23" x14ac:dyDescent="0.3">
      <c r="A25" s="352">
        <v>2019</v>
      </c>
      <c r="B25" s="353">
        <v>2455439.9084949996</v>
      </c>
      <c r="C25" s="353">
        <v>128413463.35810542</v>
      </c>
      <c r="D25" s="353">
        <v>1404381.5470089999</v>
      </c>
      <c r="E25" s="353">
        <v>3860306.0494859996</v>
      </c>
      <c r="F25" s="353">
        <v>308115.57177399989</v>
      </c>
      <c r="G25" s="353">
        <v>10120007.399021</v>
      </c>
      <c r="H25" s="353">
        <v>19853.168399999995</v>
      </c>
      <c r="I25" s="354">
        <v>30441.359039000003</v>
      </c>
      <c r="J25" s="710">
        <f t="shared" si="0"/>
        <v>2455.4399084949996</v>
      </c>
    </row>
    <row r="26" spans="1:23" x14ac:dyDescent="0.3">
      <c r="A26" s="352">
        <v>2020</v>
      </c>
      <c r="B26" s="353">
        <v>2150125.9121280019</v>
      </c>
      <c r="C26" s="353">
        <v>88053944.209976867</v>
      </c>
      <c r="D26" s="353">
        <v>1334570.4777719995</v>
      </c>
      <c r="E26" s="353">
        <v>2723879.4816789986</v>
      </c>
      <c r="F26" s="353">
        <v>241547.91305100007</v>
      </c>
      <c r="G26" s="353">
        <v>8893971.5276180003</v>
      </c>
      <c r="H26" s="353">
        <v>20646.581029999998</v>
      </c>
      <c r="I26" s="354">
        <v>32184.625879999992</v>
      </c>
      <c r="J26" s="710">
        <f t="shared" si="0"/>
        <v>2150.1259121280018</v>
      </c>
    </row>
    <row r="27" spans="1:23" s="200" customFormat="1" x14ac:dyDescent="0.3">
      <c r="A27" s="352">
        <v>2021</v>
      </c>
      <c r="B27" s="353">
        <v>2326034.7780790008</v>
      </c>
      <c r="C27" s="353">
        <v>97381962.940814942</v>
      </c>
      <c r="D27" s="353">
        <v>1532172.9786490002</v>
      </c>
      <c r="E27" s="353">
        <v>3330821.9454599996</v>
      </c>
      <c r="F27" s="353">
        <v>264161.034957</v>
      </c>
      <c r="G27" s="353">
        <v>12149273.526027</v>
      </c>
      <c r="H27" s="353">
        <v>26995.267700999993</v>
      </c>
      <c r="I27" s="711">
        <v>34148.029036999993</v>
      </c>
      <c r="J27" s="710">
        <f t="shared" si="0"/>
        <v>2326.0347780790007</v>
      </c>
      <c r="M27" s="8"/>
      <c r="N27" s="8"/>
    </row>
    <row r="28" spans="1:23" ht="27.6" x14ac:dyDescent="0.3">
      <c r="A28" s="355" t="s">
        <v>792</v>
      </c>
      <c r="B28" s="356">
        <f>SUM(B29:B36)</f>
        <v>1499627.168760888</v>
      </c>
      <c r="C28" s="356">
        <f t="shared" ref="C28:I28" si="1">SUM(C29:C36)</f>
        <v>62307132.848163173</v>
      </c>
      <c r="D28" s="356">
        <f t="shared" si="1"/>
        <v>906443.77362533298</v>
      </c>
      <c r="E28" s="356">
        <f t="shared" si="1"/>
        <v>2016159.8066946694</v>
      </c>
      <c r="F28" s="356">
        <f t="shared" si="1"/>
        <v>168225.07969214799</v>
      </c>
      <c r="G28" s="356">
        <f t="shared" si="1"/>
        <v>8287969.9306349996</v>
      </c>
      <c r="H28" s="356">
        <f t="shared" si="1"/>
        <v>18479.934083000004</v>
      </c>
      <c r="I28" s="356">
        <f t="shared" si="1"/>
        <v>21032.392543310001</v>
      </c>
      <c r="J28" s="710">
        <f t="shared" si="0"/>
        <v>1499.627168760888</v>
      </c>
    </row>
    <row r="29" spans="1:23" x14ac:dyDescent="0.3">
      <c r="A29" s="357" t="s">
        <v>378</v>
      </c>
      <c r="B29" s="353">
        <v>199254.54231199998</v>
      </c>
      <c r="C29" s="353">
        <v>7763706.2641289989</v>
      </c>
      <c r="D29" s="353">
        <v>106554.52186799998</v>
      </c>
      <c r="E29" s="353">
        <v>254482.38372100002</v>
      </c>
      <c r="F29" s="353">
        <v>20627.3043</v>
      </c>
      <c r="G29" s="353">
        <v>795347.81822000002</v>
      </c>
      <c r="H29" s="353">
        <v>2410.1115829999999</v>
      </c>
      <c r="I29" s="712">
        <v>2733.35221</v>
      </c>
      <c r="J29" s="353"/>
      <c r="K29" s="353"/>
      <c r="L29" s="353"/>
    </row>
    <row r="30" spans="1:23" x14ac:dyDescent="0.3">
      <c r="A30" s="358" t="s">
        <v>379</v>
      </c>
      <c r="B30" s="353">
        <v>172334.00912500001</v>
      </c>
      <c r="C30" s="353">
        <v>7114773.2209609952</v>
      </c>
      <c r="D30" s="353">
        <v>117082.53373999998</v>
      </c>
      <c r="E30" s="353">
        <v>243037.91467999999</v>
      </c>
      <c r="F30" s="353">
        <v>20571.108421999998</v>
      </c>
      <c r="G30" s="353">
        <v>874253.2429699999</v>
      </c>
      <c r="H30" s="353">
        <v>2043.153607</v>
      </c>
      <c r="I30" s="354">
        <v>2759.9678270000004</v>
      </c>
      <c r="J30" s="353"/>
      <c r="K30" s="353"/>
      <c r="L30" s="353"/>
    </row>
    <row r="31" spans="1:23" x14ac:dyDescent="0.3">
      <c r="A31" s="358" t="s">
        <v>380</v>
      </c>
      <c r="B31" s="353">
        <v>182172.91726499994</v>
      </c>
      <c r="C31" s="353">
        <v>7628428.2512219977</v>
      </c>
      <c r="D31" s="353">
        <v>120875.10250699999</v>
      </c>
      <c r="E31" s="353">
        <v>241578.80855600009</v>
      </c>
      <c r="F31" s="353">
        <v>20469.649568999994</v>
      </c>
      <c r="G31" s="353">
        <v>1130343.972296</v>
      </c>
      <c r="H31" s="353">
        <v>2365.7229220000004</v>
      </c>
      <c r="I31" s="354">
        <v>2783.0976449999998</v>
      </c>
      <c r="J31" s="353"/>
      <c r="K31" s="353"/>
      <c r="L31" s="353"/>
    </row>
    <row r="32" spans="1:23" x14ac:dyDescent="0.3">
      <c r="A32" s="358" t="s">
        <v>381</v>
      </c>
      <c r="B32" s="353">
        <v>170168.39552700002</v>
      </c>
      <c r="C32" s="353">
        <v>7580402.4480310008</v>
      </c>
      <c r="D32" s="353">
        <v>99285.634258999984</v>
      </c>
      <c r="E32" s="353">
        <v>247426.6508779999</v>
      </c>
      <c r="F32" s="353">
        <v>20976.123684999999</v>
      </c>
      <c r="G32" s="353">
        <v>1106279.12616</v>
      </c>
      <c r="H32" s="353">
        <v>2372.7504709999998</v>
      </c>
      <c r="I32" s="354">
        <v>2645.3656989999999</v>
      </c>
      <c r="J32" s="353"/>
      <c r="K32" s="353"/>
      <c r="L32" s="353"/>
    </row>
    <row r="33" spans="1:12" x14ac:dyDescent="0.3">
      <c r="A33" s="358" t="s">
        <v>382</v>
      </c>
      <c r="B33" s="353">
        <v>174258.00081500001</v>
      </c>
      <c r="C33" s="353">
        <v>8196994.4934169967</v>
      </c>
      <c r="D33" s="353">
        <v>117087.69776000001</v>
      </c>
      <c r="E33" s="353">
        <v>251878.22896200011</v>
      </c>
      <c r="F33" s="353">
        <v>19173.080514000001</v>
      </c>
      <c r="G33" s="353">
        <v>1021111.2502039999</v>
      </c>
      <c r="H33" s="353">
        <v>2405.8468000000003</v>
      </c>
      <c r="I33" s="354">
        <v>2618.653808</v>
      </c>
      <c r="J33" s="353"/>
      <c r="K33" s="353"/>
      <c r="L33" s="353"/>
    </row>
    <row r="34" spans="1:12" x14ac:dyDescent="0.3">
      <c r="A34" s="358" t="s">
        <v>383</v>
      </c>
      <c r="B34" s="353">
        <v>198466.83701799999</v>
      </c>
      <c r="C34" s="353">
        <v>7993972.1994120022</v>
      </c>
      <c r="D34" s="353">
        <v>102374.639918</v>
      </c>
      <c r="E34" s="353">
        <v>257645.01807699999</v>
      </c>
      <c r="F34" s="353">
        <v>21188.328211</v>
      </c>
      <c r="G34" s="353">
        <v>1166572.3207800002</v>
      </c>
      <c r="H34" s="353">
        <v>2287.0076999999997</v>
      </c>
      <c r="I34" s="354">
        <v>2680.1577160000002</v>
      </c>
      <c r="J34" s="353"/>
      <c r="K34" s="353"/>
      <c r="L34" s="353"/>
    </row>
    <row r="35" spans="1:12" x14ac:dyDescent="0.3">
      <c r="A35" s="358" t="s">
        <v>384</v>
      </c>
      <c r="B35" s="353">
        <v>195233.72050015</v>
      </c>
      <c r="C35" s="353">
        <v>7960886.77018442</v>
      </c>
      <c r="D35" s="353">
        <v>116606.75735446702</v>
      </c>
      <c r="E35" s="353">
        <v>249824.96724562824</v>
      </c>
      <c r="F35" s="353">
        <v>22206.400792114</v>
      </c>
      <c r="G35" s="353">
        <v>1150063.0218</v>
      </c>
      <c r="H35" s="353">
        <v>2675.4319</v>
      </c>
      <c r="I35" s="354">
        <v>2208.4988137700002</v>
      </c>
      <c r="J35" s="353"/>
      <c r="K35" s="353"/>
      <c r="L35" s="353"/>
    </row>
    <row r="36" spans="1:12" x14ac:dyDescent="0.3">
      <c r="A36" s="358" t="s">
        <v>769</v>
      </c>
      <c r="B36" s="353">
        <v>207738.74619873796</v>
      </c>
      <c r="C36" s="353">
        <v>8067969.2008067602</v>
      </c>
      <c r="D36" s="353">
        <v>126576.88621886601</v>
      </c>
      <c r="E36" s="353">
        <v>270285.83457504102</v>
      </c>
      <c r="F36" s="353">
        <v>23013.084199034005</v>
      </c>
      <c r="G36" s="353">
        <v>1043999.178205</v>
      </c>
      <c r="H36" s="353">
        <v>1919.9090999999999</v>
      </c>
      <c r="I36" s="354">
        <v>2603.2988245400002</v>
      </c>
      <c r="J36" s="353"/>
      <c r="K36" s="353"/>
      <c r="L36" s="353"/>
    </row>
    <row r="37" spans="1:12" x14ac:dyDescent="0.3">
      <c r="A37" s="358"/>
      <c r="B37" s="353"/>
      <c r="C37" s="353"/>
      <c r="D37" s="353"/>
      <c r="E37" s="353"/>
      <c r="F37" s="353"/>
      <c r="G37" s="353"/>
      <c r="H37" s="353"/>
      <c r="I37" s="354"/>
    </row>
    <row r="38" spans="1:12" x14ac:dyDescent="0.3">
      <c r="A38" s="359" t="s">
        <v>793</v>
      </c>
      <c r="B38" s="340"/>
      <c r="C38" s="340"/>
      <c r="D38" s="360"/>
      <c r="E38" s="340"/>
      <c r="F38" s="340"/>
      <c r="G38" s="340"/>
      <c r="H38" s="340"/>
      <c r="I38" s="361"/>
    </row>
    <row r="39" spans="1:12" x14ac:dyDescent="0.3">
      <c r="A39" s="362" t="s">
        <v>774</v>
      </c>
      <c r="B39" s="363">
        <v>210920.544364</v>
      </c>
      <c r="C39" s="363">
        <v>8017052.5435249982</v>
      </c>
      <c r="D39" s="363">
        <v>130333.85144299998</v>
      </c>
      <c r="E39" s="363">
        <v>304457.69792100007</v>
      </c>
      <c r="F39" s="363">
        <v>23383.273080999992</v>
      </c>
      <c r="G39" s="363">
        <v>1136290.1887120001</v>
      </c>
      <c r="H39" s="363">
        <v>2329.2168780000002</v>
      </c>
      <c r="I39" s="364">
        <v>3087.6854559999997</v>
      </c>
    </row>
    <row r="40" spans="1:12" ht="14.4" thickBot="1" x14ac:dyDescent="0.35">
      <c r="A40" s="365" t="s">
        <v>775</v>
      </c>
      <c r="B40" s="366">
        <v>207738.74619873796</v>
      </c>
      <c r="C40" s="366">
        <v>8067969.2008067602</v>
      </c>
      <c r="D40" s="366">
        <v>126576.88621886601</v>
      </c>
      <c r="E40" s="366">
        <v>270285.83457504102</v>
      </c>
      <c r="F40" s="366">
        <v>23013.084199034005</v>
      </c>
      <c r="G40" s="366">
        <v>1043999.178205</v>
      </c>
      <c r="H40" s="366">
        <v>1919.9090999999999</v>
      </c>
      <c r="I40" s="367">
        <v>2603.2988245400002</v>
      </c>
    </row>
    <row r="41" spans="1:12" ht="14.4" thickBot="1" x14ac:dyDescent="0.35">
      <c r="A41" s="368" t="s">
        <v>386</v>
      </c>
      <c r="B41" s="369">
        <f t="shared" ref="B41:I41" si="2">+B40/B39-1</f>
        <v>-1.5085292781015114E-2</v>
      </c>
      <c r="C41" s="370">
        <f t="shared" si="2"/>
        <v>6.3510444774226293E-3</v>
      </c>
      <c r="D41" s="369">
        <f t="shared" si="2"/>
        <v>-2.8825705544173408E-2</v>
      </c>
      <c r="E41" s="369">
        <f t="shared" si="2"/>
        <v>-0.11223846064429577</v>
      </c>
      <c r="F41" s="369">
        <f t="shared" si="2"/>
        <v>-1.5831354348197824E-2</v>
      </c>
      <c r="G41" s="369">
        <f t="shared" si="2"/>
        <v>-8.1221338900772544E-2</v>
      </c>
      <c r="H41" s="369">
        <f t="shared" si="2"/>
        <v>-0.17572763698649463</v>
      </c>
      <c r="I41" s="369">
        <f t="shared" si="2"/>
        <v>-0.15687693528456337</v>
      </c>
      <c r="J41" s="250"/>
    </row>
    <row r="42" spans="1:12" x14ac:dyDescent="0.3">
      <c r="A42" s="371"/>
      <c r="B42" s="372"/>
      <c r="C42" s="373"/>
      <c r="D42" s="372"/>
      <c r="E42" s="372"/>
      <c r="F42" s="372"/>
      <c r="G42" s="372"/>
      <c r="H42" s="372"/>
      <c r="I42" s="374"/>
    </row>
    <row r="43" spans="1:12" x14ac:dyDescent="0.3">
      <c r="A43" s="375" t="s">
        <v>794</v>
      </c>
      <c r="B43" s="376"/>
      <c r="C43" s="376"/>
      <c r="D43" s="376"/>
      <c r="E43" s="376"/>
      <c r="F43" s="376"/>
      <c r="G43" s="376"/>
      <c r="H43" s="376"/>
      <c r="I43" s="377"/>
    </row>
    <row r="44" spans="1:12" x14ac:dyDescent="0.3">
      <c r="A44" s="378" t="s">
        <v>771</v>
      </c>
      <c r="B44" s="379">
        <v>1503508.7964879998</v>
      </c>
      <c r="C44" s="379">
        <v>62753427.650922991</v>
      </c>
      <c r="D44" s="379">
        <v>1043760.1143819999</v>
      </c>
      <c r="E44" s="379">
        <v>2216557.4538369998</v>
      </c>
      <c r="F44" s="379">
        <v>175958.61175000001</v>
      </c>
      <c r="G44" s="379">
        <v>8360288.1598889995</v>
      </c>
      <c r="H44" s="379">
        <v>17962.414731000001</v>
      </c>
      <c r="I44" s="380">
        <v>21283.672707999998</v>
      </c>
      <c r="J44" s="250"/>
    </row>
    <row r="45" spans="1:12" x14ac:dyDescent="0.3">
      <c r="A45" s="378" t="s">
        <v>772</v>
      </c>
      <c r="B45" s="379">
        <v>1499627.168760888</v>
      </c>
      <c r="C45" s="379">
        <v>62307132.848163173</v>
      </c>
      <c r="D45" s="379">
        <v>906443.77362533298</v>
      </c>
      <c r="E45" s="379">
        <v>2016159.8066946692</v>
      </c>
      <c r="F45" s="379">
        <v>168225.07969214799</v>
      </c>
      <c r="G45" s="379">
        <v>8287969.9306349996</v>
      </c>
      <c r="H45" s="379">
        <v>18479.934083000004</v>
      </c>
      <c r="I45" s="713">
        <v>21032.392543309998</v>
      </c>
    </row>
    <row r="46" spans="1:12" ht="14.4" thickBot="1" x14ac:dyDescent="0.35">
      <c r="A46" s="381" t="s">
        <v>386</v>
      </c>
      <c r="B46" s="382">
        <f>+B45/B44-1</f>
        <v>-2.5817126818138414E-3</v>
      </c>
      <c r="C46" s="382">
        <f>+C45/C44-1</f>
        <v>-7.1118792943456466E-3</v>
      </c>
      <c r="D46" s="382">
        <f>+D45/D44-1</f>
        <v>-0.13155929112885345</v>
      </c>
      <c r="E46" s="382">
        <f>+E45/E44-1</f>
        <v>-9.040940797425745E-2</v>
      </c>
      <c r="F46" s="382">
        <f t="shared" ref="F46:I46" si="3">+F45/F44-1</f>
        <v>-4.3950858562351813E-2</v>
      </c>
      <c r="G46" s="382">
        <f t="shared" si="3"/>
        <v>-8.6502077286005896E-3</v>
      </c>
      <c r="H46" s="382">
        <f t="shared" si="3"/>
        <v>2.881123500098548E-2</v>
      </c>
      <c r="I46" s="382">
        <f t="shared" si="3"/>
        <v>-1.180624078078174E-2</v>
      </c>
    </row>
    <row r="47" spans="1:12" x14ac:dyDescent="0.3">
      <c r="A47" s="368"/>
      <c r="B47" s="369"/>
      <c r="C47" s="370"/>
      <c r="D47" s="369"/>
      <c r="E47" s="369"/>
      <c r="F47" s="369"/>
      <c r="G47" s="369"/>
      <c r="H47" s="369"/>
      <c r="I47" s="374"/>
    </row>
    <row r="48" spans="1:12" x14ac:dyDescent="0.3">
      <c r="A48" s="359" t="s">
        <v>510</v>
      </c>
      <c r="B48" s="383"/>
      <c r="C48" s="383"/>
      <c r="D48" s="383"/>
      <c r="E48" s="383"/>
      <c r="F48" s="383"/>
      <c r="G48" s="383"/>
      <c r="H48" s="383"/>
      <c r="I48" s="384"/>
    </row>
    <row r="49" spans="1:9" x14ac:dyDescent="0.3">
      <c r="A49" s="385" t="s">
        <v>385</v>
      </c>
      <c r="B49" s="353">
        <v>195233.72050015</v>
      </c>
      <c r="C49" s="353">
        <v>7960886.77018442</v>
      </c>
      <c r="D49" s="353">
        <v>116606.75735446702</v>
      </c>
      <c r="E49" s="353">
        <v>249824.96724562824</v>
      </c>
      <c r="F49" s="353">
        <v>22206.400792114</v>
      </c>
      <c r="G49" s="353">
        <v>1150063.0218</v>
      </c>
      <c r="H49" s="353">
        <v>2675.4319</v>
      </c>
      <c r="I49" s="354">
        <v>2208.4988137700002</v>
      </c>
    </row>
    <row r="50" spans="1:9" ht="14.4" thickBot="1" x14ac:dyDescent="0.35">
      <c r="A50" s="365" t="s">
        <v>775</v>
      </c>
      <c r="B50" s="366">
        <v>207738.74619873796</v>
      </c>
      <c r="C50" s="366">
        <v>8067969.2008067602</v>
      </c>
      <c r="D50" s="366">
        <v>126576.88621886601</v>
      </c>
      <c r="E50" s="366">
        <v>270285.83457504102</v>
      </c>
      <c r="F50" s="366">
        <v>23013.084199034005</v>
      </c>
      <c r="G50" s="366">
        <v>1043999.178205</v>
      </c>
      <c r="H50" s="366">
        <v>1919.9090999999999</v>
      </c>
      <c r="I50" s="367">
        <v>2603.2988245400002</v>
      </c>
    </row>
    <row r="51" spans="1:9" ht="14.4" thickBot="1" x14ac:dyDescent="0.35">
      <c r="A51" s="386" t="s">
        <v>386</v>
      </c>
      <c r="B51" s="387">
        <f t="shared" ref="B51:I51" si="4">+B50/B49-1</f>
        <v>6.4051566842820984E-2</v>
      </c>
      <c r="C51" s="387">
        <f t="shared" si="4"/>
        <v>1.3451068167856794E-2</v>
      </c>
      <c r="D51" s="387">
        <f t="shared" si="4"/>
        <v>8.5502153482334586E-2</v>
      </c>
      <c r="E51" s="387">
        <f t="shared" si="4"/>
        <v>8.1900810615520347E-2</v>
      </c>
      <c r="F51" s="387">
        <f t="shared" si="4"/>
        <v>3.6326616567529335E-2</v>
      </c>
      <c r="G51" s="387">
        <f t="shared" si="4"/>
        <v>-9.2224375172932804E-2</v>
      </c>
      <c r="H51" s="387">
        <f t="shared" si="4"/>
        <v>-0.28239283533996895</v>
      </c>
      <c r="I51" s="387">
        <f t="shared" si="4"/>
        <v>0.17876396777232584</v>
      </c>
    </row>
    <row r="52" spans="1:9" x14ac:dyDescent="0.3">
      <c r="A52" s="388"/>
      <c r="B52" s="389"/>
      <c r="C52" s="389"/>
      <c r="D52" s="389"/>
      <c r="E52" s="389"/>
      <c r="F52" s="389"/>
      <c r="G52" s="389"/>
      <c r="H52" s="389"/>
      <c r="I52" s="389"/>
    </row>
    <row r="53" spans="1:9" ht="40.950000000000003" customHeight="1" x14ac:dyDescent="0.3">
      <c r="A53" s="839" t="s">
        <v>795</v>
      </c>
      <c r="B53" s="840"/>
      <c r="C53" s="840"/>
      <c r="D53" s="840"/>
      <c r="E53" s="840"/>
      <c r="F53" s="840"/>
      <c r="G53" s="840"/>
      <c r="H53" s="840"/>
      <c r="I53" s="840"/>
    </row>
    <row r="54" spans="1:9" customFormat="1" ht="14.4" x14ac:dyDescent="0.3"/>
    <row r="55" spans="1:9" customFormat="1" ht="14.4" x14ac:dyDescent="0.3"/>
    <row r="56" spans="1:9" customFormat="1" ht="14.4" x14ac:dyDescent="0.3"/>
    <row r="57" spans="1:9" ht="36.6" customHeight="1" x14ac:dyDescent="0.3">
      <c r="A57" s="841" t="s">
        <v>511</v>
      </c>
      <c r="B57" s="841"/>
      <c r="C57" s="841"/>
      <c r="D57" s="841"/>
      <c r="E57" s="841"/>
      <c r="F57" s="841"/>
      <c r="G57" s="841"/>
      <c r="H57" s="841"/>
      <c r="I57" s="841"/>
    </row>
    <row r="58" spans="1:9" ht="21" customHeight="1" x14ac:dyDescent="0.3"/>
    <row r="61" spans="1:9" ht="47.25" customHeight="1" x14ac:dyDescent="0.3"/>
    <row r="62" spans="1:9" ht="22.5" customHeight="1" x14ac:dyDescent="0.3"/>
    <row r="64" spans="1:9" x14ac:dyDescent="0.3">
      <c r="A64" s="8"/>
    </row>
    <row r="65" spans="1:9" x14ac:dyDescent="0.3">
      <c r="I65" s="390"/>
    </row>
    <row r="66" spans="1:9" ht="45.75" customHeight="1" x14ac:dyDescent="0.3">
      <c r="A66" s="842" t="s">
        <v>795</v>
      </c>
      <c r="B66" s="842"/>
      <c r="C66" s="842"/>
      <c r="D66" s="842"/>
      <c r="E66" s="842"/>
      <c r="F66" s="842"/>
      <c r="G66" s="842"/>
      <c r="H66" s="842"/>
      <c r="I66" s="842"/>
    </row>
  </sheetData>
  <mergeCells count="4">
    <mergeCell ref="A2:I2"/>
    <mergeCell ref="A53:I53"/>
    <mergeCell ref="A57:I57"/>
    <mergeCell ref="A66:I66"/>
  </mergeCells>
  <conditionalFormatting sqref="B47:I47 B41:I42">
    <cfRule type="cellIs" dxfId="6" priority="2" operator="lessThan">
      <formula>0</formula>
    </cfRule>
  </conditionalFormatting>
  <conditionalFormatting sqref="B46:I46">
    <cfRule type="cellIs" priority="1" operator="lessThan">
      <formula>0</formula>
    </cfRule>
  </conditionalFormatting>
  <pageMargins left="0.7" right="0.7" top="0.75" bottom="0.75" header="0" footer="0"/>
  <pageSetup orientation="landscape" r:id="rId1"/>
  <rowBreaks count="1" manualBreakCount="1">
    <brk id="37" max="8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C5044-98DC-4E49-986F-E1510BE94ED0}">
  <sheetPr>
    <tabColor rgb="FF92D050"/>
  </sheetPr>
  <dimension ref="A1:H28"/>
  <sheetViews>
    <sheetView showGridLines="0" zoomScaleNormal="100" workbookViewId="0"/>
  </sheetViews>
  <sheetFormatPr baseColWidth="10" defaultColWidth="11.44140625" defaultRowHeight="13.8" x14ac:dyDescent="0.3"/>
  <cols>
    <col min="1" max="1" width="10" style="11" customWidth="1"/>
    <col min="2" max="2" width="52.88671875" style="11" bestFit="1" customWidth="1"/>
    <col min="3" max="3" width="12.33203125" style="11" customWidth="1"/>
    <col min="4" max="4" width="14.88671875" style="11" bestFit="1" customWidth="1"/>
    <col min="5" max="5" width="11.6640625" style="11" customWidth="1"/>
    <col min="6" max="16384" width="11.44140625" style="11"/>
  </cols>
  <sheetData>
    <row r="1" spans="1:6" x14ac:dyDescent="0.3">
      <c r="A1" s="101" t="s">
        <v>200</v>
      </c>
    </row>
    <row r="2" spans="1:6" ht="15.6" x14ac:dyDescent="0.3">
      <c r="A2" s="102" t="s">
        <v>765</v>
      </c>
    </row>
    <row r="3" spans="1:6" x14ac:dyDescent="0.3">
      <c r="A3" s="103"/>
    </row>
    <row r="4" spans="1:6" x14ac:dyDescent="0.3">
      <c r="A4" s="104" t="s">
        <v>201</v>
      </c>
      <c r="B4" s="104" t="s">
        <v>202</v>
      </c>
      <c r="C4" s="104" t="s">
        <v>0</v>
      </c>
      <c r="D4" s="104" t="s">
        <v>203</v>
      </c>
      <c r="E4" s="105" t="s">
        <v>296</v>
      </c>
    </row>
    <row r="5" spans="1:6" x14ac:dyDescent="0.3">
      <c r="A5" s="106">
        <v>1</v>
      </c>
      <c r="B5" s="107" t="s">
        <v>360</v>
      </c>
      <c r="C5" s="108">
        <v>28</v>
      </c>
      <c r="D5" s="109">
        <v>10729112.529099999</v>
      </c>
      <c r="E5" s="110">
        <f t="shared" ref="E5:E22" si="0">D5/$E$25*100</f>
        <v>8.3481032513922173</v>
      </c>
      <c r="F5" s="111"/>
    </row>
    <row r="6" spans="1:6" x14ac:dyDescent="0.3">
      <c r="A6" s="106">
        <v>2</v>
      </c>
      <c r="B6" s="112" t="s">
        <v>361</v>
      </c>
      <c r="C6" s="113">
        <v>19</v>
      </c>
      <c r="D6" s="114">
        <v>8392120</v>
      </c>
      <c r="E6" s="110">
        <f t="shared" si="0"/>
        <v>6.5297371118122127</v>
      </c>
      <c r="F6" s="111"/>
    </row>
    <row r="7" spans="1:6" x14ac:dyDescent="0.3">
      <c r="A7" s="115">
        <v>3</v>
      </c>
      <c r="B7" s="116" t="s">
        <v>204</v>
      </c>
      <c r="C7" s="108">
        <v>14</v>
      </c>
      <c r="D7" s="109">
        <v>6951686.2819999987</v>
      </c>
      <c r="E7" s="110">
        <f t="shared" si="0"/>
        <v>5.408965065472283</v>
      </c>
      <c r="F7" s="111"/>
    </row>
    <row r="8" spans="1:6" x14ac:dyDescent="0.3">
      <c r="A8" s="115">
        <v>4</v>
      </c>
      <c r="B8" s="117" t="s">
        <v>362</v>
      </c>
      <c r="C8" s="108">
        <v>187</v>
      </c>
      <c r="D8" s="118">
        <v>5092243.3960000053</v>
      </c>
      <c r="E8" s="110">
        <f t="shared" si="0"/>
        <v>3.9621705463270174</v>
      </c>
      <c r="F8" s="111"/>
    </row>
    <row r="9" spans="1:6" x14ac:dyDescent="0.3">
      <c r="A9" s="115">
        <v>5</v>
      </c>
      <c r="B9" s="119" t="s">
        <v>363</v>
      </c>
      <c r="C9" s="120">
        <v>11</v>
      </c>
      <c r="D9" s="114">
        <v>3450751.0950000002</v>
      </c>
      <c r="E9" s="110">
        <f t="shared" si="0"/>
        <v>2.684958924401478</v>
      </c>
      <c r="F9" s="111"/>
    </row>
    <row r="10" spans="1:6" x14ac:dyDescent="0.3">
      <c r="A10" s="115">
        <v>6</v>
      </c>
      <c r="B10" s="117" t="s">
        <v>364</v>
      </c>
      <c r="C10" s="108">
        <v>61</v>
      </c>
      <c r="D10" s="109">
        <v>3428668.614000001</v>
      </c>
      <c r="E10" s="110">
        <f t="shared" si="0"/>
        <v>2.6677769971046112</v>
      </c>
      <c r="F10" s="111"/>
    </row>
    <row r="11" spans="1:6" x14ac:dyDescent="0.3">
      <c r="A11" s="115">
        <v>7</v>
      </c>
      <c r="B11" s="119" t="s">
        <v>205</v>
      </c>
      <c r="C11" s="120">
        <v>5</v>
      </c>
      <c r="D11" s="114">
        <v>2829724.3470000001</v>
      </c>
      <c r="E11" s="110">
        <f t="shared" si="0"/>
        <v>2.201750700038188</v>
      </c>
      <c r="F11" s="111"/>
    </row>
    <row r="12" spans="1:6" x14ac:dyDescent="0.3">
      <c r="A12" s="115">
        <v>8</v>
      </c>
      <c r="B12" s="119" t="s">
        <v>365</v>
      </c>
      <c r="C12" s="120">
        <v>388</v>
      </c>
      <c r="D12" s="114">
        <v>5547802.1160000004</v>
      </c>
      <c r="E12" s="110">
        <f t="shared" si="0"/>
        <v>4.3166314787962428</v>
      </c>
      <c r="F12" s="111"/>
    </row>
    <row r="13" spans="1:6" x14ac:dyDescent="0.3">
      <c r="A13" s="115">
        <v>9</v>
      </c>
      <c r="B13" s="117" t="s">
        <v>366</v>
      </c>
      <c r="C13" s="108">
        <v>9810</v>
      </c>
      <c r="D13" s="109">
        <v>1698131.752097935</v>
      </c>
      <c r="E13" s="110">
        <f t="shared" si="0"/>
        <v>1.3212816216189214</v>
      </c>
      <c r="F13" s="111"/>
    </row>
    <row r="14" spans="1:6" x14ac:dyDescent="0.3">
      <c r="A14" s="115">
        <v>10</v>
      </c>
      <c r="B14" s="117" t="s">
        <v>206</v>
      </c>
      <c r="C14" s="108">
        <v>2</v>
      </c>
      <c r="D14" s="109">
        <v>1324262.5959999999</v>
      </c>
      <c r="E14" s="110">
        <f t="shared" si="0"/>
        <v>1.0303816698147765</v>
      </c>
      <c r="F14" s="111"/>
    </row>
    <row r="15" spans="1:6" x14ac:dyDescent="0.3">
      <c r="A15" s="115">
        <v>11</v>
      </c>
      <c r="B15" s="117" t="s">
        <v>367</v>
      </c>
      <c r="C15" s="108">
        <v>206</v>
      </c>
      <c r="D15" s="109">
        <v>473013</v>
      </c>
      <c r="E15" s="110">
        <f t="shared" si="0"/>
        <v>0.36804175112720389</v>
      </c>
      <c r="F15" s="111"/>
    </row>
    <row r="16" spans="1:6" x14ac:dyDescent="0.3">
      <c r="A16" s="115">
        <v>12</v>
      </c>
      <c r="B16" s="117" t="s">
        <v>368</v>
      </c>
      <c r="C16" s="108">
        <v>42</v>
      </c>
      <c r="D16" s="109">
        <v>348200</v>
      </c>
      <c r="E16" s="110">
        <f t="shared" si="0"/>
        <v>0.27092730589326802</v>
      </c>
      <c r="F16" s="111"/>
    </row>
    <row r="17" spans="1:8" x14ac:dyDescent="0.3">
      <c r="A17" s="115">
        <v>13</v>
      </c>
      <c r="B17" s="117" t="s">
        <v>207</v>
      </c>
      <c r="C17" s="108">
        <v>6</v>
      </c>
      <c r="D17" s="109">
        <v>108611.5851</v>
      </c>
      <c r="E17" s="110">
        <f t="shared" si="0"/>
        <v>8.4508455312867353E-2</v>
      </c>
      <c r="F17" s="111"/>
    </row>
    <row r="18" spans="1:8" x14ac:dyDescent="0.3">
      <c r="A18" s="115">
        <v>14</v>
      </c>
      <c r="B18" s="117" t="s">
        <v>208</v>
      </c>
      <c r="C18" s="108">
        <v>83</v>
      </c>
      <c r="D18" s="121">
        <v>108442.02300000004</v>
      </c>
      <c r="E18" s="110">
        <f t="shared" si="0"/>
        <v>8.4376522507196489E-2</v>
      </c>
      <c r="F18" s="111"/>
    </row>
    <row r="19" spans="1:8" x14ac:dyDescent="0.3">
      <c r="A19" s="115">
        <v>15</v>
      </c>
      <c r="B19" s="122" t="s">
        <v>210</v>
      </c>
      <c r="C19" s="108">
        <v>145</v>
      </c>
      <c r="D19" s="121">
        <v>19356.261999999995</v>
      </c>
      <c r="E19" s="110">
        <f t="shared" si="0"/>
        <v>1.5060711992602638E-2</v>
      </c>
      <c r="F19" s="111"/>
    </row>
    <row r="20" spans="1:8" x14ac:dyDescent="0.3">
      <c r="A20" s="115">
        <v>16</v>
      </c>
      <c r="B20" s="122" t="s">
        <v>209</v>
      </c>
      <c r="C20" s="108">
        <v>3</v>
      </c>
      <c r="D20" s="121">
        <v>10729.449000000001</v>
      </c>
      <c r="E20" s="110">
        <f t="shared" si="0"/>
        <v>8.3483650525250398E-3</v>
      </c>
      <c r="F20" s="111"/>
    </row>
    <row r="21" spans="1:8" x14ac:dyDescent="0.3">
      <c r="A21" s="115">
        <v>17</v>
      </c>
      <c r="B21" s="122" t="s">
        <v>369</v>
      </c>
      <c r="C21" s="108">
        <v>2</v>
      </c>
      <c r="D21" s="121">
        <v>5165</v>
      </c>
      <c r="E21" s="110">
        <f t="shared" si="0"/>
        <v>4.018780973402439E-3</v>
      </c>
      <c r="F21" s="111"/>
    </row>
    <row r="22" spans="1:8" ht="27.6" x14ac:dyDescent="0.3">
      <c r="A22" s="115">
        <v>18</v>
      </c>
      <c r="B22" s="122" t="s">
        <v>211</v>
      </c>
      <c r="C22" s="108">
        <v>40</v>
      </c>
      <c r="D22" s="121">
        <v>1912</v>
      </c>
      <c r="E22" s="110">
        <f t="shared" si="0"/>
        <v>1.4876881357493638E-3</v>
      </c>
      <c r="F22" s="111"/>
      <c r="H22" s="123"/>
    </row>
    <row r="23" spans="1:8" x14ac:dyDescent="0.3">
      <c r="A23" s="897" t="s">
        <v>0</v>
      </c>
      <c r="B23" s="897"/>
      <c r="C23" s="124">
        <f>SUM(C5:C22)</f>
        <v>11052</v>
      </c>
      <c r="D23" s="125" t="s">
        <v>212</v>
      </c>
      <c r="E23" s="126" t="s">
        <v>212</v>
      </c>
    </row>
    <row r="25" spans="1:8" x14ac:dyDescent="0.3">
      <c r="C25" s="898" t="s">
        <v>213</v>
      </c>
      <c r="D25" s="898"/>
      <c r="E25" s="705">
        <v>128521560</v>
      </c>
    </row>
    <row r="27" spans="1:8" x14ac:dyDescent="0.3">
      <c r="A27" s="11" t="s">
        <v>214</v>
      </c>
    </row>
    <row r="28" spans="1:8" x14ac:dyDescent="0.3">
      <c r="A28" s="11" t="s">
        <v>215</v>
      </c>
    </row>
  </sheetData>
  <mergeCells count="2">
    <mergeCell ref="A23:B23"/>
    <mergeCell ref="C25:D2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18FB0-1329-42FA-8DD7-FFC611BE3806}">
  <sheetPr>
    <tabColor rgb="FF92D050"/>
  </sheetPr>
  <dimension ref="A1:P43"/>
  <sheetViews>
    <sheetView showGridLines="0" zoomScaleNormal="100" workbookViewId="0"/>
  </sheetViews>
  <sheetFormatPr baseColWidth="10" defaultColWidth="14.44140625" defaultRowHeight="15" customHeight="1" x14ac:dyDescent="0.3"/>
  <cols>
    <col min="1" max="1" width="15.44140625" style="7" customWidth="1"/>
    <col min="2" max="7" width="19.44140625" style="7" customWidth="1"/>
    <col min="8" max="8" width="11.44140625" style="7" customWidth="1"/>
    <col min="9" max="9" width="14.5546875" style="7" customWidth="1"/>
    <col min="10" max="10" width="14.44140625" style="7" customWidth="1"/>
    <col min="11" max="16" width="11.44140625" style="7" customWidth="1"/>
    <col min="17" max="16384" width="14.44140625" style="7"/>
  </cols>
  <sheetData>
    <row r="1" spans="1:16" ht="14.25" customHeight="1" x14ac:dyDescent="0.3">
      <c r="A1" s="161" t="s">
        <v>297</v>
      </c>
      <c r="B1" s="162"/>
      <c r="C1" s="162"/>
      <c r="D1" s="162"/>
      <c r="E1" s="162"/>
      <c r="F1" s="162"/>
      <c r="G1" s="162"/>
      <c r="H1" s="163"/>
      <c r="I1" s="163"/>
      <c r="J1" s="163"/>
      <c r="K1" s="163"/>
      <c r="L1" s="163"/>
      <c r="M1" s="163"/>
      <c r="N1" s="163"/>
      <c r="O1" s="163"/>
      <c r="P1" s="163"/>
    </row>
    <row r="2" spans="1:16" ht="14.25" customHeight="1" x14ac:dyDescent="0.3">
      <c r="A2" s="164" t="s">
        <v>357</v>
      </c>
      <c r="B2" s="162"/>
      <c r="C2" s="162"/>
      <c r="D2" s="162"/>
      <c r="E2" s="162"/>
      <c r="F2" s="162"/>
      <c r="G2" s="162"/>
      <c r="H2" s="163"/>
      <c r="I2" s="163"/>
      <c r="J2" s="163"/>
      <c r="K2" s="163"/>
      <c r="L2" s="163"/>
      <c r="M2" s="163"/>
      <c r="N2" s="163"/>
      <c r="O2" s="163"/>
      <c r="P2" s="163"/>
    </row>
    <row r="3" spans="1:16" ht="14.25" customHeight="1" x14ac:dyDescent="0.3">
      <c r="A3" s="165"/>
      <c r="B3" s="162"/>
      <c r="C3" s="162"/>
      <c r="D3" s="162"/>
      <c r="E3" s="162"/>
      <c r="F3" s="162"/>
      <c r="G3" s="162"/>
      <c r="H3" s="163"/>
      <c r="I3" s="163"/>
      <c r="J3" s="163"/>
      <c r="K3" s="163"/>
      <c r="L3" s="163"/>
      <c r="M3" s="163"/>
      <c r="N3" s="163"/>
      <c r="O3" s="163"/>
      <c r="P3" s="163"/>
    </row>
    <row r="4" spans="1:16" ht="14.25" customHeight="1" x14ac:dyDescent="0.3">
      <c r="A4" s="899" t="s">
        <v>298</v>
      </c>
      <c r="B4" s="899" t="s">
        <v>299</v>
      </c>
      <c r="C4" s="901" t="s">
        <v>300</v>
      </c>
      <c r="D4" s="899" t="s">
        <v>301</v>
      </c>
      <c r="E4" s="899" t="s">
        <v>302</v>
      </c>
      <c r="F4" s="899" t="s">
        <v>303</v>
      </c>
      <c r="G4" s="899" t="s">
        <v>304</v>
      </c>
      <c r="H4" s="163"/>
      <c r="I4" s="163"/>
      <c r="J4" s="163"/>
      <c r="K4" s="163"/>
      <c r="L4" s="163"/>
      <c r="M4" s="163"/>
      <c r="N4" s="163"/>
      <c r="O4" s="163"/>
      <c r="P4" s="163"/>
    </row>
    <row r="5" spans="1:16" ht="14.4" x14ac:dyDescent="0.3">
      <c r="A5" s="899"/>
      <c r="B5" s="901"/>
      <c r="C5" s="901"/>
      <c r="D5" s="899"/>
      <c r="E5" s="899"/>
      <c r="F5" s="899"/>
      <c r="G5" s="899"/>
      <c r="H5" s="163"/>
      <c r="I5" s="163"/>
      <c r="J5" s="163"/>
      <c r="K5" s="163"/>
      <c r="L5" s="163"/>
      <c r="M5" s="163"/>
      <c r="N5" s="163"/>
      <c r="O5" s="163"/>
      <c r="P5" s="163"/>
    </row>
    <row r="6" spans="1:16" ht="14.25" customHeight="1" x14ac:dyDescent="0.3">
      <c r="A6" s="165">
        <v>2011</v>
      </c>
      <c r="B6" s="166">
        <v>58.660562999999989</v>
      </c>
      <c r="C6" s="167">
        <v>769.89173540999991</v>
      </c>
      <c r="D6" s="167">
        <v>70.678228960000013</v>
      </c>
      <c r="E6" s="167">
        <v>135.62538000999999</v>
      </c>
      <c r="F6" s="167">
        <v>7764.4120740000017</v>
      </c>
      <c r="G6" s="168">
        <f>SUM(B6:F6)</f>
        <v>8799.2679813800023</v>
      </c>
      <c r="H6" s="163"/>
      <c r="I6" s="163"/>
      <c r="J6" s="163"/>
      <c r="K6" s="163"/>
      <c r="L6" s="163"/>
      <c r="M6" s="163"/>
      <c r="N6" s="163"/>
      <c r="O6" s="163"/>
      <c r="P6" s="163"/>
    </row>
    <row r="7" spans="1:16" ht="14.25" customHeight="1" x14ac:dyDescent="0.3">
      <c r="A7" s="165">
        <v>2012</v>
      </c>
      <c r="B7" s="169">
        <v>441.66</v>
      </c>
      <c r="C7" s="170">
        <v>12.71</v>
      </c>
      <c r="D7" s="170">
        <v>571.66999999999996</v>
      </c>
      <c r="E7" s="170">
        <v>941.67</v>
      </c>
      <c r="F7" s="170">
        <v>6456.43024264</v>
      </c>
      <c r="G7" s="168">
        <f t="shared" ref="G7:G16" si="0">SUM(B7:F7)</f>
        <v>8424.14024264</v>
      </c>
      <c r="H7" s="163"/>
      <c r="I7" s="163"/>
      <c r="J7" s="163"/>
      <c r="K7" s="163"/>
      <c r="L7" s="163"/>
      <c r="M7" s="163"/>
      <c r="N7" s="163"/>
      <c r="O7" s="163"/>
      <c r="P7" s="163"/>
    </row>
    <row r="8" spans="1:16" ht="14.25" customHeight="1" x14ac:dyDescent="0.3">
      <c r="A8" s="165">
        <v>2013</v>
      </c>
      <c r="B8" s="169">
        <v>336.98</v>
      </c>
      <c r="C8" s="170">
        <v>11.91</v>
      </c>
      <c r="D8" s="170">
        <v>505.37</v>
      </c>
      <c r="E8" s="170">
        <v>809.47</v>
      </c>
      <c r="F8" s="170">
        <v>3321.4067740099995</v>
      </c>
      <c r="G8" s="168">
        <f t="shared" si="0"/>
        <v>4985.1367740099995</v>
      </c>
      <c r="H8" s="163"/>
      <c r="I8" s="163"/>
      <c r="J8" s="163"/>
      <c r="K8" s="163"/>
      <c r="L8" s="163"/>
      <c r="M8" s="163"/>
      <c r="N8" s="163"/>
      <c r="O8" s="163"/>
      <c r="P8" s="163"/>
    </row>
    <row r="9" spans="1:16" ht="14.25" customHeight="1" x14ac:dyDescent="0.3">
      <c r="A9" s="165">
        <v>2014</v>
      </c>
      <c r="B9" s="169">
        <v>372.45</v>
      </c>
      <c r="C9" s="170">
        <v>120.64</v>
      </c>
      <c r="D9" s="170">
        <v>528.97</v>
      </c>
      <c r="E9" s="170">
        <v>535.11</v>
      </c>
      <c r="F9" s="170">
        <v>2250.9898769300003</v>
      </c>
      <c r="G9" s="168">
        <f t="shared" si="0"/>
        <v>3808.1598769300003</v>
      </c>
      <c r="H9" s="163"/>
      <c r="I9" s="163"/>
      <c r="J9" s="163"/>
      <c r="K9" s="163"/>
      <c r="L9" s="163"/>
      <c r="M9" s="163"/>
      <c r="N9" s="163"/>
      <c r="O9" s="163"/>
      <c r="P9" s="163"/>
    </row>
    <row r="10" spans="1:16" ht="14.25" customHeight="1" x14ac:dyDescent="0.3">
      <c r="A10" s="165">
        <v>2015</v>
      </c>
      <c r="B10" s="169">
        <v>208.18</v>
      </c>
      <c r="C10" s="170">
        <v>198.71</v>
      </c>
      <c r="D10" s="170">
        <v>352.16</v>
      </c>
      <c r="E10" s="170">
        <v>344.16</v>
      </c>
      <c r="F10" s="170">
        <v>1210.8085332800001</v>
      </c>
      <c r="G10" s="168">
        <f t="shared" si="0"/>
        <v>2314.0185332800002</v>
      </c>
      <c r="H10" s="163"/>
      <c r="I10" s="163"/>
      <c r="J10" s="163"/>
      <c r="K10" s="163"/>
      <c r="L10" s="163"/>
      <c r="M10" s="163"/>
      <c r="N10" s="163"/>
      <c r="O10" s="163"/>
      <c r="P10" s="163"/>
    </row>
    <row r="11" spans="1:16" ht="14.25" customHeight="1" x14ac:dyDescent="0.3">
      <c r="A11" s="165">
        <v>2016</v>
      </c>
      <c r="B11" s="169">
        <v>236.43</v>
      </c>
      <c r="C11" s="170">
        <v>205.76</v>
      </c>
      <c r="D11" s="170">
        <v>519.58000000000004</v>
      </c>
      <c r="E11" s="170">
        <v>101.5</v>
      </c>
      <c r="F11" s="170">
        <v>893.96452699999998</v>
      </c>
      <c r="G11" s="168">
        <f t="shared" si="0"/>
        <v>1957.2345270000001</v>
      </c>
      <c r="H11" s="163"/>
      <c r="I11" s="171"/>
      <c r="J11" s="163"/>
      <c r="K11" s="163"/>
      <c r="L11" s="163"/>
      <c r="M11" s="163"/>
      <c r="N11" s="163"/>
      <c r="O11" s="163"/>
      <c r="P11" s="163"/>
    </row>
    <row r="12" spans="1:16" ht="14.25" customHeight="1" x14ac:dyDescent="0.3">
      <c r="A12" s="165">
        <v>2017</v>
      </c>
      <c r="B12" s="169">
        <v>638.01203592000002</v>
      </c>
      <c r="C12" s="172">
        <v>260.90940907000004</v>
      </c>
      <c r="D12" s="172">
        <v>808.82568502999993</v>
      </c>
      <c r="E12" s="172">
        <v>66.167433000000003</v>
      </c>
      <c r="F12" s="172">
        <v>2569.22704316</v>
      </c>
      <c r="G12" s="168">
        <f t="shared" si="0"/>
        <v>4343.1416061800001</v>
      </c>
      <c r="H12" s="163"/>
      <c r="I12" s="163"/>
      <c r="J12" s="163"/>
      <c r="K12" s="163"/>
      <c r="L12" s="163"/>
      <c r="M12" s="163"/>
      <c r="N12" s="163"/>
      <c r="O12" s="163"/>
      <c r="P12" s="163"/>
    </row>
    <row r="13" spans="1:16" ht="14.25" customHeight="1" x14ac:dyDescent="0.3">
      <c r="A13" s="165">
        <v>2018</v>
      </c>
      <c r="B13" s="169">
        <v>770.44</v>
      </c>
      <c r="C13" s="172">
        <v>267.08999999999997</v>
      </c>
      <c r="D13" s="172">
        <v>980.07</v>
      </c>
      <c r="E13" s="172">
        <v>88.32</v>
      </c>
      <c r="F13" s="172">
        <v>4552.3344209999996</v>
      </c>
      <c r="G13" s="168">
        <f t="shared" si="0"/>
        <v>6658.2544209999996</v>
      </c>
      <c r="H13" s="163"/>
      <c r="I13" s="171"/>
      <c r="J13" s="163"/>
      <c r="K13" s="163"/>
      <c r="L13" s="163"/>
      <c r="M13" s="163"/>
      <c r="N13" s="163"/>
      <c r="O13" s="163"/>
      <c r="P13" s="163"/>
    </row>
    <row r="14" spans="1:16" ht="14.25" customHeight="1" x14ac:dyDescent="0.3">
      <c r="A14" s="165">
        <v>2019</v>
      </c>
      <c r="B14" s="169">
        <v>545.05397387999994</v>
      </c>
      <c r="C14" s="172">
        <v>586.45435012999997</v>
      </c>
      <c r="D14" s="172">
        <v>883.37402214999986</v>
      </c>
      <c r="E14" s="172">
        <v>40.147508939999994</v>
      </c>
      <c r="F14" s="172">
        <v>2707.2535119999998</v>
      </c>
      <c r="G14" s="168">
        <f t="shared" si="0"/>
        <v>4762.2833670999989</v>
      </c>
      <c r="H14" s="173"/>
      <c r="I14" s="173"/>
      <c r="J14" s="173"/>
      <c r="K14" s="163"/>
      <c r="L14" s="163"/>
      <c r="M14" s="163"/>
      <c r="N14" s="163"/>
      <c r="O14" s="163"/>
      <c r="P14" s="163"/>
    </row>
    <row r="15" spans="1:16" ht="14.25" customHeight="1" x14ac:dyDescent="0.3">
      <c r="A15" s="165">
        <v>2020</v>
      </c>
      <c r="B15" s="174">
        <v>429.86573403</v>
      </c>
      <c r="C15" s="172">
        <v>314.16726409999995</v>
      </c>
      <c r="D15" s="172">
        <v>888.78350480999995</v>
      </c>
      <c r="E15" s="172">
        <v>15.567802</v>
      </c>
      <c r="F15" s="172">
        <v>2151.350567</v>
      </c>
      <c r="G15" s="168">
        <f t="shared" si="0"/>
        <v>3799.7348719399997</v>
      </c>
      <c r="H15" s="173"/>
      <c r="I15" s="173"/>
      <c r="J15" s="173"/>
      <c r="K15" s="163"/>
      <c r="L15" s="163"/>
      <c r="M15" s="163"/>
      <c r="N15" s="163"/>
      <c r="O15" s="163"/>
      <c r="P15" s="163"/>
    </row>
    <row r="16" spans="1:16" ht="14.25" customHeight="1" x14ac:dyDescent="0.3">
      <c r="A16" s="165">
        <v>2021</v>
      </c>
      <c r="B16" s="174">
        <v>1801.7426618600002</v>
      </c>
      <c r="C16" s="172">
        <v>931.25443990999997</v>
      </c>
      <c r="D16" s="172">
        <v>2640.7105051199997</v>
      </c>
      <c r="E16" s="172">
        <v>199.02469897000003</v>
      </c>
      <c r="F16" s="172">
        <v>8537.7600170000005</v>
      </c>
      <c r="G16" s="168">
        <f t="shared" si="0"/>
        <v>14110.49232286</v>
      </c>
      <c r="H16" s="173"/>
      <c r="I16" s="173"/>
      <c r="J16" s="173"/>
      <c r="K16" s="163"/>
      <c r="L16" s="163"/>
      <c r="M16" s="163"/>
      <c r="N16" s="163"/>
      <c r="O16" s="163"/>
      <c r="P16" s="163"/>
    </row>
    <row r="17" spans="1:16" ht="26.25" customHeight="1" x14ac:dyDescent="0.3">
      <c r="A17" s="175" t="s">
        <v>766</v>
      </c>
      <c r="B17" s="176">
        <f>SUM(B18:B25)</f>
        <v>1266.89581198</v>
      </c>
      <c r="C17" s="176">
        <f t="shared" ref="C17:G17" si="1">SUM(C18:C25)</f>
        <v>100.53529901999998</v>
      </c>
      <c r="D17" s="176">
        <f t="shared" si="1"/>
        <v>1581.4628667600002</v>
      </c>
      <c r="E17" s="176">
        <f t="shared" si="1"/>
        <v>168.29348698000001</v>
      </c>
      <c r="F17" s="176">
        <f t="shared" si="1"/>
        <v>10429.24192</v>
      </c>
      <c r="G17" s="176">
        <f t="shared" si="1"/>
        <v>13546.429384739999</v>
      </c>
      <c r="H17" s="177"/>
      <c r="I17" s="178"/>
      <c r="J17" s="179"/>
      <c r="K17" s="180"/>
      <c r="L17" s="180"/>
      <c r="M17" s="180"/>
      <c r="N17" s="180"/>
      <c r="O17" s="180"/>
      <c r="P17" s="180"/>
    </row>
    <row r="18" spans="1:16" ht="14.25" customHeight="1" x14ac:dyDescent="0.3">
      <c r="A18" s="165" t="s">
        <v>305</v>
      </c>
      <c r="B18" s="181">
        <v>2.4954329999999998</v>
      </c>
      <c r="C18" s="182">
        <v>18.851783040000001</v>
      </c>
      <c r="D18" s="182">
        <v>0.69204900000000003</v>
      </c>
      <c r="E18" s="183">
        <v>0</v>
      </c>
      <c r="F18" s="184">
        <v>532.36150099999998</v>
      </c>
      <c r="G18" s="172">
        <f>+SUM(B18:F18)</f>
        <v>554.40076604000001</v>
      </c>
      <c r="H18" s="177"/>
      <c r="I18" s="178"/>
      <c r="J18" s="179"/>
      <c r="K18" s="180"/>
      <c r="L18" s="180"/>
      <c r="M18" s="180"/>
      <c r="N18" s="180"/>
      <c r="O18" s="180"/>
      <c r="P18" s="180"/>
    </row>
    <row r="19" spans="1:16" ht="14.25" customHeight="1" x14ac:dyDescent="0.3">
      <c r="A19" s="165" t="s">
        <v>306</v>
      </c>
      <c r="B19" s="181">
        <v>214.53995800999999</v>
      </c>
      <c r="C19" s="182">
        <v>0.58232600000000001</v>
      </c>
      <c r="D19" s="182">
        <v>260.57629600999996</v>
      </c>
      <c r="E19" s="182">
        <v>84.572823010000008</v>
      </c>
      <c r="F19" s="184">
        <v>468.00008700000001</v>
      </c>
      <c r="G19" s="172">
        <f t="shared" ref="G19:G25" si="2">+SUM(B19:F19)</f>
        <v>1028.27149003</v>
      </c>
      <c r="H19" s="177"/>
      <c r="I19" s="178"/>
      <c r="J19" s="179"/>
      <c r="K19" s="180"/>
      <c r="L19" s="180"/>
      <c r="M19" s="180"/>
      <c r="N19" s="180"/>
      <c r="O19" s="180"/>
      <c r="P19" s="180"/>
    </row>
    <row r="20" spans="1:16" ht="14.25" customHeight="1" x14ac:dyDescent="0.3">
      <c r="A20" s="165" t="s">
        <v>307</v>
      </c>
      <c r="B20" s="181">
        <v>343.63290998000002</v>
      </c>
      <c r="C20" s="182">
        <v>20.992203019999998</v>
      </c>
      <c r="D20" s="182">
        <v>439.02039694999996</v>
      </c>
      <c r="E20" s="182">
        <v>13.157351999999999</v>
      </c>
      <c r="F20" s="184">
        <v>3482.825707</v>
      </c>
      <c r="G20" s="172">
        <f t="shared" si="2"/>
        <v>4299.62856895</v>
      </c>
      <c r="H20" s="177"/>
      <c r="I20" s="178"/>
      <c r="J20" s="179"/>
      <c r="K20" s="180"/>
      <c r="L20" s="180"/>
      <c r="M20" s="180"/>
      <c r="N20" s="180"/>
      <c r="O20" s="180"/>
      <c r="P20" s="180"/>
    </row>
    <row r="21" spans="1:16" ht="14.25" customHeight="1" x14ac:dyDescent="0.3">
      <c r="A21" s="165" t="s">
        <v>308</v>
      </c>
      <c r="B21" s="181">
        <v>0.80815800000000004</v>
      </c>
      <c r="C21" s="182">
        <v>11.804759990000001</v>
      </c>
      <c r="D21" s="182">
        <v>1.3877390000000001</v>
      </c>
      <c r="E21" s="182">
        <v>0</v>
      </c>
      <c r="F21" s="184">
        <v>3595.8476649999998</v>
      </c>
      <c r="G21" s="172">
        <f t="shared" si="2"/>
        <v>3609.8483219899999</v>
      </c>
      <c r="H21" s="177"/>
      <c r="I21" s="178"/>
      <c r="J21" s="179"/>
      <c r="K21" s="180"/>
      <c r="L21" s="180"/>
      <c r="M21" s="180"/>
      <c r="N21" s="180"/>
      <c r="O21" s="180"/>
      <c r="P21" s="180"/>
    </row>
    <row r="22" spans="1:16" ht="14.25" customHeight="1" x14ac:dyDescent="0.3">
      <c r="A22" s="165" t="s">
        <v>309</v>
      </c>
      <c r="B22" s="181">
        <v>315.87935698000001</v>
      </c>
      <c r="C22" s="182">
        <v>0.58981899999999998</v>
      </c>
      <c r="D22" s="182">
        <v>385.35373496</v>
      </c>
      <c r="E22" s="182">
        <v>5.592155</v>
      </c>
      <c r="F22" s="184">
        <v>602.57275900000002</v>
      </c>
      <c r="G22" s="172">
        <f t="shared" si="2"/>
        <v>1309.9878249399999</v>
      </c>
      <c r="H22" s="177"/>
      <c r="I22" s="178"/>
      <c r="J22" s="179"/>
      <c r="K22" s="180"/>
      <c r="L22" s="180"/>
      <c r="M22" s="180"/>
      <c r="N22" s="180"/>
      <c r="O22" s="180"/>
      <c r="P22" s="180"/>
    </row>
    <row r="23" spans="1:16" ht="14.25" customHeight="1" x14ac:dyDescent="0.3">
      <c r="A23" s="165" t="s">
        <v>355</v>
      </c>
      <c r="B23" s="181">
        <v>166.16587100999999</v>
      </c>
      <c r="C23" s="182">
        <v>22.438028989999999</v>
      </c>
      <c r="D23" s="182">
        <v>214.70052697</v>
      </c>
      <c r="E23" s="243">
        <v>2.7E-4</v>
      </c>
      <c r="F23" s="184">
        <v>765.09899800000005</v>
      </c>
      <c r="G23" s="172">
        <f t="shared" si="2"/>
        <v>1168.4036949700001</v>
      </c>
      <c r="H23" s="177"/>
      <c r="I23" s="178"/>
      <c r="J23" s="179"/>
      <c r="K23" s="180"/>
      <c r="L23" s="180"/>
      <c r="M23" s="180"/>
      <c r="N23" s="180"/>
      <c r="O23" s="180"/>
      <c r="P23" s="180"/>
    </row>
    <row r="24" spans="1:16" ht="14.25" customHeight="1" x14ac:dyDescent="0.3">
      <c r="A24" s="165" t="s">
        <v>359</v>
      </c>
      <c r="B24" s="244">
        <v>1.1590000000000001E-3</v>
      </c>
      <c r="C24" s="182">
        <v>19.075702969999998</v>
      </c>
      <c r="D24" s="183">
        <v>2.5052999999999999E-2</v>
      </c>
      <c r="E24" s="243">
        <v>0</v>
      </c>
      <c r="F24" s="184">
        <v>632.143055</v>
      </c>
      <c r="G24" s="172">
        <f t="shared" si="2"/>
        <v>651.24496997000006</v>
      </c>
      <c r="H24" s="177"/>
      <c r="I24" s="178"/>
      <c r="J24" s="179"/>
      <c r="K24" s="180"/>
      <c r="L24" s="180"/>
      <c r="M24" s="180"/>
      <c r="N24" s="180"/>
      <c r="O24" s="180"/>
      <c r="P24" s="180"/>
    </row>
    <row r="25" spans="1:16" ht="14.25" customHeight="1" x14ac:dyDescent="0.3">
      <c r="A25" s="165" t="s">
        <v>767</v>
      </c>
      <c r="B25" s="181">
        <v>223.37296599999999</v>
      </c>
      <c r="C25" s="182">
        <v>6.2006760099999996</v>
      </c>
      <c r="D25" s="182">
        <v>279.70707087</v>
      </c>
      <c r="E25" s="182">
        <v>64.970886969999995</v>
      </c>
      <c r="F25" s="184">
        <v>350.39214800000002</v>
      </c>
      <c r="G25" s="172">
        <f t="shared" si="2"/>
        <v>924.64374785000007</v>
      </c>
      <c r="H25" s="177"/>
      <c r="I25" s="178"/>
      <c r="J25" s="179"/>
      <c r="K25" s="180"/>
      <c r="L25" s="180"/>
      <c r="M25" s="180"/>
      <c r="N25" s="180"/>
      <c r="O25" s="180"/>
      <c r="P25" s="180"/>
    </row>
    <row r="26" spans="1:16" ht="18.75" customHeight="1" x14ac:dyDescent="0.3">
      <c r="A26" s="185" t="s">
        <v>310</v>
      </c>
      <c r="B26" s="186">
        <f t="shared" ref="B26:G26" si="3">SUM(B6:B17)</f>
        <v>7106.3707806700004</v>
      </c>
      <c r="C26" s="186">
        <f t="shared" si="3"/>
        <v>3780.0324976399997</v>
      </c>
      <c r="D26" s="186">
        <f t="shared" si="3"/>
        <v>10331.65481283</v>
      </c>
      <c r="E26" s="186">
        <f t="shared" si="3"/>
        <v>3445.0563099000001</v>
      </c>
      <c r="F26" s="186">
        <f t="shared" si="3"/>
        <v>52845.179508020003</v>
      </c>
      <c r="G26" s="186">
        <f t="shared" si="3"/>
        <v>77508.293909059998</v>
      </c>
      <c r="H26" s="177"/>
      <c r="I26" s="178"/>
      <c r="J26" s="179"/>
      <c r="K26" s="163"/>
      <c r="L26" s="163"/>
      <c r="M26" s="163"/>
      <c r="N26" s="163"/>
      <c r="O26" s="163"/>
      <c r="P26" s="163"/>
    </row>
    <row r="27" spans="1:16" ht="14.25" customHeight="1" x14ac:dyDescent="0.3">
      <c r="A27" s="187"/>
      <c r="B27" s="188"/>
      <c r="C27" s="188"/>
      <c r="D27" s="188"/>
      <c r="E27" s="188"/>
      <c r="F27" s="188"/>
      <c r="G27" s="188"/>
      <c r="H27" s="177"/>
      <c r="I27" s="178"/>
      <c r="J27" s="179"/>
      <c r="K27" s="163"/>
      <c r="L27" s="163"/>
      <c r="M27" s="163"/>
      <c r="N27" s="163"/>
      <c r="O27" s="163"/>
      <c r="P27" s="163"/>
    </row>
    <row r="28" spans="1:16" ht="23.25" customHeight="1" x14ac:dyDescent="0.3">
      <c r="A28" s="873" t="s">
        <v>358</v>
      </c>
      <c r="B28" s="873"/>
      <c r="C28" s="873"/>
      <c r="D28" s="873"/>
      <c r="E28" s="873"/>
      <c r="F28" s="873"/>
      <c r="G28" s="873"/>
      <c r="H28" s="189"/>
      <c r="I28" s="163"/>
      <c r="J28" s="163"/>
      <c r="K28" s="163"/>
      <c r="L28" s="163"/>
      <c r="M28" s="163"/>
      <c r="N28" s="163"/>
      <c r="O28" s="163"/>
      <c r="P28" s="163"/>
    </row>
    <row r="29" spans="1:16" ht="14.25" customHeight="1" x14ac:dyDescent="0.3">
      <c r="A29" s="187"/>
      <c r="B29" s="190"/>
      <c r="C29" s="191"/>
      <c r="D29" s="192"/>
      <c r="E29" s="193"/>
      <c r="F29" s="193"/>
      <c r="G29" s="193"/>
      <c r="H29" s="163"/>
      <c r="I29" s="163"/>
      <c r="J29" s="163"/>
      <c r="K29" s="163"/>
      <c r="L29" s="163"/>
      <c r="M29" s="163"/>
      <c r="N29" s="163"/>
      <c r="O29" s="163"/>
      <c r="P29" s="163"/>
    </row>
    <row r="30" spans="1:16" ht="14.25" customHeight="1" x14ac:dyDescent="0.3">
      <c r="A30" s="187"/>
      <c r="B30" s="190"/>
      <c r="C30" s="191"/>
      <c r="D30" s="192"/>
      <c r="E30" s="193"/>
      <c r="F30" s="193"/>
      <c r="G30" s="193"/>
      <c r="H30" s="163"/>
      <c r="I30" s="163"/>
      <c r="J30" s="163"/>
      <c r="K30" s="163"/>
      <c r="L30" s="163"/>
      <c r="M30" s="163"/>
      <c r="N30" s="163"/>
      <c r="O30" s="163"/>
      <c r="P30" s="163"/>
    </row>
    <row r="31" spans="1:16" ht="14.25" customHeight="1" x14ac:dyDescent="0.3">
      <c r="A31" s="187"/>
      <c r="B31" s="190"/>
      <c r="C31" s="191"/>
      <c r="D31" s="192"/>
      <c r="E31" s="193"/>
      <c r="F31" s="193"/>
      <c r="G31" s="193"/>
      <c r="H31" s="163"/>
      <c r="I31" s="163"/>
      <c r="J31" s="163"/>
      <c r="K31" s="163"/>
      <c r="L31" s="163"/>
      <c r="M31" s="163"/>
      <c r="N31" s="163"/>
      <c r="O31" s="163"/>
      <c r="P31" s="163"/>
    </row>
    <row r="32" spans="1:16" ht="14.25" customHeight="1" x14ac:dyDescent="0.3">
      <c r="A32" s="187"/>
      <c r="B32" s="190"/>
      <c r="C32" s="191"/>
      <c r="D32" s="192"/>
      <c r="E32" s="193"/>
      <c r="F32" s="193"/>
      <c r="G32" s="193"/>
      <c r="H32" s="163"/>
      <c r="I32" s="163"/>
      <c r="J32" s="163"/>
      <c r="K32" s="163"/>
      <c r="L32" s="163"/>
      <c r="M32" s="163"/>
      <c r="N32" s="163"/>
      <c r="O32" s="163"/>
      <c r="P32" s="163"/>
    </row>
    <row r="33" spans="1:16" ht="14.25" customHeight="1" x14ac:dyDescent="0.3">
      <c r="A33" s="187"/>
      <c r="B33" s="192"/>
      <c r="C33" s="191"/>
      <c r="D33" s="192"/>
      <c r="E33" s="193"/>
      <c r="F33" s="193"/>
      <c r="G33" s="193"/>
      <c r="H33" s="163"/>
      <c r="I33" s="163"/>
      <c r="J33" s="163"/>
      <c r="K33" s="163"/>
      <c r="L33" s="163"/>
      <c r="M33" s="163"/>
      <c r="N33" s="163"/>
      <c r="O33" s="163"/>
      <c r="P33" s="163"/>
    </row>
    <row r="34" spans="1:16" ht="14.25" customHeight="1" x14ac:dyDescent="0.3">
      <c r="A34" s="187"/>
      <c r="B34" s="193"/>
      <c r="C34" s="191"/>
      <c r="D34" s="193"/>
      <c r="E34" s="193"/>
      <c r="F34" s="193"/>
      <c r="G34" s="193"/>
      <c r="H34" s="163"/>
      <c r="I34" s="163"/>
      <c r="J34" s="163"/>
      <c r="K34" s="163"/>
      <c r="L34" s="163"/>
      <c r="M34" s="163"/>
      <c r="N34" s="163"/>
      <c r="O34" s="163"/>
      <c r="P34" s="163"/>
    </row>
    <row r="35" spans="1:16" ht="14.25" customHeight="1" x14ac:dyDescent="0.3">
      <c r="A35" s="187"/>
      <c r="B35" s="193"/>
      <c r="C35" s="193"/>
      <c r="D35" s="193"/>
      <c r="E35" s="193"/>
      <c r="F35" s="193"/>
      <c r="G35" s="193"/>
      <c r="H35" s="163"/>
      <c r="I35" s="163"/>
      <c r="J35" s="163"/>
      <c r="K35" s="163"/>
      <c r="L35" s="163"/>
      <c r="M35" s="163"/>
      <c r="N35" s="163"/>
      <c r="O35" s="163"/>
      <c r="P35" s="163"/>
    </row>
    <row r="36" spans="1:16" ht="14.25" customHeight="1" x14ac:dyDescent="0.3">
      <c r="A36" s="187"/>
      <c r="B36" s="193"/>
      <c r="C36" s="193"/>
      <c r="D36" s="193"/>
      <c r="E36" s="193"/>
      <c r="F36" s="193"/>
      <c r="G36" s="193"/>
      <c r="H36" s="163"/>
      <c r="I36" s="163"/>
      <c r="J36" s="163"/>
      <c r="K36" s="163"/>
      <c r="L36" s="163"/>
      <c r="M36" s="163"/>
      <c r="N36" s="163"/>
      <c r="O36" s="163"/>
      <c r="P36" s="163"/>
    </row>
    <row r="37" spans="1:16" ht="14.25" customHeight="1" x14ac:dyDescent="0.3">
      <c r="A37" s="187"/>
      <c r="B37" s="193"/>
      <c r="C37" s="193"/>
      <c r="D37" s="193"/>
      <c r="E37" s="193"/>
      <c r="F37" s="193"/>
      <c r="G37" s="193"/>
      <c r="H37" s="163"/>
      <c r="I37" s="163"/>
      <c r="J37" s="163"/>
      <c r="K37" s="163"/>
      <c r="L37" s="163"/>
      <c r="M37" s="163"/>
      <c r="N37" s="163"/>
      <c r="O37" s="163"/>
      <c r="P37" s="163"/>
    </row>
    <row r="38" spans="1:16" ht="14.25" customHeight="1" x14ac:dyDescent="0.3">
      <c r="A38" s="187"/>
      <c r="B38" s="193"/>
      <c r="C38" s="193"/>
      <c r="D38" s="193"/>
      <c r="E38" s="193"/>
      <c r="F38" s="193"/>
      <c r="G38" s="193"/>
      <c r="H38" s="163"/>
      <c r="I38" s="163"/>
      <c r="J38" s="163"/>
      <c r="K38" s="163"/>
      <c r="L38" s="163"/>
      <c r="M38" s="163"/>
      <c r="N38" s="163"/>
      <c r="O38" s="163"/>
      <c r="P38" s="163"/>
    </row>
    <row r="39" spans="1:16" ht="14.25" customHeight="1" x14ac:dyDescent="0.3">
      <c r="A39" s="187"/>
      <c r="B39" s="193"/>
      <c r="C39" s="193"/>
      <c r="D39" s="193"/>
      <c r="E39" s="193"/>
      <c r="F39" s="193"/>
      <c r="G39" s="193"/>
      <c r="H39" s="163"/>
      <c r="I39" s="163"/>
      <c r="J39" s="163"/>
      <c r="K39" s="163"/>
      <c r="L39" s="163"/>
      <c r="M39" s="163"/>
      <c r="N39" s="163"/>
      <c r="O39" s="163"/>
      <c r="P39" s="163"/>
    </row>
    <row r="40" spans="1:16" ht="14.25" customHeight="1" x14ac:dyDescent="0.3">
      <c r="A40" s="187"/>
      <c r="B40" s="193"/>
      <c r="C40" s="193"/>
      <c r="D40" s="193"/>
      <c r="E40" s="193"/>
      <c r="F40" s="193"/>
      <c r="G40" s="193"/>
      <c r="H40" s="163"/>
      <c r="I40" s="163"/>
      <c r="J40" s="163"/>
      <c r="K40" s="163"/>
      <c r="L40" s="163"/>
      <c r="M40" s="163"/>
      <c r="N40" s="163"/>
      <c r="O40" s="163"/>
      <c r="P40" s="163"/>
    </row>
    <row r="41" spans="1:16" ht="14.25" customHeight="1" x14ac:dyDescent="0.3">
      <c r="A41" s="187"/>
      <c r="B41" s="188"/>
      <c r="C41" s="188"/>
      <c r="D41" s="188"/>
      <c r="E41" s="188"/>
      <c r="F41" s="188"/>
      <c r="G41" s="188"/>
      <c r="H41" s="177"/>
      <c r="I41" s="178"/>
      <c r="J41" s="179"/>
      <c r="K41" s="163"/>
      <c r="L41" s="163"/>
      <c r="M41" s="163"/>
      <c r="N41" s="163"/>
      <c r="O41" s="163"/>
      <c r="P41" s="163"/>
    </row>
    <row r="42" spans="1:16" ht="63.6" customHeight="1" x14ac:dyDescent="0.3">
      <c r="A42" s="900" t="s">
        <v>768</v>
      </c>
      <c r="B42" s="900"/>
      <c r="C42" s="900"/>
      <c r="D42" s="900"/>
      <c r="E42" s="900"/>
      <c r="F42" s="900"/>
      <c r="G42" s="900"/>
      <c r="H42" s="194"/>
      <c r="I42" s="194"/>
      <c r="J42" s="194"/>
      <c r="K42" s="195"/>
      <c r="L42" s="195"/>
      <c r="M42" s="195"/>
      <c r="N42" s="195"/>
      <c r="O42" s="195"/>
      <c r="P42" s="195"/>
    </row>
    <row r="43" spans="1:16" ht="14.25" customHeight="1" x14ac:dyDescent="0.3">
      <c r="A43" s="187"/>
      <c r="B43" s="190"/>
      <c r="C43" s="196"/>
      <c r="D43" s="193"/>
      <c r="E43" s="193"/>
      <c r="F43" s="193"/>
      <c r="G43" s="193"/>
      <c r="H43" s="163"/>
      <c r="I43" s="163"/>
      <c r="J43" s="163"/>
      <c r="K43" s="163"/>
      <c r="L43" s="163"/>
      <c r="M43" s="163"/>
      <c r="N43" s="163"/>
      <c r="O43" s="163"/>
      <c r="P43" s="163"/>
    </row>
  </sheetData>
  <mergeCells count="9">
    <mergeCell ref="G4:G5"/>
    <mergeCell ref="A28:G28"/>
    <mergeCell ref="A42:G42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rgb="FF92D050"/>
  </sheetPr>
  <dimension ref="B2:K84"/>
  <sheetViews>
    <sheetView showGridLines="0" zoomScaleNormal="100" workbookViewId="0"/>
  </sheetViews>
  <sheetFormatPr baseColWidth="10" defaultColWidth="11.44140625" defaultRowHeight="14.4" x14ac:dyDescent="0.3"/>
  <cols>
    <col min="1" max="1" width="4.44140625" style="6" customWidth="1"/>
    <col min="2" max="2" width="11.44140625" style="6"/>
    <col min="3" max="3" width="24.44140625" style="6" bestFit="1" customWidth="1"/>
    <col min="4" max="4" width="47.6640625" style="6" customWidth="1"/>
    <col min="5" max="5" width="12.5546875" style="6" bestFit="1" customWidth="1"/>
    <col min="6" max="6" width="13.5546875" style="6" bestFit="1" customWidth="1"/>
    <col min="7" max="7" width="16" style="6" customWidth="1"/>
    <col min="8" max="8" width="14" style="6" bestFit="1" customWidth="1"/>
    <col min="9" max="9" width="20.44140625" style="6" bestFit="1" customWidth="1"/>
    <col min="10" max="10" width="13" style="6" customWidth="1"/>
    <col min="11" max="11" width="27.109375" style="6" customWidth="1"/>
    <col min="12" max="12" width="6.33203125" style="6" customWidth="1"/>
    <col min="13" max="16384" width="11.44140625" style="6"/>
  </cols>
  <sheetData>
    <row r="2" spans="2:11" ht="25.8" x14ac:dyDescent="0.3">
      <c r="B2" s="902" t="s">
        <v>217</v>
      </c>
      <c r="C2" s="902"/>
      <c r="D2" s="902"/>
      <c r="E2" s="902"/>
      <c r="F2" s="902"/>
      <c r="G2" s="902"/>
      <c r="H2" s="902"/>
      <c r="I2" s="902"/>
    </row>
    <row r="4" spans="2:11" s="15" customFormat="1" ht="48.75" customHeight="1" x14ac:dyDescent="0.3">
      <c r="B4" s="155" t="s">
        <v>7</v>
      </c>
      <c r="C4" s="156" t="s">
        <v>8</v>
      </c>
      <c r="D4" s="156" t="s">
        <v>9</v>
      </c>
      <c r="E4" s="156" t="s">
        <v>1</v>
      </c>
      <c r="F4" s="156" t="s">
        <v>10</v>
      </c>
      <c r="G4" s="156" t="s">
        <v>11</v>
      </c>
      <c r="H4" s="156" t="s">
        <v>12</v>
      </c>
      <c r="I4" s="156" t="s">
        <v>13</v>
      </c>
      <c r="J4" s="157" t="s">
        <v>354</v>
      </c>
    </row>
    <row r="5" spans="2:11" ht="15" thickBot="1" x14ac:dyDescent="0.35">
      <c r="B5" s="132"/>
      <c r="C5" s="146"/>
      <c r="D5" s="146"/>
      <c r="E5" s="146"/>
      <c r="F5" s="146"/>
      <c r="G5" s="146"/>
      <c r="H5" s="146"/>
      <c r="I5" s="146"/>
      <c r="J5" s="146"/>
    </row>
    <row r="6" spans="2:11" ht="18.75" customHeight="1" thickTop="1" x14ac:dyDescent="0.3">
      <c r="B6" s="903" t="s">
        <v>49</v>
      </c>
      <c r="C6" s="134" t="s">
        <v>218</v>
      </c>
      <c r="D6" s="134" t="s">
        <v>50</v>
      </c>
      <c r="E6" s="134" t="s">
        <v>51</v>
      </c>
      <c r="F6" s="134" t="s">
        <v>16</v>
      </c>
      <c r="G6" s="134" t="s">
        <v>22</v>
      </c>
      <c r="H6" s="135" t="s">
        <v>37</v>
      </c>
      <c r="I6" s="136">
        <v>43766</v>
      </c>
      <c r="J6" s="137">
        <v>3.5867800000000001</v>
      </c>
    </row>
    <row r="7" spans="2:11" ht="18.75" customHeight="1" x14ac:dyDescent="0.3">
      <c r="B7" s="904"/>
      <c r="C7" s="134" t="s">
        <v>219</v>
      </c>
      <c r="D7" s="134" t="s">
        <v>52</v>
      </c>
      <c r="E7" s="134" t="s">
        <v>31</v>
      </c>
      <c r="F7" s="134" t="s">
        <v>16</v>
      </c>
      <c r="G7" s="134" t="s">
        <v>40</v>
      </c>
      <c r="H7" s="135" t="s">
        <v>18</v>
      </c>
      <c r="I7" s="136">
        <v>43427</v>
      </c>
      <c r="J7" s="137">
        <v>10</v>
      </c>
    </row>
    <row r="8" spans="2:11" ht="18.75" customHeight="1" x14ac:dyDescent="0.3">
      <c r="B8" s="904"/>
      <c r="C8" s="134" t="s">
        <v>220</v>
      </c>
      <c r="D8" s="134" t="s">
        <v>53</v>
      </c>
      <c r="E8" s="134" t="s">
        <v>42</v>
      </c>
      <c r="F8" s="134" t="s">
        <v>16</v>
      </c>
      <c r="G8" s="134" t="s">
        <v>40</v>
      </c>
      <c r="H8" s="135" t="s">
        <v>37</v>
      </c>
      <c r="I8" s="136">
        <v>43593</v>
      </c>
      <c r="J8" s="137">
        <v>4.4072950000000004</v>
      </c>
    </row>
    <row r="9" spans="2:11" ht="18.75" customHeight="1" x14ac:dyDescent="0.3">
      <c r="B9" s="904"/>
      <c r="C9" s="134" t="s">
        <v>221</v>
      </c>
      <c r="D9" s="134" t="s">
        <v>54</v>
      </c>
      <c r="E9" s="134" t="s">
        <v>31</v>
      </c>
      <c r="F9" s="134" t="s">
        <v>32</v>
      </c>
      <c r="G9" s="134" t="s">
        <v>22</v>
      </c>
      <c r="H9" s="135" t="s">
        <v>35</v>
      </c>
      <c r="I9" s="136">
        <v>44047</v>
      </c>
      <c r="J9" s="137">
        <v>5.3</v>
      </c>
    </row>
    <row r="10" spans="2:11" ht="18.75" customHeight="1" x14ac:dyDescent="0.3">
      <c r="B10" s="904"/>
      <c r="C10" s="134" t="s">
        <v>222</v>
      </c>
      <c r="D10" s="134" t="s">
        <v>55</v>
      </c>
      <c r="E10" s="134" t="s">
        <v>56</v>
      </c>
      <c r="F10" s="134" t="s">
        <v>16</v>
      </c>
      <c r="G10" s="134" t="s">
        <v>29</v>
      </c>
      <c r="H10" s="134" t="s">
        <v>37</v>
      </c>
      <c r="I10" s="136">
        <v>43735</v>
      </c>
      <c r="J10" s="137">
        <v>6.9</v>
      </c>
      <c r="K10" s="25"/>
    </row>
    <row r="11" spans="2:11" ht="18.75" customHeight="1" x14ac:dyDescent="0.3">
      <c r="B11" s="904"/>
      <c r="C11" s="134" t="s">
        <v>223</v>
      </c>
      <c r="D11" s="134" t="s">
        <v>58</v>
      </c>
      <c r="E11" s="134" t="s">
        <v>51</v>
      </c>
      <c r="F11" s="134" t="s">
        <v>16</v>
      </c>
      <c r="G11" s="134" t="s">
        <v>29</v>
      </c>
      <c r="H11" s="135" t="s">
        <v>35</v>
      </c>
      <c r="I11" s="136">
        <v>44476</v>
      </c>
      <c r="J11" s="137">
        <v>11.123322999999999</v>
      </c>
    </row>
    <row r="12" spans="2:11" ht="18.75" customHeight="1" x14ac:dyDescent="0.3">
      <c r="B12" s="904"/>
      <c r="C12" s="134" t="s">
        <v>224</v>
      </c>
      <c r="D12" s="134" t="s">
        <v>59</v>
      </c>
      <c r="E12" s="134" t="s">
        <v>31</v>
      </c>
      <c r="F12" s="134" t="s">
        <v>16</v>
      </c>
      <c r="G12" s="134" t="s">
        <v>40</v>
      </c>
      <c r="H12" s="134" t="s">
        <v>18</v>
      </c>
      <c r="I12" s="136">
        <v>43585</v>
      </c>
      <c r="J12" s="137">
        <v>41.2986</v>
      </c>
    </row>
    <row r="13" spans="2:11" ht="18.75" customHeight="1" x14ac:dyDescent="0.3">
      <c r="B13" s="904"/>
      <c r="C13" s="134" t="s">
        <v>225</v>
      </c>
      <c r="D13" s="134" t="s">
        <v>60</v>
      </c>
      <c r="E13" s="135" t="s">
        <v>57</v>
      </c>
      <c r="F13" s="135" t="s">
        <v>32</v>
      </c>
      <c r="G13" s="134" t="s">
        <v>17</v>
      </c>
      <c r="H13" s="134" t="s">
        <v>37</v>
      </c>
      <c r="I13" s="136">
        <v>43830</v>
      </c>
      <c r="J13" s="137">
        <v>2.2199680000000002</v>
      </c>
    </row>
    <row r="14" spans="2:11" ht="18.75" customHeight="1" x14ac:dyDescent="0.3">
      <c r="B14" s="904"/>
      <c r="C14" s="134" t="s">
        <v>226</v>
      </c>
      <c r="D14" s="134" t="s">
        <v>54</v>
      </c>
      <c r="E14" s="134" t="s">
        <v>47</v>
      </c>
      <c r="F14" s="134" t="s">
        <v>16</v>
      </c>
      <c r="G14" s="134" t="s">
        <v>17</v>
      </c>
      <c r="H14" s="135" t="s">
        <v>37</v>
      </c>
      <c r="I14" s="136">
        <v>43551</v>
      </c>
      <c r="J14" s="137">
        <v>2.25</v>
      </c>
    </row>
    <row r="15" spans="2:11" ht="18.75" customHeight="1" x14ac:dyDescent="0.3">
      <c r="B15" s="904"/>
      <c r="C15" s="134" t="s">
        <v>227</v>
      </c>
      <c r="D15" s="134" t="s">
        <v>61</v>
      </c>
      <c r="E15" s="134" t="s">
        <v>56</v>
      </c>
      <c r="F15" s="134" t="s">
        <v>16</v>
      </c>
      <c r="G15" s="134" t="s">
        <v>17</v>
      </c>
      <c r="H15" s="134" t="s">
        <v>37</v>
      </c>
      <c r="I15" s="136">
        <v>44099</v>
      </c>
      <c r="J15" s="137">
        <v>12.45</v>
      </c>
    </row>
    <row r="16" spans="2:11" ht="18.75" customHeight="1" x14ac:dyDescent="0.3">
      <c r="B16" s="904"/>
      <c r="C16" s="134" t="s">
        <v>228</v>
      </c>
      <c r="D16" s="134" t="s">
        <v>53</v>
      </c>
      <c r="E16" s="134" t="s">
        <v>15</v>
      </c>
      <c r="F16" s="134" t="s">
        <v>16</v>
      </c>
      <c r="G16" s="134" t="s">
        <v>40</v>
      </c>
      <c r="H16" s="135" t="s">
        <v>37</v>
      </c>
      <c r="I16" s="136">
        <v>43532</v>
      </c>
      <c r="J16" s="137">
        <v>4.5518287500000003</v>
      </c>
    </row>
    <row r="17" spans="2:10" ht="18.75" customHeight="1" x14ac:dyDescent="0.3">
      <c r="B17" s="904"/>
      <c r="C17" s="134" t="s">
        <v>229</v>
      </c>
      <c r="D17" s="134" t="s">
        <v>54</v>
      </c>
      <c r="E17" s="134" t="s">
        <v>64</v>
      </c>
      <c r="F17" s="134" t="s">
        <v>16</v>
      </c>
      <c r="G17" s="134" t="s">
        <v>17</v>
      </c>
      <c r="H17" s="135" t="s">
        <v>37</v>
      </c>
      <c r="I17" s="136">
        <v>43509</v>
      </c>
      <c r="J17" s="137">
        <v>1.5</v>
      </c>
    </row>
    <row r="18" spans="2:10" ht="18.75" customHeight="1" x14ac:dyDescent="0.3">
      <c r="B18" s="904"/>
      <c r="C18" s="134" t="s">
        <v>230</v>
      </c>
      <c r="D18" s="134" t="s">
        <v>65</v>
      </c>
      <c r="E18" s="134" t="s">
        <v>25</v>
      </c>
      <c r="F18" s="134" t="s">
        <v>16</v>
      </c>
      <c r="G18" s="134" t="s">
        <v>17</v>
      </c>
      <c r="H18" s="135" t="s">
        <v>66</v>
      </c>
      <c r="I18" s="136">
        <v>43719</v>
      </c>
      <c r="J18" s="137">
        <v>7.3</v>
      </c>
    </row>
    <row r="19" spans="2:10" ht="18.75" customHeight="1" x14ac:dyDescent="0.3">
      <c r="B19" s="904"/>
      <c r="C19" s="134" t="s">
        <v>231</v>
      </c>
      <c r="D19" s="134" t="s">
        <v>65</v>
      </c>
      <c r="E19" s="134" t="s">
        <v>31</v>
      </c>
      <c r="F19" s="134" t="s">
        <v>16</v>
      </c>
      <c r="G19" s="26" t="s">
        <v>17</v>
      </c>
      <c r="H19" s="135" t="s">
        <v>37</v>
      </c>
      <c r="I19" s="136">
        <v>43837</v>
      </c>
      <c r="J19" s="137">
        <v>3.75</v>
      </c>
    </row>
    <row r="20" spans="2:10" ht="18.75" customHeight="1" x14ac:dyDescent="0.3">
      <c r="B20" s="904"/>
      <c r="C20" s="134" t="s">
        <v>232</v>
      </c>
      <c r="D20" s="134" t="s">
        <v>67</v>
      </c>
      <c r="E20" s="134" t="s">
        <v>15</v>
      </c>
      <c r="F20" s="134" t="s">
        <v>16</v>
      </c>
      <c r="G20" s="134" t="s">
        <v>40</v>
      </c>
      <c r="H20" s="134" t="s">
        <v>37</v>
      </c>
      <c r="I20" s="136">
        <v>44167</v>
      </c>
      <c r="J20" s="137">
        <v>3</v>
      </c>
    </row>
    <row r="21" spans="2:10" ht="18.75" customHeight="1" x14ac:dyDescent="0.3">
      <c r="B21" s="904"/>
      <c r="C21" s="134" t="s">
        <v>233</v>
      </c>
      <c r="D21" s="134" t="s">
        <v>69</v>
      </c>
      <c r="E21" s="134" t="s">
        <v>47</v>
      </c>
      <c r="F21" s="134" t="s">
        <v>16</v>
      </c>
      <c r="G21" s="134" t="s">
        <v>17</v>
      </c>
      <c r="H21" s="134" t="s">
        <v>37</v>
      </c>
      <c r="I21" s="136">
        <v>43636</v>
      </c>
      <c r="J21" s="137">
        <v>2</v>
      </c>
    </row>
    <row r="22" spans="2:10" ht="18.75" customHeight="1" x14ac:dyDescent="0.3">
      <c r="B22" s="904"/>
      <c r="C22" s="134" t="s">
        <v>235</v>
      </c>
      <c r="D22" s="134" t="s">
        <v>70</v>
      </c>
      <c r="E22" s="134" t="s">
        <v>39</v>
      </c>
      <c r="F22" s="134" t="s">
        <v>16</v>
      </c>
      <c r="G22" s="134" t="s">
        <v>22</v>
      </c>
      <c r="H22" s="134" t="s">
        <v>37</v>
      </c>
      <c r="I22" s="136">
        <v>43483</v>
      </c>
      <c r="J22" s="137">
        <v>3.1662650000000001</v>
      </c>
    </row>
    <row r="23" spans="2:10" ht="18.75" customHeight="1" x14ac:dyDescent="0.3">
      <c r="B23" s="904"/>
      <c r="C23" s="134" t="s">
        <v>236</v>
      </c>
      <c r="D23" s="134" t="s">
        <v>54</v>
      </c>
      <c r="E23" s="134" t="s">
        <v>47</v>
      </c>
      <c r="F23" s="134" t="s">
        <v>32</v>
      </c>
      <c r="G23" s="134" t="s">
        <v>17</v>
      </c>
      <c r="H23" s="134" t="s">
        <v>37</v>
      </c>
      <c r="I23" s="136">
        <v>43528</v>
      </c>
      <c r="J23" s="137">
        <v>2.75</v>
      </c>
    </row>
    <row r="24" spans="2:10" ht="18.75" customHeight="1" x14ac:dyDescent="0.3">
      <c r="B24" s="904"/>
      <c r="C24" s="134" t="s">
        <v>237</v>
      </c>
      <c r="D24" s="134" t="s">
        <v>54</v>
      </c>
      <c r="E24" s="134" t="s">
        <v>47</v>
      </c>
      <c r="F24" s="134" t="s">
        <v>32</v>
      </c>
      <c r="G24" s="134" t="s">
        <v>17</v>
      </c>
      <c r="H24" s="134" t="s">
        <v>37</v>
      </c>
      <c r="I24" s="136">
        <v>43543</v>
      </c>
      <c r="J24" s="137">
        <v>2.75</v>
      </c>
    </row>
    <row r="25" spans="2:10" ht="18.75" customHeight="1" x14ac:dyDescent="0.3">
      <c r="B25" s="904"/>
      <c r="C25" s="134" t="s">
        <v>238</v>
      </c>
      <c r="D25" s="134" t="s">
        <v>71</v>
      </c>
      <c r="E25" s="135" t="s">
        <v>31</v>
      </c>
      <c r="F25" s="135" t="s">
        <v>16</v>
      </c>
      <c r="G25" s="134" t="s">
        <v>40</v>
      </c>
      <c r="H25" s="135" t="s">
        <v>37</v>
      </c>
      <c r="I25" s="136">
        <v>44274</v>
      </c>
      <c r="J25" s="137">
        <v>3.9312299999999998</v>
      </c>
    </row>
    <row r="26" spans="2:10" ht="18.75" customHeight="1" x14ac:dyDescent="0.3">
      <c r="B26" s="904"/>
      <c r="C26" s="134" t="s">
        <v>239</v>
      </c>
      <c r="D26" s="134" t="s">
        <v>72</v>
      </c>
      <c r="E26" s="135" t="s">
        <v>56</v>
      </c>
      <c r="F26" s="135" t="s">
        <v>16</v>
      </c>
      <c r="G26" s="134" t="s">
        <v>40</v>
      </c>
      <c r="H26" s="135" t="s">
        <v>18</v>
      </c>
      <c r="I26" s="136">
        <v>43829</v>
      </c>
      <c r="J26" s="137">
        <v>2</v>
      </c>
    </row>
    <row r="27" spans="2:10" ht="18.75" customHeight="1" x14ac:dyDescent="0.3">
      <c r="B27" s="904"/>
      <c r="C27" s="134" t="s">
        <v>240</v>
      </c>
      <c r="D27" s="134" t="s">
        <v>67</v>
      </c>
      <c r="E27" s="135" t="s">
        <v>73</v>
      </c>
      <c r="F27" s="135" t="s">
        <v>32</v>
      </c>
      <c r="G27" s="134" t="s">
        <v>40</v>
      </c>
      <c r="H27" s="134" t="s">
        <v>37</v>
      </c>
      <c r="I27" s="136">
        <v>43823</v>
      </c>
      <c r="J27" s="137">
        <v>3</v>
      </c>
    </row>
    <row r="28" spans="2:10" ht="18.75" customHeight="1" x14ac:dyDescent="0.3">
      <c r="B28" s="904"/>
      <c r="C28" s="134" t="s">
        <v>241</v>
      </c>
      <c r="D28" s="134" t="s">
        <v>74</v>
      </c>
      <c r="E28" s="134" t="s">
        <v>57</v>
      </c>
      <c r="F28" s="134" t="s">
        <v>32</v>
      </c>
      <c r="G28" s="134" t="s">
        <v>75</v>
      </c>
      <c r="H28" s="134" t="s">
        <v>35</v>
      </c>
      <c r="I28" s="136">
        <v>43413</v>
      </c>
      <c r="J28" s="137">
        <v>6</v>
      </c>
    </row>
    <row r="29" spans="2:10" ht="18.75" customHeight="1" x14ac:dyDescent="0.3">
      <c r="B29" s="904"/>
      <c r="C29" s="134" t="s">
        <v>242</v>
      </c>
      <c r="D29" s="134" t="s">
        <v>58</v>
      </c>
      <c r="E29" s="135" t="s">
        <v>25</v>
      </c>
      <c r="F29" s="135" t="s">
        <v>16</v>
      </c>
      <c r="G29" s="134" t="s">
        <v>29</v>
      </c>
      <c r="H29" s="134" t="s">
        <v>35</v>
      </c>
      <c r="I29" s="136">
        <v>44225</v>
      </c>
      <c r="J29" s="137">
        <v>27.873743999999999</v>
      </c>
    </row>
    <row r="30" spans="2:10" ht="18.75" customHeight="1" x14ac:dyDescent="0.3">
      <c r="B30" s="904"/>
      <c r="C30" s="134" t="s">
        <v>243</v>
      </c>
      <c r="D30" s="134" t="s">
        <v>76</v>
      </c>
      <c r="E30" s="135" t="s">
        <v>64</v>
      </c>
      <c r="F30" s="135" t="s">
        <v>16</v>
      </c>
      <c r="G30" s="134" t="s">
        <v>40</v>
      </c>
      <c r="H30" s="134" t="s">
        <v>37</v>
      </c>
      <c r="I30" s="136">
        <v>43817</v>
      </c>
      <c r="J30" s="137">
        <v>8</v>
      </c>
    </row>
    <row r="31" spans="2:10" ht="18.75" customHeight="1" x14ac:dyDescent="0.3">
      <c r="B31" s="904"/>
      <c r="C31" s="134" t="s">
        <v>244</v>
      </c>
      <c r="D31" s="134" t="s">
        <v>77</v>
      </c>
      <c r="E31" s="135" t="s">
        <v>64</v>
      </c>
      <c r="F31" s="135" t="s">
        <v>16</v>
      </c>
      <c r="G31" s="134" t="s">
        <v>17</v>
      </c>
      <c r="H31" s="134" t="s">
        <v>37</v>
      </c>
      <c r="I31" s="136">
        <v>43817</v>
      </c>
      <c r="J31" s="137">
        <v>1.3</v>
      </c>
    </row>
    <row r="32" spans="2:10" ht="18.75" customHeight="1" x14ac:dyDescent="0.3">
      <c r="B32" s="904"/>
      <c r="C32" s="134" t="s">
        <v>245</v>
      </c>
      <c r="D32" s="134" t="s">
        <v>246</v>
      </c>
      <c r="E32" s="135" t="s">
        <v>73</v>
      </c>
      <c r="F32" s="135" t="s">
        <v>16</v>
      </c>
      <c r="G32" s="134" t="s">
        <v>22</v>
      </c>
      <c r="H32" s="134" t="s">
        <v>37</v>
      </c>
      <c r="I32" s="136">
        <v>43433</v>
      </c>
      <c r="J32" s="137">
        <v>1.3794999999999999</v>
      </c>
    </row>
    <row r="33" spans="2:10" ht="18.75" customHeight="1" x14ac:dyDescent="0.3">
      <c r="B33" s="904"/>
      <c r="C33" s="134" t="s">
        <v>247</v>
      </c>
      <c r="D33" s="134" t="s">
        <v>79</v>
      </c>
      <c r="E33" s="135" t="s">
        <v>80</v>
      </c>
      <c r="F33" s="135" t="s">
        <v>16</v>
      </c>
      <c r="G33" s="134" t="s">
        <v>40</v>
      </c>
      <c r="H33" s="134" t="s">
        <v>63</v>
      </c>
      <c r="I33" s="136">
        <v>43829</v>
      </c>
      <c r="J33" s="137">
        <v>15</v>
      </c>
    </row>
    <row r="34" spans="2:10" ht="18.75" customHeight="1" x14ac:dyDescent="0.3">
      <c r="B34" s="904"/>
      <c r="C34" s="134" t="s">
        <v>248</v>
      </c>
      <c r="D34" s="134" t="s">
        <v>81</v>
      </c>
      <c r="E34" s="135" t="s">
        <v>64</v>
      </c>
      <c r="F34" s="135" t="s">
        <v>16</v>
      </c>
      <c r="G34" s="134" t="s">
        <v>17</v>
      </c>
      <c r="H34" s="134" t="s">
        <v>37</v>
      </c>
      <c r="I34" s="136">
        <v>43178</v>
      </c>
      <c r="J34" s="137">
        <v>2</v>
      </c>
    </row>
    <row r="35" spans="2:10" ht="18.75" customHeight="1" x14ac:dyDescent="0.3">
      <c r="B35" s="904"/>
      <c r="C35" s="134" t="s">
        <v>249</v>
      </c>
      <c r="D35" s="134" t="s">
        <v>82</v>
      </c>
      <c r="E35" s="134" t="s">
        <v>57</v>
      </c>
      <c r="F35" s="134" t="s">
        <v>16</v>
      </c>
      <c r="G35" s="134" t="s">
        <v>17</v>
      </c>
      <c r="H35" s="134" t="s">
        <v>37</v>
      </c>
      <c r="I35" s="136">
        <v>43823</v>
      </c>
      <c r="J35" s="137">
        <v>3.8359999999999999</v>
      </c>
    </row>
    <row r="36" spans="2:10" ht="18.75" customHeight="1" x14ac:dyDescent="0.3">
      <c r="B36" s="904"/>
      <c r="C36" s="134" t="s">
        <v>250</v>
      </c>
      <c r="D36" s="134" t="s">
        <v>54</v>
      </c>
      <c r="E36" s="135" t="s">
        <v>47</v>
      </c>
      <c r="F36" s="135" t="s">
        <v>16</v>
      </c>
      <c r="G36" s="134" t="s">
        <v>17</v>
      </c>
      <c r="H36" s="134" t="s">
        <v>37</v>
      </c>
      <c r="I36" s="136">
        <v>44012</v>
      </c>
      <c r="J36" s="137">
        <v>2.75</v>
      </c>
    </row>
    <row r="37" spans="2:10" ht="18.75" customHeight="1" x14ac:dyDescent="0.3">
      <c r="B37" s="904"/>
      <c r="C37" s="134" t="s">
        <v>251</v>
      </c>
      <c r="D37" s="134" t="s">
        <v>83</v>
      </c>
      <c r="E37" s="135" t="s">
        <v>25</v>
      </c>
      <c r="F37" s="135" t="s">
        <v>32</v>
      </c>
      <c r="G37" s="134" t="s">
        <v>40</v>
      </c>
      <c r="H37" s="134" t="s">
        <v>37</v>
      </c>
      <c r="I37" s="136">
        <v>43633</v>
      </c>
      <c r="J37" s="137">
        <v>3.6217999999999999</v>
      </c>
    </row>
    <row r="38" spans="2:10" ht="18.75" customHeight="1" thickBot="1" x14ac:dyDescent="0.35">
      <c r="B38" s="905"/>
      <c r="C38" s="147" t="s">
        <v>252</v>
      </c>
      <c r="D38" s="147" t="s">
        <v>84</v>
      </c>
      <c r="E38" s="148" t="s">
        <v>51</v>
      </c>
      <c r="F38" s="148" t="s">
        <v>32</v>
      </c>
      <c r="G38" s="147" t="s">
        <v>22</v>
      </c>
      <c r="H38" s="147" t="s">
        <v>63</v>
      </c>
      <c r="I38" s="149">
        <v>43726</v>
      </c>
      <c r="J38" s="150">
        <v>1.7</v>
      </c>
    </row>
    <row r="39" spans="2:10" ht="18.75" customHeight="1" thickTop="1" x14ac:dyDescent="0.3">
      <c r="B39" s="906" t="s">
        <v>24</v>
      </c>
      <c r="C39" s="138" t="s">
        <v>253</v>
      </c>
      <c r="D39" s="138" t="s">
        <v>27</v>
      </c>
      <c r="E39" s="138" t="s">
        <v>28</v>
      </c>
      <c r="F39" s="138" t="s">
        <v>16</v>
      </c>
      <c r="G39" s="138" t="s">
        <v>29</v>
      </c>
      <c r="H39" s="138" t="s">
        <v>18</v>
      </c>
      <c r="I39" s="139">
        <v>43735</v>
      </c>
      <c r="J39" s="140">
        <v>3.1</v>
      </c>
    </row>
    <row r="40" spans="2:10" ht="18.75" customHeight="1" x14ac:dyDescent="0.3">
      <c r="B40" s="906"/>
      <c r="C40" s="138" t="s">
        <v>254</v>
      </c>
      <c r="D40" s="138" t="s">
        <v>30</v>
      </c>
      <c r="E40" s="138" t="s">
        <v>31</v>
      </c>
      <c r="F40" s="138" t="s">
        <v>32</v>
      </c>
      <c r="G40" s="138" t="s">
        <v>22</v>
      </c>
      <c r="H40" s="138" t="s">
        <v>26</v>
      </c>
      <c r="I40" s="139">
        <v>44547</v>
      </c>
      <c r="J40" s="140">
        <v>21.171430000000001</v>
      </c>
    </row>
    <row r="41" spans="2:10" ht="25.5" customHeight="1" x14ac:dyDescent="0.3">
      <c r="B41" s="906"/>
      <c r="C41" s="138" t="s">
        <v>255</v>
      </c>
      <c r="D41" s="138" t="s">
        <v>33</v>
      </c>
      <c r="E41" s="138" t="s">
        <v>34</v>
      </c>
      <c r="F41" s="138" t="s">
        <v>16</v>
      </c>
      <c r="G41" s="138" t="s">
        <v>17</v>
      </c>
      <c r="H41" s="138" t="s">
        <v>35</v>
      </c>
      <c r="I41" s="139">
        <v>43619</v>
      </c>
      <c r="J41" s="140">
        <v>5</v>
      </c>
    </row>
    <row r="42" spans="2:10" ht="18.75" customHeight="1" x14ac:dyDescent="0.3">
      <c r="B42" s="906"/>
      <c r="C42" s="138" t="s">
        <v>256</v>
      </c>
      <c r="D42" s="138" t="s">
        <v>33</v>
      </c>
      <c r="E42" s="138" t="s">
        <v>34</v>
      </c>
      <c r="F42" s="138" t="s">
        <v>32</v>
      </c>
      <c r="G42" s="138" t="s">
        <v>17</v>
      </c>
      <c r="H42" s="138" t="s">
        <v>35</v>
      </c>
      <c r="I42" s="139">
        <v>44356</v>
      </c>
      <c r="J42" s="140">
        <v>5</v>
      </c>
    </row>
    <row r="43" spans="2:10" ht="18.75" customHeight="1" x14ac:dyDescent="0.3">
      <c r="B43" s="906"/>
      <c r="C43" s="138" t="s">
        <v>257</v>
      </c>
      <c r="D43" s="138" t="s">
        <v>55</v>
      </c>
      <c r="E43" s="138" t="s">
        <v>102</v>
      </c>
      <c r="F43" s="138" t="s">
        <v>16</v>
      </c>
      <c r="G43" s="138" t="s">
        <v>29</v>
      </c>
      <c r="H43" s="138" t="s">
        <v>37</v>
      </c>
      <c r="I43" s="139">
        <v>44424</v>
      </c>
      <c r="J43" s="140">
        <v>1.5760000000000001</v>
      </c>
    </row>
    <row r="44" spans="2:10" ht="18.75" customHeight="1" x14ac:dyDescent="0.3">
      <c r="B44" s="906"/>
      <c r="C44" s="138" t="s">
        <v>258</v>
      </c>
      <c r="D44" s="138" t="s">
        <v>36</v>
      </c>
      <c r="E44" s="138" t="s">
        <v>21</v>
      </c>
      <c r="F44" s="138" t="s">
        <v>32</v>
      </c>
      <c r="G44" s="138" t="s">
        <v>29</v>
      </c>
      <c r="H44" s="138" t="s">
        <v>37</v>
      </c>
      <c r="I44" s="139">
        <v>43830</v>
      </c>
      <c r="J44" s="140">
        <v>2.22942858</v>
      </c>
    </row>
    <row r="45" spans="2:10" ht="18.600000000000001" customHeight="1" x14ac:dyDescent="0.3">
      <c r="B45" s="906"/>
      <c r="C45" s="138" t="s">
        <v>259</v>
      </c>
      <c r="D45" s="138" t="s">
        <v>38</v>
      </c>
      <c r="E45" s="138" t="s">
        <v>39</v>
      </c>
      <c r="F45" s="138" t="s">
        <v>16</v>
      </c>
      <c r="G45" s="138" t="s">
        <v>40</v>
      </c>
      <c r="H45" s="138" t="s">
        <v>37</v>
      </c>
      <c r="I45" s="139">
        <v>44021</v>
      </c>
      <c r="J45" s="140">
        <v>2</v>
      </c>
    </row>
    <row r="46" spans="2:10" ht="18.75" customHeight="1" x14ac:dyDescent="0.3">
      <c r="B46" s="906"/>
      <c r="C46" s="138" t="s">
        <v>233</v>
      </c>
      <c r="D46" s="138" t="s">
        <v>234</v>
      </c>
      <c r="E46" s="138" t="s">
        <v>31</v>
      </c>
      <c r="F46" s="138" t="s">
        <v>16</v>
      </c>
      <c r="G46" s="138" t="s">
        <v>40</v>
      </c>
      <c r="H46" s="138" t="s">
        <v>37</v>
      </c>
      <c r="I46" s="139">
        <v>44568</v>
      </c>
      <c r="J46" s="140">
        <v>1.8</v>
      </c>
    </row>
    <row r="47" spans="2:10" ht="18.75" customHeight="1" x14ac:dyDescent="0.3">
      <c r="B47" s="906"/>
      <c r="C47" s="138" t="s">
        <v>260</v>
      </c>
      <c r="D47" s="138" t="s">
        <v>41</v>
      </c>
      <c r="E47" s="141" t="s">
        <v>42</v>
      </c>
      <c r="F47" s="141" t="s">
        <v>16</v>
      </c>
      <c r="G47" s="138" t="s">
        <v>22</v>
      </c>
      <c r="H47" s="138" t="s">
        <v>23</v>
      </c>
      <c r="I47" s="139">
        <v>43607</v>
      </c>
      <c r="J47" s="140">
        <v>2.5</v>
      </c>
    </row>
    <row r="48" spans="2:10" ht="18.75" customHeight="1" x14ac:dyDescent="0.3">
      <c r="B48" s="906"/>
      <c r="C48" s="138" t="s">
        <v>261</v>
      </c>
      <c r="D48" s="138" t="s">
        <v>43</v>
      </c>
      <c r="E48" s="138" t="s">
        <v>44</v>
      </c>
      <c r="F48" s="138" t="s">
        <v>16</v>
      </c>
      <c r="G48" s="138" t="s">
        <v>40</v>
      </c>
      <c r="H48" s="138" t="s">
        <v>35</v>
      </c>
      <c r="I48" s="139">
        <v>43384</v>
      </c>
      <c r="J48" s="140">
        <v>45.46096</v>
      </c>
    </row>
    <row r="49" spans="2:10" ht="18.75" customHeight="1" x14ac:dyDescent="0.3">
      <c r="B49" s="906"/>
      <c r="C49" s="138" t="s">
        <v>262</v>
      </c>
      <c r="D49" s="138" t="s">
        <v>263</v>
      </c>
      <c r="E49" s="138" t="s">
        <v>102</v>
      </c>
      <c r="F49" s="138" t="s">
        <v>32</v>
      </c>
      <c r="G49" s="138" t="s">
        <v>29</v>
      </c>
      <c r="H49" s="138" t="s">
        <v>37</v>
      </c>
      <c r="I49" s="139">
        <v>44552</v>
      </c>
      <c r="J49" s="140">
        <v>3.1700940000000002</v>
      </c>
    </row>
    <row r="50" spans="2:10" ht="18.75" customHeight="1" x14ac:dyDescent="0.3">
      <c r="B50" s="906"/>
      <c r="C50" s="138" t="s">
        <v>264</v>
      </c>
      <c r="D50" s="138" t="s">
        <v>33</v>
      </c>
      <c r="E50" s="138" t="s">
        <v>34</v>
      </c>
      <c r="F50" s="138" t="s">
        <v>32</v>
      </c>
      <c r="G50" s="138" t="s">
        <v>17</v>
      </c>
      <c r="H50" s="138" t="s">
        <v>26</v>
      </c>
      <c r="I50" s="139">
        <v>43567</v>
      </c>
      <c r="J50" s="140">
        <v>1.8</v>
      </c>
    </row>
    <row r="51" spans="2:10" ht="18.75" customHeight="1" x14ac:dyDescent="0.3">
      <c r="B51" s="906"/>
      <c r="C51" s="138" t="s">
        <v>265</v>
      </c>
      <c r="D51" s="138" t="s">
        <v>45</v>
      </c>
      <c r="E51" s="141" t="s">
        <v>25</v>
      </c>
      <c r="F51" s="141" t="s">
        <v>32</v>
      </c>
      <c r="G51" s="138" t="s">
        <v>29</v>
      </c>
      <c r="H51" s="138" t="s">
        <v>37</v>
      </c>
      <c r="I51" s="139">
        <v>44036</v>
      </c>
      <c r="J51" s="140">
        <v>2</v>
      </c>
    </row>
    <row r="52" spans="2:10" ht="18.75" customHeight="1" x14ac:dyDescent="0.3">
      <c r="B52" s="906"/>
      <c r="C52" s="138" t="s">
        <v>266</v>
      </c>
      <c r="D52" s="138" t="s">
        <v>46</v>
      </c>
      <c r="E52" s="141" t="s">
        <v>47</v>
      </c>
      <c r="F52" s="141" t="s">
        <v>16</v>
      </c>
      <c r="G52" s="138" t="s">
        <v>17</v>
      </c>
      <c r="H52" s="138" t="s">
        <v>37</v>
      </c>
      <c r="I52" s="139">
        <v>43829</v>
      </c>
      <c r="J52" s="140">
        <v>1.7674129999999999</v>
      </c>
    </row>
    <row r="53" spans="2:10" ht="18.75" customHeight="1" thickBot="1" x14ac:dyDescent="0.35">
      <c r="B53" s="907"/>
      <c r="C53" s="151" t="s">
        <v>267</v>
      </c>
      <c r="D53" s="151" t="s">
        <v>48</v>
      </c>
      <c r="E53" s="152" t="s">
        <v>47</v>
      </c>
      <c r="F53" s="152" t="s">
        <v>16</v>
      </c>
      <c r="G53" s="151" t="s">
        <v>40</v>
      </c>
      <c r="H53" s="151" t="s">
        <v>37</v>
      </c>
      <c r="I53" s="153">
        <v>43865</v>
      </c>
      <c r="J53" s="154">
        <v>2.3769999999999998</v>
      </c>
    </row>
    <row r="54" spans="2:10" ht="15" thickTop="1" x14ac:dyDescent="0.3">
      <c r="B54" s="908" t="s">
        <v>268</v>
      </c>
      <c r="C54" s="142" t="s">
        <v>269</v>
      </c>
      <c r="D54" s="142" t="s">
        <v>54</v>
      </c>
      <c r="E54" s="143" t="s">
        <v>80</v>
      </c>
      <c r="F54" s="143" t="s">
        <v>16</v>
      </c>
      <c r="G54" s="142" t="s">
        <v>40</v>
      </c>
      <c r="H54" s="142" t="s">
        <v>37</v>
      </c>
      <c r="I54" s="144" t="s">
        <v>270</v>
      </c>
      <c r="J54" s="145">
        <v>2.2999999999999998</v>
      </c>
    </row>
    <row r="55" spans="2:10" x14ac:dyDescent="0.3">
      <c r="B55" s="908"/>
      <c r="C55" s="142" t="s">
        <v>271</v>
      </c>
      <c r="D55" s="142" t="s">
        <v>54</v>
      </c>
      <c r="E55" s="143" t="s">
        <v>73</v>
      </c>
      <c r="F55" s="143" t="s">
        <v>16</v>
      </c>
      <c r="G55" s="142" t="s">
        <v>17</v>
      </c>
      <c r="H55" s="142" t="s">
        <v>37</v>
      </c>
      <c r="I55" s="144" t="s">
        <v>270</v>
      </c>
      <c r="J55" s="145">
        <v>3.1580539999999999</v>
      </c>
    </row>
    <row r="56" spans="2:10" x14ac:dyDescent="0.3">
      <c r="B56" s="908"/>
      <c r="C56" s="142" t="s">
        <v>272</v>
      </c>
      <c r="D56" s="142" t="s">
        <v>273</v>
      </c>
      <c r="E56" s="143" t="s">
        <v>80</v>
      </c>
      <c r="F56" s="143" t="s">
        <v>16</v>
      </c>
      <c r="G56" s="142" t="s">
        <v>22</v>
      </c>
      <c r="H56" s="142" t="s">
        <v>37</v>
      </c>
      <c r="I56" s="144" t="s">
        <v>270</v>
      </c>
      <c r="J56" s="145">
        <v>4.7409999999999997</v>
      </c>
    </row>
    <row r="57" spans="2:10" x14ac:dyDescent="0.3">
      <c r="B57" s="908"/>
      <c r="C57" s="142" t="s">
        <v>274</v>
      </c>
      <c r="D57" s="142" t="s">
        <v>275</v>
      </c>
      <c r="E57" s="143" t="s">
        <v>42</v>
      </c>
      <c r="F57" s="143" t="s">
        <v>16</v>
      </c>
      <c r="G57" s="142" t="s">
        <v>22</v>
      </c>
      <c r="H57" s="142" t="s">
        <v>37</v>
      </c>
      <c r="I57" s="144" t="s">
        <v>270</v>
      </c>
      <c r="J57" s="145">
        <v>5.1735199999999999</v>
      </c>
    </row>
    <row r="58" spans="2:10" x14ac:dyDescent="0.3">
      <c r="B58" s="908"/>
      <c r="C58" s="142" t="s">
        <v>276</v>
      </c>
      <c r="D58" s="142" t="s">
        <v>277</v>
      </c>
      <c r="E58" s="143" t="s">
        <v>57</v>
      </c>
      <c r="F58" s="143" t="s">
        <v>16</v>
      </c>
      <c r="G58" s="142" t="s">
        <v>17</v>
      </c>
      <c r="H58" s="142" t="s">
        <v>37</v>
      </c>
      <c r="I58" s="144" t="s">
        <v>270</v>
      </c>
      <c r="J58" s="145">
        <v>1.5873699999999999</v>
      </c>
    </row>
    <row r="59" spans="2:10" x14ac:dyDescent="0.3">
      <c r="B59" s="908"/>
      <c r="C59" s="142" t="s">
        <v>278</v>
      </c>
      <c r="D59" s="142" t="s">
        <v>279</v>
      </c>
      <c r="E59" s="143" t="s">
        <v>34</v>
      </c>
      <c r="F59" s="143" t="s">
        <v>32</v>
      </c>
      <c r="G59" s="142" t="s">
        <v>17</v>
      </c>
      <c r="H59" s="142" t="s">
        <v>280</v>
      </c>
      <c r="I59" s="144" t="s">
        <v>270</v>
      </c>
      <c r="J59" s="145">
        <v>114.32545636</v>
      </c>
    </row>
    <row r="60" spans="2:10" x14ac:dyDescent="0.3">
      <c r="B60" s="908"/>
      <c r="C60" s="142" t="s">
        <v>281</v>
      </c>
      <c r="D60" s="142" t="s">
        <v>14</v>
      </c>
      <c r="E60" s="143" t="s">
        <v>15</v>
      </c>
      <c r="F60" s="143" t="s">
        <v>16</v>
      </c>
      <c r="G60" s="142" t="s">
        <v>17</v>
      </c>
      <c r="H60" s="142" t="s">
        <v>18</v>
      </c>
      <c r="I60" s="144" t="s">
        <v>270</v>
      </c>
      <c r="J60" s="145">
        <v>68.600048000000001</v>
      </c>
    </row>
    <row r="61" spans="2:10" x14ac:dyDescent="0.3">
      <c r="B61" s="908"/>
      <c r="C61" s="142" t="s">
        <v>282</v>
      </c>
      <c r="D61" s="142" t="s">
        <v>283</v>
      </c>
      <c r="E61" s="143" t="s">
        <v>25</v>
      </c>
      <c r="F61" s="143" t="s">
        <v>16</v>
      </c>
      <c r="G61" s="142" t="s">
        <v>29</v>
      </c>
      <c r="H61" s="142" t="s">
        <v>37</v>
      </c>
      <c r="I61" s="144" t="s">
        <v>270</v>
      </c>
      <c r="J61" s="145">
        <v>1</v>
      </c>
    </row>
    <row r="62" spans="2:10" x14ac:dyDescent="0.3">
      <c r="B62" s="908"/>
      <c r="C62" s="142" t="s">
        <v>284</v>
      </c>
      <c r="D62" s="142" t="s">
        <v>68</v>
      </c>
      <c r="E62" s="143" t="s">
        <v>21</v>
      </c>
      <c r="F62" s="143" t="s">
        <v>16</v>
      </c>
      <c r="G62" s="142" t="s">
        <v>17</v>
      </c>
      <c r="H62" s="142" t="s">
        <v>285</v>
      </c>
      <c r="I62" s="144" t="s">
        <v>270</v>
      </c>
      <c r="J62" s="145">
        <v>4.5</v>
      </c>
    </row>
    <row r="63" spans="2:10" x14ac:dyDescent="0.3">
      <c r="B63" s="908"/>
      <c r="C63" s="142" t="s">
        <v>286</v>
      </c>
      <c r="D63" s="142" t="s">
        <v>55</v>
      </c>
      <c r="E63" s="143" t="s">
        <v>56</v>
      </c>
      <c r="F63" s="143" t="s">
        <v>16</v>
      </c>
      <c r="G63" s="142" t="s">
        <v>29</v>
      </c>
      <c r="H63" s="142" t="s">
        <v>37</v>
      </c>
      <c r="I63" s="144" t="s">
        <v>270</v>
      </c>
      <c r="J63" s="145">
        <v>6.8250000000000002</v>
      </c>
    </row>
    <row r="64" spans="2:10" x14ac:dyDescent="0.3">
      <c r="B64" s="908"/>
      <c r="C64" s="142" t="s">
        <v>287</v>
      </c>
      <c r="D64" s="142" t="s">
        <v>288</v>
      </c>
      <c r="E64" s="143" t="s">
        <v>56</v>
      </c>
      <c r="F64" s="143" t="s">
        <v>16</v>
      </c>
      <c r="G64" s="142" t="s">
        <v>40</v>
      </c>
      <c r="H64" s="142" t="s">
        <v>37</v>
      </c>
      <c r="I64" s="144" t="s">
        <v>270</v>
      </c>
      <c r="J64" s="145">
        <v>4.9740979699999999</v>
      </c>
    </row>
    <row r="65" spans="2:10" x14ac:dyDescent="0.3">
      <c r="B65" s="908"/>
      <c r="C65" s="142" t="s">
        <v>289</v>
      </c>
      <c r="D65" s="142" t="s">
        <v>76</v>
      </c>
      <c r="E65" s="143" t="s">
        <v>47</v>
      </c>
      <c r="F65" s="143" t="s">
        <v>16</v>
      </c>
      <c r="G65" s="142" t="s">
        <v>17</v>
      </c>
      <c r="H65" s="142" t="s">
        <v>37</v>
      </c>
      <c r="I65" s="144" t="s">
        <v>270</v>
      </c>
      <c r="J65" s="145">
        <v>1.4892000000000001</v>
      </c>
    </row>
    <row r="66" spans="2:10" x14ac:dyDescent="0.3">
      <c r="B66" s="908"/>
      <c r="C66" s="142" t="s">
        <v>290</v>
      </c>
      <c r="D66" s="142" t="s">
        <v>74</v>
      </c>
      <c r="E66" s="143" t="s">
        <v>31</v>
      </c>
      <c r="F66" s="143" t="s">
        <v>16</v>
      </c>
      <c r="G66" s="142" t="s">
        <v>40</v>
      </c>
      <c r="H66" s="142" t="s">
        <v>37</v>
      </c>
      <c r="I66" s="144" t="s">
        <v>270</v>
      </c>
      <c r="J66" s="145">
        <v>2</v>
      </c>
    </row>
    <row r="67" spans="2:10" x14ac:dyDescent="0.3">
      <c r="B67" s="908"/>
      <c r="C67" s="142" t="s">
        <v>291</v>
      </c>
      <c r="D67" s="142" t="s">
        <v>292</v>
      </c>
      <c r="E67" s="143" t="s">
        <v>42</v>
      </c>
      <c r="F67" s="143" t="s">
        <v>16</v>
      </c>
      <c r="G67" s="142" t="s">
        <v>40</v>
      </c>
      <c r="H67" s="142" t="s">
        <v>37</v>
      </c>
      <c r="I67" s="144" t="s">
        <v>270</v>
      </c>
      <c r="J67" s="145">
        <v>4.6376140299999999</v>
      </c>
    </row>
    <row r="68" spans="2:10" ht="15" thickBot="1" x14ac:dyDescent="0.35">
      <c r="B68" s="909"/>
      <c r="C68" s="22" t="s">
        <v>293</v>
      </c>
      <c r="D68" s="22" t="s">
        <v>78</v>
      </c>
      <c r="E68" s="21" t="s">
        <v>56</v>
      </c>
      <c r="F68" s="21" t="s">
        <v>16</v>
      </c>
      <c r="G68" s="22" t="s">
        <v>40</v>
      </c>
      <c r="H68" s="22" t="s">
        <v>294</v>
      </c>
      <c r="I68" s="23" t="s">
        <v>270</v>
      </c>
      <c r="J68" s="24">
        <v>47</v>
      </c>
    </row>
    <row r="69" spans="2:10" s="28" customFormat="1" ht="30.75" customHeight="1" thickTop="1" thickBot="1" x14ac:dyDescent="0.35">
      <c r="B69" s="910" t="s">
        <v>295</v>
      </c>
      <c r="C69" s="910"/>
      <c r="D69" s="910"/>
      <c r="E69" s="910"/>
      <c r="F69" s="910"/>
      <c r="G69" s="910"/>
      <c r="H69" s="910"/>
      <c r="I69" s="910"/>
      <c r="J69" s="27">
        <f>SUM(J6:J68)</f>
        <v>585.96001969000008</v>
      </c>
    </row>
    <row r="70" spans="2:10" ht="15" thickTop="1" x14ac:dyDescent="0.3"/>
    <row r="71" spans="2:10" x14ac:dyDescent="0.3">
      <c r="B71" s="6" t="s">
        <v>85</v>
      </c>
    </row>
    <row r="72" spans="2:10" x14ac:dyDescent="0.3">
      <c r="B72" s="6" t="s">
        <v>356</v>
      </c>
    </row>
    <row r="74" spans="2:10" x14ac:dyDescent="0.3">
      <c r="J74" s="133"/>
    </row>
    <row r="75" spans="2:10" x14ac:dyDescent="0.3">
      <c r="B75" s="29" t="s">
        <v>86</v>
      </c>
    </row>
    <row r="76" spans="2:10" x14ac:dyDescent="0.3">
      <c r="B76" s="29" t="s">
        <v>87</v>
      </c>
    </row>
    <row r="77" spans="2:10" x14ac:dyDescent="0.3">
      <c r="B77" s="29" t="s">
        <v>88</v>
      </c>
    </row>
    <row r="78" spans="2:10" x14ac:dyDescent="0.3">
      <c r="B78" s="29" t="s">
        <v>89</v>
      </c>
    </row>
    <row r="83" spans="2:10" s="20" customFormat="1" x14ac:dyDescent="0.3">
      <c r="B83" s="6"/>
      <c r="C83" s="6"/>
      <c r="D83" s="6"/>
      <c r="E83" s="6"/>
      <c r="F83" s="6"/>
      <c r="G83" s="6"/>
      <c r="H83" s="6"/>
      <c r="I83" s="6"/>
      <c r="J83" s="6"/>
    </row>
    <row r="84" spans="2:10" s="20" customFormat="1" x14ac:dyDescent="0.3">
      <c r="B84" s="6"/>
      <c r="C84" s="6"/>
      <c r="D84" s="6"/>
      <c r="E84" s="6"/>
      <c r="F84" s="6"/>
      <c r="G84" s="6"/>
      <c r="H84" s="6"/>
      <c r="I84" s="6"/>
      <c r="J84" s="6"/>
    </row>
  </sheetData>
  <mergeCells count="5">
    <mergeCell ref="B2:I2"/>
    <mergeCell ref="B6:B38"/>
    <mergeCell ref="B39:B53"/>
    <mergeCell ref="B54:B68"/>
    <mergeCell ref="B69:I6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92D050"/>
  </sheetPr>
  <dimension ref="A1:K59"/>
  <sheetViews>
    <sheetView showGridLines="0" zoomScale="70" zoomScaleNormal="70" workbookViewId="0"/>
  </sheetViews>
  <sheetFormatPr baseColWidth="10" defaultRowHeight="14.4" x14ac:dyDescent="0.3"/>
  <cols>
    <col min="1" max="1" width="7.109375" customWidth="1"/>
    <col min="2" max="2" width="25.88671875" style="15" customWidth="1"/>
    <col min="3" max="3" width="25.6640625" style="15" customWidth="1"/>
    <col min="4" max="4" width="42.6640625" style="15" customWidth="1"/>
    <col min="5" max="5" width="43.33203125" style="15" customWidth="1"/>
    <col min="6" max="6" width="18.109375" style="15" bestFit="1" customWidth="1"/>
    <col min="7" max="7" width="34.88671875" style="15" bestFit="1" customWidth="1"/>
    <col min="8" max="8" width="32.33203125" style="15" customWidth="1"/>
    <col min="9" max="9" width="27.33203125" style="15" customWidth="1"/>
    <col min="14" max="14" width="27.109375" bestFit="1" customWidth="1"/>
  </cols>
  <sheetData>
    <row r="1" spans="1:11" ht="25.8" x14ac:dyDescent="0.3">
      <c r="B1" s="902" t="s">
        <v>179</v>
      </c>
      <c r="C1" s="902"/>
      <c r="D1" s="902"/>
      <c r="E1" s="902"/>
      <c r="F1" s="902"/>
      <c r="G1" s="902"/>
      <c r="H1" s="902"/>
      <c r="I1" s="902"/>
    </row>
    <row r="2" spans="1:11" ht="15" thickBot="1" x14ac:dyDescent="0.35"/>
    <row r="3" spans="1:11" ht="36" x14ac:dyDescent="0.3">
      <c r="B3" s="30" t="s">
        <v>90</v>
      </c>
      <c r="C3" s="30" t="s">
        <v>91</v>
      </c>
      <c r="D3" s="30" t="s">
        <v>8</v>
      </c>
      <c r="E3" s="30" t="s">
        <v>9</v>
      </c>
      <c r="F3" s="30" t="s">
        <v>1</v>
      </c>
      <c r="G3" s="30" t="s">
        <v>11</v>
      </c>
      <c r="H3" s="30" t="s">
        <v>92</v>
      </c>
      <c r="I3" s="31" t="s">
        <v>93</v>
      </c>
    </row>
    <row r="4" spans="1:11" ht="18" x14ac:dyDescent="0.3">
      <c r="B4" s="32">
        <v>2018</v>
      </c>
      <c r="C4" s="33">
        <v>2022</v>
      </c>
      <c r="D4" s="34" t="s">
        <v>94</v>
      </c>
      <c r="E4" s="35" t="s">
        <v>95</v>
      </c>
      <c r="F4" s="33" t="s">
        <v>44</v>
      </c>
      <c r="G4" s="33" t="s">
        <v>2</v>
      </c>
      <c r="H4" s="33" t="s">
        <v>96</v>
      </c>
      <c r="I4" s="36">
        <v>5300</v>
      </c>
    </row>
    <row r="5" spans="1:11" ht="18.600000000000001" thickBot="1" x14ac:dyDescent="0.35">
      <c r="B5" s="38">
        <v>2018</v>
      </c>
      <c r="C5" s="39">
        <v>2023</v>
      </c>
      <c r="D5" s="40" t="s">
        <v>97</v>
      </c>
      <c r="E5" s="41" t="s">
        <v>98</v>
      </c>
      <c r="F5" s="39" t="s">
        <v>51</v>
      </c>
      <c r="G5" s="39" t="s">
        <v>2</v>
      </c>
      <c r="H5" s="39" t="s">
        <v>96</v>
      </c>
      <c r="I5" s="42">
        <v>1355</v>
      </c>
      <c r="K5" s="37"/>
    </row>
    <row r="6" spans="1:11" ht="18.600000000000001" thickBot="1" x14ac:dyDescent="0.35">
      <c r="B6" s="43">
        <v>2019</v>
      </c>
      <c r="C6" s="44">
        <v>2023</v>
      </c>
      <c r="D6" s="45" t="s">
        <v>99</v>
      </c>
      <c r="E6" s="46" t="s">
        <v>14</v>
      </c>
      <c r="F6" s="44" t="s">
        <v>15</v>
      </c>
      <c r="G6" s="44" t="s">
        <v>3</v>
      </c>
      <c r="H6" s="44" t="s">
        <v>96</v>
      </c>
      <c r="I6" s="47">
        <v>121</v>
      </c>
      <c r="K6" s="37"/>
    </row>
    <row r="7" spans="1:11" ht="18.600000000000001" thickBot="1" x14ac:dyDescent="0.35">
      <c r="B7" s="48">
        <v>2021</v>
      </c>
      <c r="C7" s="49">
        <v>2023</v>
      </c>
      <c r="D7" s="50" t="s">
        <v>100</v>
      </c>
      <c r="E7" s="51" t="s">
        <v>101</v>
      </c>
      <c r="F7" s="49" t="s">
        <v>102</v>
      </c>
      <c r="G7" s="49" t="s">
        <v>6</v>
      </c>
      <c r="H7" s="49" t="s">
        <v>96</v>
      </c>
      <c r="I7" s="52">
        <v>140</v>
      </c>
      <c r="K7" s="37"/>
    </row>
    <row r="8" spans="1:11" ht="18" x14ac:dyDescent="0.3">
      <c r="B8" s="53">
        <v>2022</v>
      </c>
      <c r="C8" s="54">
        <v>2023</v>
      </c>
      <c r="D8" s="55" t="s">
        <v>103</v>
      </c>
      <c r="E8" s="56" t="s">
        <v>104</v>
      </c>
      <c r="F8" s="54" t="s">
        <v>47</v>
      </c>
      <c r="G8" s="54" t="s">
        <v>3</v>
      </c>
      <c r="H8" s="54" t="s">
        <v>105</v>
      </c>
      <c r="I8" s="57">
        <v>136</v>
      </c>
      <c r="K8" s="37"/>
    </row>
    <row r="9" spans="1:11" ht="18" x14ac:dyDescent="0.3">
      <c r="B9" s="58">
        <v>2022</v>
      </c>
      <c r="C9" s="33">
        <v>2023</v>
      </c>
      <c r="D9" s="34" t="s">
        <v>106</v>
      </c>
      <c r="E9" s="35" t="s">
        <v>107</v>
      </c>
      <c r="F9" s="33" t="s">
        <v>64</v>
      </c>
      <c r="G9" s="33" t="s">
        <v>2</v>
      </c>
      <c r="H9" s="33" t="s">
        <v>105</v>
      </c>
      <c r="I9" s="36">
        <v>130</v>
      </c>
      <c r="K9" s="37"/>
    </row>
    <row r="10" spans="1:11" ht="18" x14ac:dyDescent="0.3">
      <c r="A10" s="129"/>
      <c r="B10" s="127">
        <v>2022</v>
      </c>
      <c r="C10" s="54">
        <v>2024</v>
      </c>
      <c r="D10" s="55" t="s">
        <v>108</v>
      </c>
      <c r="E10" s="56" t="s">
        <v>20</v>
      </c>
      <c r="F10" s="54" t="s">
        <v>44</v>
      </c>
      <c r="G10" s="54" t="s">
        <v>3</v>
      </c>
      <c r="H10" s="54" t="s">
        <v>105</v>
      </c>
      <c r="I10" s="57">
        <v>422</v>
      </c>
      <c r="K10" s="37"/>
    </row>
    <row r="11" spans="1:11" ht="18" x14ac:dyDescent="0.3">
      <c r="A11" s="129"/>
      <c r="B11" s="128">
        <v>2022</v>
      </c>
      <c r="C11" s="54">
        <v>2024</v>
      </c>
      <c r="D11" s="55" t="s">
        <v>109</v>
      </c>
      <c r="E11" s="56" t="s">
        <v>110</v>
      </c>
      <c r="F11" s="54" t="s">
        <v>25</v>
      </c>
      <c r="G11" s="54" t="s">
        <v>2</v>
      </c>
      <c r="H11" s="54" t="s">
        <v>105</v>
      </c>
      <c r="I11" s="57">
        <v>410</v>
      </c>
      <c r="K11" s="37"/>
    </row>
    <row r="12" spans="1:11" ht="18" x14ac:dyDescent="0.3">
      <c r="B12" s="59">
        <v>2022</v>
      </c>
      <c r="C12" s="60">
        <v>2025</v>
      </c>
      <c r="D12" s="61" t="s">
        <v>111</v>
      </c>
      <c r="E12" s="62" t="s">
        <v>112</v>
      </c>
      <c r="F12" s="60" t="s">
        <v>57</v>
      </c>
      <c r="G12" s="60" t="s">
        <v>5</v>
      </c>
      <c r="H12" s="60" t="s">
        <v>113</v>
      </c>
      <c r="I12" s="63">
        <v>579.29999999999995</v>
      </c>
      <c r="K12" s="37"/>
    </row>
    <row r="13" spans="1:11" ht="18" x14ac:dyDescent="0.3">
      <c r="B13" s="64">
        <v>2022</v>
      </c>
      <c r="C13" s="54">
        <v>2025</v>
      </c>
      <c r="D13" s="65" t="s">
        <v>114</v>
      </c>
      <c r="E13" s="56" t="s">
        <v>33</v>
      </c>
      <c r="F13" s="54" t="s">
        <v>34</v>
      </c>
      <c r="G13" s="54" t="s">
        <v>3</v>
      </c>
      <c r="H13" s="54" t="s">
        <v>113</v>
      </c>
      <c r="I13" s="57">
        <v>2250</v>
      </c>
      <c r="K13" s="37"/>
    </row>
    <row r="14" spans="1:11" ht="18.600000000000001" thickBot="1" x14ac:dyDescent="0.35">
      <c r="B14" s="66">
        <v>2022</v>
      </c>
      <c r="C14" s="54">
        <v>2025</v>
      </c>
      <c r="D14" s="65" t="s">
        <v>115</v>
      </c>
      <c r="E14" s="56" t="s">
        <v>116</v>
      </c>
      <c r="F14" s="54" t="s">
        <v>56</v>
      </c>
      <c r="G14" s="54" t="s">
        <v>2</v>
      </c>
      <c r="H14" s="54" t="s">
        <v>105</v>
      </c>
      <c r="I14" s="57">
        <v>490</v>
      </c>
      <c r="K14" s="37"/>
    </row>
    <row r="15" spans="1:11" ht="18.600000000000001" thickBot="1" x14ac:dyDescent="0.35">
      <c r="B15" s="67">
        <v>2023</v>
      </c>
      <c r="C15" s="49">
        <v>2026</v>
      </c>
      <c r="D15" s="68" t="s">
        <v>117</v>
      </c>
      <c r="E15" s="51" t="s">
        <v>118</v>
      </c>
      <c r="F15" s="49" t="s">
        <v>31</v>
      </c>
      <c r="G15" s="49" t="s">
        <v>2</v>
      </c>
      <c r="H15" s="49" t="s">
        <v>105</v>
      </c>
      <c r="I15" s="52">
        <v>1263</v>
      </c>
      <c r="K15" s="37"/>
    </row>
    <row r="16" spans="1:11" ht="18" x14ac:dyDescent="0.3">
      <c r="B16" s="69">
        <v>2024</v>
      </c>
      <c r="C16" s="70">
        <v>2026</v>
      </c>
      <c r="D16" s="71" t="s">
        <v>119</v>
      </c>
      <c r="E16" s="72" t="s">
        <v>120</v>
      </c>
      <c r="F16" s="70" t="s">
        <v>64</v>
      </c>
      <c r="G16" s="70" t="s">
        <v>2</v>
      </c>
      <c r="H16" s="70" t="s">
        <v>121</v>
      </c>
      <c r="I16" s="73">
        <v>973</v>
      </c>
      <c r="K16" s="37"/>
    </row>
    <row r="17" spans="2:11" ht="36.6" thickBot="1" x14ac:dyDescent="0.35">
      <c r="B17" s="38">
        <v>2024</v>
      </c>
      <c r="C17" s="39">
        <v>2027</v>
      </c>
      <c r="D17" s="40" t="s">
        <v>122</v>
      </c>
      <c r="E17" s="41" t="s">
        <v>123</v>
      </c>
      <c r="F17" s="39" t="s">
        <v>64</v>
      </c>
      <c r="G17" s="39" t="s">
        <v>2</v>
      </c>
      <c r="H17" s="39" t="s">
        <v>121</v>
      </c>
      <c r="I17" s="42">
        <v>2600</v>
      </c>
      <c r="K17" s="37"/>
    </row>
    <row r="18" spans="2:11" ht="36.6" thickBot="1" x14ac:dyDescent="0.35">
      <c r="B18" s="74">
        <v>2025</v>
      </c>
      <c r="C18" s="44">
        <v>2028</v>
      </c>
      <c r="D18" s="45" t="s">
        <v>124</v>
      </c>
      <c r="E18" s="46" t="s">
        <v>123</v>
      </c>
      <c r="F18" s="44" t="s">
        <v>34</v>
      </c>
      <c r="G18" s="44" t="s">
        <v>2</v>
      </c>
      <c r="H18" s="44" t="s">
        <v>121</v>
      </c>
      <c r="I18" s="47">
        <v>2500</v>
      </c>
      <c r="K18" s="37"/>
    </row>
    <row r="19" spans="2:11" ht="18" x14ac:dyDescent="0.3">
      <c r="B19" s="911" t="s">
        <v>125</v>
      </c>
      <c r="C19" s="70" t="s">
        <v>126</v>
      </c>
      <c r="D19" s="71" t="s">
        <v>127</v>
      </c>
      <c r="E19" s="72" t="s">
        <v>128</v>
      </c>
      <c r="F19" s="70" t="s">
        <v>51</v>
      </c>
      <c r="G19" s="70" t="s">
        <v>2</v>
      </c>
      <c r="H19" s="70" t="s">
        <v>96</v>
      </c>
      <c r="I19" s="73">
        <v>140</v>
      </c>
      <c r="K19" s="37"/>
    </row>
    <row r="20" spans="2:11" ht="36" x14ac:dyDescent="0.3">
      <c r="B20" s="912"/>
      <c r="C20" s="54" t="s">
        <v>126</v>
      </c>
      <c r="D20" s="55" t="s">
        <v>129</v>
      </c>
      <c r="E20" s="56" t="s">
        <v>123</v>
      </c>
      <c r="F20" s="54" t="s">
        <v>31</v>
      </c>
      <c r="G20" s="54" t="s">
        <v>2</v>
      </c>
      <c r="H20" s="54" t="s">
        <v>113</v>
      </c>
      <c r="I20" s="57">
        <v>1400</v>
      </c>
      <c r="K20" s="37"/>
    </row>
    <row r="21" spans="2:11" ht="18" x14ac:dyDescent="0.3">
      <c r="B21" s="912"/>
      <c r="C21" s="54" t="s">
        <v>126</v>
      </c>
      <c r="D21" s="55" t="s">
        <v>130</v>
      </c>
      <c r="E21" s="56" t="s">
        <v>131</v>
      </c>
      <c r="F21" s="54" t="s">
        <v>56</v>
      </c>
      <c r="G21" s="54" t="s">
        <v>4</v>
      </c>
      <c r="H21" s="54" t="s">
        <v>105</v>
      </c>
      <c r="I21" s="57">
        <v>116.5</v>
      </c>
      <c r="K21" s="37"/>
    </row>
    <row r="22" spans="2:11" ht="18" x14ac:dyDescent="0.3">
      <c r="B22" s="912"/>
      <c r="C22" s="54" t="s">
        <v>126</v>
      </c>
      <c r="D22" s="65" t="s">
        <v>132</v>
      </c>
      <c r="E22" s="56" t="s">
        <v>33</v>
      </c>
      <c r="F22" s="54" t="s">
        <v>34</v>
      </c>
      <c r="G22" s="54" t="s">
        <v>3</v>
      </c>
      <c r="H22" s="54" t="s">
        <v>105</v>
      </c>
      <c r="I22" s="57">
        <v>4800</v>
      </c>
      <c r="K22" s="37"/>
    </row>
    <row r="23" spans="2:11" ht="18" x14ac:dyDescent="0.3">
      <c r="B23" s="912"/>
      <c r="C23" s="54" t="s">
        <v>126</v>
      </c>
      <c r="D23" s="55" t="s">
        <v>133</v>
      </c>
      <c r="E23" s="56" t="s">
        <v>134</v>
      </c>
      <c r="F23" s="54" t="s">
        <v>57</v>
      </c>
      <c r="G23" s="54" t="s">
        <v>3</v>
      </c>
      <c r="H23" s="54" t="s">
        <v>105</v>
      </c>
      <c r="I23" s="57">
        <v>89</v>
      </c>
      <c r="K23" s="37"/>
    </row>
    <row r="24" spans="2:11" ht="18" x14ac:dyDescent="0.3">
      <c r="B24" s="912"/>
      <c r="C24" s="54" t="s">
        <v>126</v>
      </c>
      <c r="D24" s="55" t="s">
        <v>135</v>
      </c>
      <c r="E24" s="56" t="s">
        <v>136</v>
      </c>
      <c r="F24" s="54" t="s">
        <v>31</v>
      </c>
      <c r="G24" s="54" t="s">
        <v>6</v>
      </c>
      <c r="H24" s="54" t="s">
        <v>105</v>
      </c>
      <c r="I24" s="57">
        <v>2550</v>
      </c>
      <c r="K24" s="37"/>
    </row>
    <row r="25" spans="2:11" ht="18" x14ac:dyDescent="0.3">
      <c r="B25" s="912"/>
      <c r="C25" s="54" t="s">
        <v>126</v>
      </c>
      <c r="D25" s="55" t="s">
        <v>137</v>
      </c>
      <c r="E25" s="56" t="s">
        <v>138</v>
      </c>
      <c r="F25" s="54" t="s">
        <v>56</v>
      </c>
      <c r="G25" s="54" t="s">
        <v>5</v>
      </c>
      <c r="H25" s="54" t="s">
        <v>105</v>
      </c>
      <c r="I25" s="57">
        <v>90</v>
      </c>
      <c r="K25" s="37"/>
    </row>
    <row r="26" spans="2:11" ht="18" x14ac:dyDescent="0.3">
      <c r="B26" s="912"/>
      <c r="C26" s="54" t="s">
        <v>126</v>
      </c>
      <c r="D26" s="55" t="s">
        <v>139</v>
      </c>
      <c r="E26" s="56" t="s">
        <v>140</v>
      </c>
      <c r="F26" s="54" t="s">
        <v>64</v>
      </c>
      <c r="G26" s="54" t="s">
        <v>2</v>
      </c>
      <c r="H26" s="54" t="s">
        <v>121</v>
      </c>
      <c r="I26" s="57">
        <v>250</v>
      </c>
      <c r="K26" s="37"/>
    </row>
    <row r="27" spans="2:11" ht="18" x14ac:dyDescent="0.3">
      <c r="B27" s="912"/>
      <c r="C27" s="54" t="s">
        <v>126</v>
      </c>
      <c r="D27" s="65" t="s">
        <v>141</v>
      </c>
      <c r="E27" s="56" t="s">
        <v>62</v>
      </c>
      <c r="F27" s="54" t="s">
        <v>21</v>
      </c>
      <c r="G27" s="54" t="s">
        <v>4</v>
      </c>
      <c r="H27" s="54" t="s">
        <v>121</v>
      </c>
      <c r="I27" s="57">
        <v>264</v>
      </c>
      <c r="K27" s="37"/>
    </row>
    <row r="28" spans="2:11" ht="18" x14ac:dyDescent="0.3">
      <c r="B28" s="912"/>
      <c r="C28" s="54" t="s">
        <v>126</v>
      </c>
      <c r="D28" s="55" t="s">
        <v>142</v>
      </c>
      <c r="E28" s="56" t="s">
        <v>143</v>
      </c>
      <c r="F28" s="54" t="s">
        <v>73</v>
      </c>
      <c r="G28" s="54" t="s">
        <v>4</v>
      </c>
      <c r="H28" s="54" t="s">
        <v>121</v>
      </c>
      <c r="I28" s="57">
        <v>345.5</v>
      </c>
      <c r="K28" s="37"/>
    </row>
    <row r="29" spans="2:11" ht="18" x14ac:dyDescent="0.3">
      <c r="B29" s="912"/>
      <c r="C29" s="54" t="s">
        <v>126</v>
      </c>
      <c r="D29" s="55" t="s">
        <v>144</v>
      </c>
      <c r="E29" s="56" t="s">
        <v>116</v>
      </c>
      <c r="F29" s="54" t="s">
        <v>28</v>
      </c>
      <c r="G29" s="54" t="s">
        <v>4</v>
      </c>
      <c r="H29" s="54" t="s">
        <v>121</v>
      </c>
      <c r="I29" s="57">
        <v>214</v>
      </c>
      <c r="K29" s="37"/>
    </row>
    <row r="30" spans="2:11" ht="18" x14ac:dyDescent="0.3">
      <c r="B30" s="912"/>
      <c r="C30" s="54" t="s">
        <v>126</v>
      </c>
      <c r="D30" s="65" t="s">
        <v>145</v>
      </c>
      <c r="E30" s="56" t="s">
        <v>146</v>
      </c>
      <c r="F30" s="54" t="s">
        <v>147</v>
      </c>
      <c r="G30" s="54" t="s">
        <v>2</v>
      </c>
      <c r="H30" s="54" t="s">
        <v>121</v>
      </c>
      <c r="I30" s="57">
        <v>1560</v>
      </c>
      <c r="K30" s="37"/>
    </row>
    <row r="31" spans="2:11" ht="18" x14ac:dyDescent="0.3">
      <c r="B31" s="912"/>
      <c r="C31" s="54" t="s">
        <v>126</v>
      </c>
      <c r="D31" s="55" t="s">
        <v>148</v>
      </c>
      <c r="E31" s="56" t="s">
        <v>140</v>
      </c>
      <c r="F31" s="54" t="s">
        <v>64</v>
      </c>
      <c r="G31" s="54" t="s">
        <v>2</v>
      </c>
      <c r="H31" s="54" t="s">
        <v>121</v>
      </c>
      <c r="I31" s="57">
        <v>1486</v>
      </c>
      <c r="K31" s="37"/>
    </row>
    <row r="32" spans="2:11" ht="18" x14ac:dyDescent="0.3">
      <c r="B32" s="912"/>
      <c r="C32" s="54" t="s">
        <v>126</v>
      </c>
      <c r="D32" s="55" t="s">
        <v>149</v>
      </c>
      <c r="E32" s="56" t="s">
        <v>150</v>
      </c>
      <c r="F32" s="54" t="s">
        <v>31</v>
      </c>
      <c r="G32" s="54" t="s">
        <v>2</v>
      </c>
      <c r="H32" s="54" t="s">
        <v>121</v>
      </c>
      <c r="I32" s="57">
        <v>600</v>
      </c>
      <c r="K32" s="37"/>
    </row>
    <row r="33" spans="2:11" ht="18" x14ac:dyDescent="0.3">
      <c r="B33" s="912"/>
      <c r="C33" s="54" t="s">
        <v>126</v>
      </c>
      <c r="D33" s="55" t="s">
        <v>151</v>
      </c>
      <c r="E33" s="56" t="s">
        <v>152</v>
      </c>
      <c r="F33" s="54" t="s">
        <v>34</v>
      </c>
      <c r="G33" s="54" t="s">
        <v>2</v>
      </c>
      <c r="H33" s="54" t="s">
        <v>121</v>
      </c>
      <c r="I33" s="57">
        <v>3500</v>
      </c>
      <c r="K33" s="37"/>
    </row>
    <row r="34" spans="2:11" ht="18" x14ac:dyDescent="0.3">
      <c r="B34" s="912"/>
      <c r="C34" s="54" t="s">
        <v>126</v>
      </c>
      <c r="D34" s="55" t="s">
        <v>153</v>
      </c>
      <c r="E34" s="56" t="s">
        <v>154</v>
      </c>
      <c r="F34" s="54" t="s">
        <v>57</v>
      </c>
      <c r="G34" s="54" t="s">
        <v>155</v>
      </c>
      <c r="H34" s="54" t="s">
        <v>121</v>
      </c>
      <c r="I34" s="57">
        <v>587</v>
      </c>
      <c r="K34" s="37"/>
    </row>
    <row r="35" spans="2:11" ht="18" x14ac:dyDescent="0.3">
      <c r="B35" s="912"/>
      <c r="C35" s="54" t="s">
        <v>126</v>
      </c>
      <c r="D35" s="65" t="s">
        <v>156</v>
      </c>
      <c r="E35" s="56" t="s">
        <v>157</v>
      </c>
      <c r="F35" s="54" t="s">
        <v>64</v>
      </c>
      <c r="G35" s="54" t="s">
        <v>2</v>
      </c>
      <c r="H35" s="54" t="s">
        <v>121</v>
      </c>
      <c r="I35" s="57">
        <v>1860</v>
      </c>
      <c r="K35" s="37"/>
    </row>
    <row r="36" spans="2:11" ht="18" x14ac:dyDescent="0.3">
      <c r="B36" s="912"/>
      <c r="C36" s="54" t="s">
        <v>126</v>
      </c>
      <c r="D36" s="65" t="s">
        <v>158</v>
      </c>
      <c r="E36" s="56" t="s">
        <v>159</v>
      </c>
      <c r="F36" s="54" t="s">
        <v>64</v>
      </c>
      <c r="G36" s="54" t="s">
        <v>6</v>
      </c>
      <c r="H36" s="54" t="s">
        <v>121</v>
      </c>
      <c r="I36" s="57">
        <v>2900</v>
      </c>
      <c r="K36" s="37"/>
    </row>
    <row r="37" spans="2:11" ht="18" x14ac:dyDescent="0.3">
      <c r="B37" s="912"/>
      <c r="C37" s="54" t="s">
        <v>126</v>
      </c>
      <c r="D37" s="55" t="s">
        <v>160</v>
      </c>
      <c r="E37" s="56" t="s">
        <v>116</v>
      </c>
      <c r="F37" s="54" t="s">
        <v>56</v>
      </c>
      <c r="G37" s="54" t="s">
        <v>4</v>
      </c>
      <c r="H37" s="54" t="s">
        <v>121</v>
      </c>
      <c r="I37" s="57">
        <v>585</v>
      </c>
      <c r="K37" s="37"/>
    </row>
    <row r="38" spans="2:11" ht="18" x14ac:dyDescent="0.3">
      <c r="B38" s="912"/>
      <c r="C38" s="54" t="s">
        <v>126</v>
      </c>
      <c r="D38" s="55" t="s">
        <v>161</v>
      </c>
      <c r="E38" s="56" t="s">
        <v>162</v>
      </c>
      <c r="F38" s="54" t="s">
        <v>73</v>
      </c>
      <c r="G38" s="54" t="s">
        <v>2</v>
      </c>
      <c r="H38" s="54" t="s">
        <v>121</v>
      </c>
      <c r="I38" s="57">
        <v>590</v>
      </c>
      <c r="K38" s="37"/>
    </row>
    <row r="39" spans="2:11" ht="18" x14ac:dyDescent="0.3">
      <c r="B39" s="912"/>
      <c r="C39" s="54" t="s">
        <v>126</v>
      </c>
      <c r="D39" s="55" t="s">
        <v>163</v>
      </c>
      <c r="E39" s="56" t="s">
        <v>164</v>
      </c>
      <c r="F39" s="54" t="s">
        <v>34</v>
      </c>
      <c r="G39" s="54" t="s">
        <v>2</v>
      </c>
      <c r="H39" s="54" t="s">
        <v>121</v>
      </c>
      <c r="I39" s="57">
        <v>5000</v>
      </c>
      <c r="K39" s="37"/>
    </row>
    <row r="40" spans="2:11" ht="18" x14ac:dyDescent="0.3">
      <c r="B40" s="912"/>
      <c r="C40" s="54" t="s">
        <v>126</v>
      </c>
      <c r="D40" s="55" t="s">
        <v>165</v>
      </c>
      <c r="E40" s="56" t="s">
        <v>166</v>
      </c>
      <c r="F40" s="54" t="s">
        <v>44</v>
      </c>
      <c r="G40" s="54" t="s">
        <v>2</v>
      </c>
      <c r="H40" s="54" t="s">
        <v>121</v>
      </c>
      <c r="I40" s="57">
        <v>655</v>
      </c>
      <c r="K40" s="37"/>
    </row>
    <row r="41" spans="2:11" ht="18" x14ac:dyDescent="0.3">
      <c r="B41" s="912"/>
      <c r="C41" s="54" t="s">
        <v>126</v>
      </c>
      <c r="D41" s="65" t="s">
        <v>167</v>
      </c>
      <c r="E41" s="56" t="s">
        <v>154</v>
      </c>
      <c r="F41" s="54" t="s">
        <v>57</v>
      </c>
      <c r="G41" s="54" t="s">
        <v>168</v>
      </c>
      <c r="H41" s="54" t="s">
        <v>121</v>
      </c>
      <c r="I41" s="57">
        <v>300</v>
      </c>
      <c r="K41" s="37"/>
    </row>
    <row r="42" spans="2:11" ht="18" x14ac:dyDescent="0.3">
      <c r="B42" s="912"/>
      <c r="C42" s="54" t="s">
        <v>126</v>
      </c>
      <c r="D42" s="65" t="s">
        <v>169</v>
      </c>
      <c r="E42" s="56" t="s">
        <v>116</v>
      </c>
      <c r="F42" s="54" t="s">
        <v>42</v>
      </c>
      <c r="G42" s="54" t="s">
        <v>2</v>
      </c>
      <c r="H42" s="54" t="s">
        <v>121</v>
      </c>
      <c r="I42" s="75">
        <v>654.9</v>
      </c>
      <c r="K42" s="37"/>
    </row>
    <row r="43" spans="2:11" ht="18" x14ac:dyDescent="0.3">
      <c r="B43" s="912"/>
      <c r="C43" s="54" t="s">
        <v>126</v>
      </c>
      <c r="D43" s="65" t="s">
        <v>170</v>
      </c>
      <c r="E43" s="56" t="s">
        <v>171</v>
      </c>
      <c r="F43" s="54" t="s">
        <v>73</v>
      </c>
      <c r="G43" s="54" t="s">
        <v>2</v>
      </c>
      <c r="H43" s="54" t="s">
        <v>121</v>
      </c>
      <c r="I43" s="57">
        <v>1290</v>
      </c>
      <c r="K43" s="37"/>
    </row>
    <row r="44" spans="2:11" ht="18" x14ac:dyDescent="0.3">
      <c r="B44" s="912"/>
      <c r="C44" s="54" t="s">
        <v>126</v>
      </c>
      <c r="D44" s="55" t="s">
        <v>172</v>
      </c>
      <c r="E44" s="56" t="s">
        <v>173</v>
      </c>
      <c r="F44" s="54" t="s">
        <v>174</v>
      </c>
      <c r="G44" s="54" t="s">
        <v>2</v>
      </c>
      <c r="H44" s="54" t="s">
        <v>121</v>
      </c>
      <c r="I44" s="57">
        <v>2500</v>
      </c>
      <c r="K44" s="37"/>
    </row>
    <row r="45" spans="2:11" ht="18" x14ac:dyDescent="0.3">
      <c r="B45" s="912"/>
      <c r="C45" s="54" t="s">
        <v>126</v>
      </c>
      <c r="D45" s="55" t="s">
        <v>175</v>
      </c>
      <c r="E45" s="56" t="s">
        <v>116</v>
      </c>
      <c r="F45" s="54" t="s">
        <v>51</v>
      </c>
      <c r="G45" s="54" t="s">
        <v>4</v>
      </c>
      <c r="H45" s="54" t="s">
        <v>121</v>
      </c>
      <c r="I45" s="57">
        <v>91</v>
      </c>
      <c r="K45" s="37"/>
    </row>
    <row r="46" spans="2:11" ht="18.600000000000001" thickBot="1" x14ac:dyDescent="0.35">
      <c r="B46" s="913"/>
      <c r="C46" s="39" t="s">
        <v>126</v>
      </c>
      <c r="D46" s="40" t="s">
        <v>19</v>
      </c>
      <c r="E46" s="41" t="s">
        <v>20</v>
      </c>
      <c r="F46" s="39" t="s">
        <v>21</v>
      </c>
      <c r="G46" s="39" t="s">
        <v>5</v>
      </c>
      <c r="H46" s="39" t="s">
        <v>121</v>
      </c>
      <c r="I46" s="42">
        <v>81</v>
      </c>
      <c r="K46" s="37"/>
    </row>
    <row r="48" spans="2:11" ht="33.6" x14ac:dyDescent="0.65">
      <c r="B48" s="76" t="s">
        <v>0</v>
      </c>
      <c r="C48" s="77"/>
      <c r="D48" s="78">
        <f>COUNTA(D4:D46)</f>
        <v>43</v>
      </c>
      <c r="E48" s="78" t="s">
        <v>176</v>
      </c>
      <c r="F48" s="78"/>
      <c r="G48" s="78"/>
      <c r="H48" s="78"/>
      <c r="I48" s="79">
        <f>+SUM(I4:I46)</f>
        <v>53168.200000000004</v>
      </c>
    </row>
    <row r="52" spans="2:9" x14ac:dyDescent="0.3">
      <c r="B52" s="80" t="s">
        <v>177</v>
      </c>
    </row>
    <row r="53" spans="2:9" x14ac:dyDescent="0.3">
      <c r="B53" s="81" t="s">
        <v>178</v>
      </c>
      <c r="I53" s="82"/>
    </row>
    <row r="59" spans="2:9" x14ac:dyDescent="0.3">
      <c r="I59" s="83"/>
    </row>
  </sheetData>
  <mergeCells count="2">
    <mergeCell ref="B19:B46"/>
    <mergeCell ref="B1: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1112-CFF6-4EE2-A4F0-4791BDC4E425}">
  <sheetPr>
    <tabColor rgb="FF92D050"/>
  </sheetPr>
  <dimension ref="A1:L113"/>
  <sheetViews>
    <sheetView showGridLines="0" zoomScaleNormal="100" zoomScaleSheetLayoutView="85" workbookViewId="0"/>
  </sheetViews>
  <sheetFormatPr baseColWidth="10" defaultColWidth="11.5546875" defaultRowHeight="12" customHeight="1" x14ac:dyDescent="0.3"/>
  <cols>
    <col min="1" max="1" width="58.33203125" bestFit="1" customWidth="1"/>
    <col min="2" max="2" width="13.109375" style="6" bestFit="1" customWidth="1"/>
    <col min="3" max="3" width="14.109375" style="6" bestFit="1" customWidth="1"/>
    <col min="4" max="4" width="7.6640625" style="158" bestFit="1" customWidth="1"/>
    <col min="5" max="5" width="10.6640625" style="15" bestFit="1" customWidth="1"/>
    <col min="6" max="6" width="13.33203125" style="15" bestFit="1" customWidth="1"/>
    <col min="7" max="7" width="7.5546875" style="158" bestFit="1" customWidth="1"/>
    <col min="8" max="8" width="8" style="159" bestFit="1" customWidth="1"/>
    <col min="9" max="10" width="12.6640625" customWidth="1"/>
    <col min="11" max="11" width="13" customWidth="1"/>
    <col min="12" max="12" width="21.33203125" bestFit="1" customWidth="1"/>
  </cols>
  <sheetData>
    <row r="1" spans="1:12" ht="15" customHeight="1" x14ac:dyDescent="0.3">
      <c r="A1" s="84" t="s">
        <v>512</v>
      </c>
      <c r="B1" s="391"/>
      <c r="C1" s="391"/>
      <c r="D1" s="392"/>
      <c r="E1" s="391"/>
      <c r="F1" s="391"/>
      <c r="G1" s="392"/>
      <c r="H1" s="393"/>
    </row>
    <row r="2" spans="1:12" ht="15.6" x14ac:dyDescent="0.3">
      <c r="A2" s="246" t="s">
        <v>513</v>
      </c>
      <c r="B2" s="391"/>
      <c r="C2" s="391"/>
      <c r="D2" s="392"/>
      <c r="E2" s="391"/>
      <c r="F2" s="391"/>
      <c r="G2" s="392"/>
      <c r="H2" s="393"/>
    </row>
    <row r="3" spans="1:12" ht="12" customHeight="1" thickBot="1" x14ac:dyDescent="0.35">
      <c r="A3" s="394"/>
      <c r="B3" s="395"/>
      <c r="C3" s="395"/>
      <c r="D3" s="396"/>
      <c r="E3" s="395"/>
      <c r="F3" s="395"/>
      <c r="G3" s="396"/>
      <c r="H3" s="397"/>
      <c r="J3" s="398"/>
      <c r="K3" s="398"/>
      <c r="L3" s="398"/>
    </row>
    <row r="4" spans="1:12" ht="12" customHeight="1" thickBot="1" x14ac:dyDescent="0.35">
      <c r="A4" s="399"/>
      <c r="B4" s="843" t="s">
        <v>786</v>
      </c>
      <c r="C4" s="844"/>
      <c r="D4" s="845"/>
      <c r="E4" s="843" t="s">
        <v>796</v>
      </c>
      <c r="F4" s="844"/>
      <c r="G4" s="844"/>
      <c r="H4" s="845"/>
      <c r="J4" s="332"/>
      <c r="K4" s="332"/>
      <c r="L4" s="332"/>
    </row>
    <row r="5" spans="1:12" ht="12" customHeight="1" x14ac:dyDescent="0.3">
      <c r="A5" s="400" t="s">
        <v>514</v>
      </c>
      <c r="B5" s="401">
        <v>2021</v>
      </c>
      <c r="C5" s="402">
        <v>2022</v>
      </c>
      <c r="D5" s="403" t="s">
        <v>386</v>
      </c>
      <c r="E5" s="401">
        <v>2021</v>
      </c>
      <c r="F5" s="402">
        <v>2022</v>
      </c>
      <c r="G5" s="403" t="s">
        <v>386</v>
      </c>
      <c r="H5" s="404" t="s">
        <v>392</v>
      </c>
      <c r="J5" s="332"/>
      <c r="K5" s="332"/>
      <c r="L5" s="332"/>
    </row>
    <row r="6" spans="1:12" ht="12.75" customHeight="1" x14ac:dyDescent="0.3">
      <c r="A6" s="405" t="s">
        <v>515</v>
      </c>
      <c r="B6" s="406">
        <f>SUM(B7:B17)</f>
        <v>210920.544364</v>
      </c>
      <c r="C6" s="407">
        <f>SUM(C7:C17)</f>
        <v>207738.74619873802</v>
      </c>
      <c r="D6" s="408">
        <f t="shared" ref="D6:D69" si="0">(C6-B6)/B6</f>
        <v>-1.5085292781014881E-2</v>
      </c>
      <c r="E6" s="406">
        <f>SUM(E7:E17)</f>
        <v>1503508.7964880003</v>
      </c>
      <c r="F6" s="407">
        <f>SUM(F7:F17)</f>
        <v>1499627.1687608883</v>
      </c>
      <c r="G6" s="408">
        <f t="shared" ref="G6:G69" si="1">(F6-E6)/E6</f>
        <v>-2.5817126818140396E-3</v>
      </c>
      <c r="H6" s="319">
        <f>SUM(H7:H17)</f>
        <v>0.99999999999999989</v>
      </c>
      <c r="I6" s="332"/>
      <c r="J6" s="332"/>
      <c r="K6" s="332"/>
      <c r="L6" s="332"/>
    </row>
    <row r="7" spans="1:12" ht="12.75" customHeight="1" x14ac:dyDescent="0.3">
      <c r="A7" s="409" t="s">
        <v>516</v>
      </c>
      <c r="B7" s="324">
        <v>40293.288060999999</v>
      </c>
      <c r="C7" s="283">
        <v>43379.265023300002</v>
      </c>
      <c r="D7" s="294">
        <f t="shared" si="0"/>
        <v>7.6587866386782416E-2</v>
      </c>
      <c r="E7" s="324">
        <v>302957.70319199999</v>
      </c>
      <c r="F7" s="283">
        <v>315326.73077129998</v>
      </c>
      <c r="G7" s="294">
        <f t="shared" si="1"/>
        <v>4.0827572459714273E-2</v>
      </c>
      <c r="H7" s="296">
        <f t="shared" ref="H7:H17" si="2">(F7/$F$6)</f>
        <v>0.21027008401818173</v>
      </c>
    </row>
    <row r="8" spans="1:12" ht="12.75" customHeight="1" x14ac:dyDescent="0.3">
      <c r="A8" s="409" t="s">
        <v>403</v>
      </c>
      <c r="B8" s="324">
        <v>39189.449351999996</v>
      </c>
      <c r="C8" s="283">
        <v>34696.307719999997</v>
      </c>
      <c r="D8" s="294">
        <f t="shared" si="0"/>
        <v>-0.11465181844334069</v>
      </c>
      <c r="E8" s="324">
        <v>270655.40870199999</v>
      </c>
      <c r="F8" s="283">
        <v>297217.22930819995</v>
      </c>
      <c r="G8" s="294">
        <f t="shared" si="1"/>
        <v>9.8138887131737892E-2</v>
      </c>
      <c r="H8" s="296">
        <f t="shared" si="2"/>
        <v>0.19819408150212733</v>
      </c>
      <c r="I8" s="332"/>
      <c r="K8" s="332"/>
      <c r="L8" s="332"/>
    </row>
    <row r="9" spans="1:12" ht="12.75" customHeight="1" x14ac:dyDescent="0.3">
      <c r="A9" s="409" t="s">
        <v>517</v>
      </c>
      <c r="B9" s="324">
        <v>34277.027541000003</v>
      </c>
      <c r="C9" s="283">
        <v>30648.478455381999</v>
      </c>
      <c r="D9" s="294">
        <f t="shared" si="0"/>
        <v>-0.1058595025860327</v>
      </c>
      <c r="E9" s="324">
        <v>268965.25576199999</v>
      </c>
      <c r="F9" s="283">
        <v>212173.95525458799</v>
      </c>
      <c r="G9" s="294">
        <f t="shared" si="1"/>
        <v>-0.21114734818264064</v>
      </c>
      <c r="H9" s="296">
        <f t="shared" si="2"/>
        <v>0.14148447005658282</v>
      </c>
    </row>
    <row r="10" spans="1:12" ht="12.75" customHeight="1" x14ac:dyDescent="0.3">
      <c r="A10" s="409" t="s">
        <v>402</v>
      </c>
      <c r="B10" s="324">
        <v>27136.583047</v>
      </c>
      <c r="C10" s="283">
        <v>29138.854394000002</v>
      </c>
      <c r="D10" s="294">
        <f t="shared" si="0"/>
        <v>7.3784947188528086E-2</v>
      </c>
      <c r="E10" s="324">
        <v>197989.345049</v>
      </c>
      <c r="F10" s="283">
        <v>159440.029263</v>
      </c>
      <c r="G10" s="294">
        <f t="shared" si="1"/>
        <v>-0.19470399165399277</v>
      </c>
      <c r="H10" s="296">
        <f t="shared" si="2"/>
        <v>0.10631977906531401</v>
      </c>
    </row>
    <row r="11" spans="1:12" ht="12.75" customHeight="1" x14ac:dyDescent="0.3">
      <c r="A11" s="409" t="s">
        <v>518</v>
      </c>
      <c r="B11" s="324">
        <v>22734.2</v>
      </c>
      <c r="C11" s="283">
        <v>23280.81</v>
      </c>
      <c r="D11" s="294">
        <f t="shared" si="0"/>
        <v>2.4043511537683339E-2</v>
      </c>
      <c r="E11" s="324">
        <v>141735.78035000002</v>
      </c>
      <c r="F11" s="283">
        <v>154890.85191999999</v>
      </c>
      <c r="G11" s="294">
        <f t="shared" si="1"/>
        <v>9.2814048347672359E-2</v>
      </c>
      <c r="H11" s="296">
        <f t="shared" si="2"/>
        <v>0.10328624017127082</v>
      </c>
    </row>
    <row r="12" spans="1:12" ht="12.75" customHeight="1" x14ac:dyDescent="0.3">
      <c r="A12" s="409" t="s">
        <v>519</v>
      </c>
      <c r="B12" s="324">
        <v>13713.909042000001</v>
      </c>
      <c r="C12" s="283">
        <v>10563.286249999999</v>
      </c>
      <c r="D12" s="294">
        <f t="shared" si="0"/>
        <v>-0.22973922186234094</v>
      </c>
      <c r="E12" s="324">
        <v>109784.35750900001</v>
      </c>
      <c r="F12" s="283">
        <v>95059.671873400002</v>
      </c>
      <c r="G12" s="294">
        <f t="shared" si="1"/>
        <v>-0.13412371279207871</v>
      </c>
      <c r="H12" s="296">
        <f t="shared" si="2"/>
        <v>6.3388870149602511E-2</v>
      </c>
    </row>
    <row r="13" spans="1:12" ht="12.75" customHeight="1" x14ac:dyDescent="0.3">
      <c r="A13" s="409" t="s">
        <v>405</v>
      </c>
      <c r="B13" s="324">
        <v>10596.183094</v>
      </c>
      <c r="C13" s="283">
        <v>10008.972348199999</v>
      </c>
      <c r="D13" s="294">
        <f t="shared" si="0"/>
        <v>-5.5417195096647977E-2</v>
      </c>
      <c r="E13" s="324">
        <v>38173.170327</v>
      </c>
      <c r="F13" s="283">
        <v>75118.661317990001</v>
      </c>
      <c r="G13" s="294">
        <f t="shared" si="1"/>
        <v>0.96783920943706225</v>
      </c>
      <c r="H13" s="296">
        <f t="shared" si="2"/>
        <v>5.0091558010421373E-2</v>
      </c>
    </row>
    <row r="14" spans="1:12" ht="12.75" customHeight="1" x14ac:dyDescent="0.3">
      <c r="A14" s="409" t="s">
        <v>520</v>
      </c>
      <c r="B14" s="324">
        <v>6099.4552990000002</v>
      </c>
      <c r="C14" s="283">
        <v>7876.9407270399997</v>
      </c>
      <c r="D14" s="294">
        <f t="shared" si="0"/>
        <v>0.29141707593650479</v>
      </c>
      <c r="E14" s="324">
        <v>48346.457182999999</v>
      </c>
      <c r="F14" s="283">
        <v>54109.246439460003</v>
      </c>
      <c r="G14" s="294">
        <f t="shared" si="1"/>
        <v>0.11919775702792068</v>
      </c>
      <c r="H14" s="296">
        <f t="shared" si="2"/>
        <v>3.6081799240920254E-2</v>
      </c>
    </row>
    <row r="15" spans="1:12" ht="12.75" customHeight="1" x14ac:dyDescent="0.3">
      <c r="A15" s="409" t="s">
        <v>424</v>
      </c>
      <c r="B15" s="324">
        <v>3346.7895859999999</v>
      </c>
      <c r="C15" s="283">
        <v>4239.3907874000006</v>
      </c>
      <c r="D15" s="294">
        <f t="shared" si="0"/>
        <v>0.26670371066464793</v>
      </c>
      <c r="E15" s="324">
        <v>27181.177413999994</v>
      </c>
      <c r="F15" s="283">
        <v>30108.292659199997</v>
      </c>
      <c r="G15" s="294">
        <f t="shared" si="1"/>
        <v>0.10768905263435558</v>
      </c>
      <c r="H15" s="296">
        <f t="shared" si="2"/>
        <v>2.0077185374067257E-2</v>
      </c>
    </row>
    <row r="16" spans="1:12" ht="12.75" customHeight="1" x14ac:dyDescent="0.3">
      <c r="A16" s="409" t="s">
        <v>521</v>
      </c>
      <c r="B16" s="324">
        <v>2667.8871429999999</v>
      </c>
      <c r="C16" s="283">
        <v>2317.9565689999999</v>
      </c>
      <c r="D16" s="294">
        <f t="shared" si="0"/>
        <v>-0.13116393432089041</v>
      </c>
      <c r="E16" s="324">
        <v>20566.670688999999</v>
      </c>
      <c r="F16" s="283">
        <v>22277.383475999995</v>
      </c>
      <c r="G16" s="294">
        <f t="shared" si="1"/>
        <v>8.3178887476180796E-2</v>
      </c>
      <c r="H16" s="296">
        <f t="shared" si="2"/>
        <v>1.4855281325962737E-2</v>
      </c>
    </row>
    <row r="17" spans="1:9" ht="12.75" customHeight="1" x14ac:dyDescent="0.3">
      <c r="A17" s="325" t="s">
        <v>797</v>
      </c>
      <c r="B17" s="410">
        <v>10865.77219899997</v>
      </c>
      <c r="C17" s="283">
        <v>11588.48392441601</v>
      </c>
      <c r="D17" s="294">
        <f t="shared" si="0"/>
        <v>6.6512688852666632E-2</v>
      </c>
      <c r="E17" s="410">
        <v>77153.470311000245</v>
      </c>
      <c r="F17" s="283">
        <v>83905.116477750242</v>
      </c>
      <c r="G17" s="294">
        <f t="shared" si="1"/>
        <v>8.750929983492102E-2</v>
      </c>
      <c r="H17" s="296">
        <f t="shared" si="2"/>
        <v>5.5950651085549051E-2</v>
      </c>
      <c r="I17" s="411"/>
    </row>
    <row r="18" spans="1:9" ht="12.75" customHeight="1" x14ac:dyDescent="0.3">
      <c r="A18" s="405" t="s">
        <v>522</v>
      </c>
      <c r="B18" s="406">
        <f>SUM(B19:B29)</f>
        <v>8017052.5435249992</v>
      </c>
      <c r="C18" s="407">
        <f>SUM(C19:C29)</f>
        <v>8067969.2008067574</v>
      </c>
      <c r="D18" s="408">
        <f t="shared" si="0"/>
        <v>6.3510444774222269E-3</v>
      </c>
      <c r="E18" s="406">
        <f>SUM(E19:E29)</f>
        <v>62753427.650923021</v>
      </c>
      <c r="F18" s="407">
        <f>SUM(F19:F29)</f>
        <v>62307132.84816321</v>
      </c>
      <c r="G18" s="408">
        <f t="shared" si="1"/>
        <v>-7.1118792943455555E-3</v>
      </c>
      <c r="H18" s="319">
        <f>SUM(H19:H29)</f>
        <v>1</v>
      </c>
    </row>
    <row r="19" spans="1:9" ht="12.75" customHeight="1" x14ac:dyDescent="0.3">
      <c r="A19" s="409" t="s">
        <v>523</v>
      </c>
      <c r="B19" s="324">
        <v>815845.16761999996</v>
      </c>
      <c r="C19" s="283">
        <v>818368.8602</v>
      </c>
      <c r="D19" s="294">
        <f t="shared" si="0"/>
        <v>3.0933474636642131E-3</v>
      </c>
      <c r="E19" s="324">
        <v>6094680.4725000001</v>
      </c>
      <c r="F19" s="283">
        <v>6135518.1778300004</v>
      </c>
      <c r="G19" s="294">
        <f t="shared" si="1"/>
        <v>6.7005490303003344E-3</v>
      </c>
      <c r="H19" s="296">
        <f t="shared" ref="H19:H29" si="3">(F19/$F$18)</f>
        <v>9.8472163576868443E-2</v>
      </c>
      <c r="I19" s="332"/>
    </row>
    <row r="20" spans="1:9" ht="12.75" customHeight="1" x14ac:dyDescent="0.3">
      <c r="A20" s="409" t="s">
        <v>398</v>
      </c>
      <c r="B20" s="324">
        <v>503595.74099999998</v>
      </c>
      <c r="C20" s="283">
        <v>560441.50150000001</v>
      </c>
      <c r="D20" s="294">
        <f t="shared" si="0"/>
        <v>0.11287974832177947</v>
      </c>
      <c r="E20" s="324">
        <v>5167739.8330000006</v>
      </c>
      <c r="F20" s="283">
        <v>5386375.2472000001</v>
      </c>
      <c r="G20" s="294">
        <f t="shared" si="1"/>
        <v>4.2307744055504491E-2</v>
      </c>
      <c r="H20" s="296">
        <f t="shared" si="3"/>
        <v>8.6448774016389174E-2</v>
      </c>
    </row>
    <row r="21" spans="1:9" ht="12.75" customHeight="1" x14ac:dyDescent="0.3">
      <c r="A21" s="409" t="s">
        <v>418</v>
      </c>
      <c r="B21" s="324">
        <v>434079.48599999998</v>
      </c>
      <c r="C21" s="283">
        <v>495214.29</v>
      </c>
      <c r="D21" s="294">
        <f t="shared" si="0"/>
        <v>0.14083780959877013</v>
      </c>
      <c r="E21" s="324">
        <v>4767555.6719999993</v>
      </c>
      <c r="F21" s="283">
        <v>4301506.1880000001</v>
      </c>
      <c r="G21" s="294">
        <f t="shared" si="1"/>
        <v>-9.7754387376559046E-2</v>
      </c>
      <c r="H21" s="296">
        <f t="shared" si="3"/>
        <v>6.9037138949763224E-2</v>
      </c>
    </row>
    <row r="22" spans="1:9" ht="12.75" customHeight="1" x14ac:dyDescent="0.3">
      <c r="A22" s="409" t="s">
        <v>415</v>
      </c>
      <c r="B22" s="324">
        <v>446984.71049999999</v>
      </c>
      <c r="C22" s="283">
        <v>557267.61354000005</v>
      </c>
      <c r="D22" s="294">
        <f t="shared" si="0"/>
        <v>0.24672634309266842</v>
      </c>
      <c r="E22" s="324">
        <v>3580829.7682400001</v>
      </c>
      <c r="F22" s="283">
        <v>3801547.2840879997</v>
      </c>
      <c r="G22" s="294">
        <f t="shared" si="1"/>
        <v>6.1638650852839511E-2</v>
      </c>
      <c r="H22" s="296">
        <f t="shared" si="3"/>
        <v>6.1013035110314306E-2</v>
      </c>
    </row>
    <row r="23" spans="1:9" ht="12.75" customHeight="1" x14ac:dyDescent="0.3">
      <c r="A23" s="409" t="s">
        <v>524</v>
      </c>
      <c r="B23" s="324">
        <v>483744.16824999999</v>
      </c>
      <c r="C23" s="283">
        <v>422335.55353999999</v>
      </c>
      <c r="D23" s="294">
        <f t="shared" si="0"/>
        <v>-0.12694440313803204</v>
      </c>
      <c r="E23" s="324">
        <v>3671639.8600700004</v>
      </c>
      <c r="F23" s="283">
        <v>3276092.9551900001</v>
      </c>
      <c r="G23" s="294">
        <f t="shared" si="1"/>
        <v>-0.10773031123822126</v>
      </c>
      <c r="H23" s="296">
        <f t="shared" si="3"/>
        <v>5.2579741763652314E-2</v>
      </c>
    </row>
    <row r="24" spans="1:9" ht="12.75" customHeight="1" x14ac:dyDescent="0.3">
      <c r="A24" s="409" t="s">
        <v>417</v>
      </c>
      <c r="B24" s="324">
        <v>408230.73849800002</v>
      </c>
      <c r="C24" s="283">
        <v>381447.23759999999</v>
      </c>
      <c r="D24" s="294">
        <f t="shared" si="0"/>
        <v>-6.5608731465308906E-2</v>
      </c>
      <c r="E24" s="324">
        <v>2660023.0562009998</v>
      </c>
      <c r="F24" s="283">
        <v>2762663.1717749997</v>
      </c>
      <c r="G24" s="294">
        <f t="shared" si="1"/>
        <v>3.8586175159169046E-2</v>
      </c>
      <c r="H24" s="296">
        <f t="shared" si="3"/>
        <v>4.4339436682271312E-2</v>
      </c>
    </row>
    <row r="25" spans="1:9" ht="12.75" customHeight="1" x14ac:dyDescent="0.3">
      <c r="A25" s="409" t="s">
        <v>525</v>
      </c>
      <c r="B25" s="324">
        <v>321047.09670000005</v>
      </c>
      <c r="C25" s="283">
        <v>372057.20634999999</v>
      </c>
      <c r="D25" s="294">
        <f t="shared" si="0"/>
        <v>0.15888668726279104</v>
      </c>
      <c r="E25" s="324">
        <v>2206438.9889099998</v>
      </c>
      <c r="F25" s="283">
        <v>2749587.3880150001</v>
      </c>
      <c r="G25" s="294">
        <f t="shared" si="1"/>
        <v>0.24616515654181781</v>
      </c>
      <c r="H25" s="296">
        <f t="shared" si="3"/>
        <v>4.412957654006474E-2</v>
      </c>
    </row>
    <row r="26" spans="1:9" ht="12.75" customHeight="1" x14ac:dyDescent="0.3">
      <c r="A26" s="409" t="s">
        <v>421</v>
      </c>
      <c r="B26" s="324">
        <v>330939.83779999998</v>
      </c>
      <c r="C26" s="283">
        <v>329481.04560000001</v>
      </c>
      <c r="D26" s="294">
        <f t="shared" si="0"/>
        <v>-4.4080283887779409E-3</v>
      </c>
      <c r="E26" s="324">
        <v>2000887.8001999999</v>
      </c>
      <c r="F26" s="283">
        <v>2645161.9027999998</v>
      </c>
      <c r="G26" s="294">
        <f t="shared" si="1"/>
        <v>0.32199411807878536</v>
      </c>
      <c r="H26" s="296">
        <f t="shared" si="3"/>
        <v>4.2453596913952334E-2</v>
      </c>
    </row>
    <row r="27" spans="1:9" ht="12.75" customHeight="1" x14ac:dyDescent="0.3">
      <c r="A27" s="409" t="s">
        <v>526</v>
      </c>
      <c r="B27" s="324">
        <v>353634.30411000003</v>
      </c>
      <c r="C27" s="283">
        <v>303506.5076556963</v>
      </c>
      <c r="D27" s="294">
        <f t="shared" si="0"/>
        <v>-0.14175037848904834</v>
      </c>
      <c r="E27" s="324">
        <v>2044114.9914569999</v>
      </c>
      <c r="F27" s="283">
        <v>2248703.8367630332</v>
      </c>
      <c r="G27" s="294">
        <f t="shared" si="1"/>
        <v>0.10008675938539391</v>
      </c>
      <c r="H27" s="296">
        <f t="shared" si="3"/>
        <v>3.6090632548329886E-2</v>
      </c>
    </row>
    <row r="28" spans="1:9" ht="12.75" customHeight="1" x14ac:dyDescent="0.3">
      <c r="A28" s="409" t="s">
        <v>527</v>
      </c>
      <c r="B28" s="324">
        <v>136451.75580399999</v>
      </c>
      <c r="C28" s="283">
        <v>352234.57329868001</v>
      </c>
      <c r="D28" s="294">
        <f t="shared" si="0"/>
        <v>1.581385422439207</v>
      </c>
      <c r="E28" s="324">
        <v>1502401.7183680001</v>
      </c>
      <c r="F28" s="283">
        <v>2100422.3602594803</v>
      </c>
      <c r="G28" s="294">
        <f t="shared" si="1"/>
        <v>0.39804310297320911</v>
      </c>
      <c r="H28" s="296">
        <f t="shared" si="3"/>
        <v>3.3710785013619834E-2</v>
      </c>
    </row>
    <row r="29" spans="1:9" ht="12.75" customHeight="1" x14ac:dyDescent="0.3">
      <c r="A29" s="325" t="s">
        <v>798</v>
      </c>
      <c r="B29" s="410">
        <v>3782499.5372429993</v>
      </c>
      <c r="C29" s="283">
        <v>3475614.8115223814</v>
      </c>
      <c r="D29" s="294">
        <f t="shared" si="0"/>
        <v>-8.1132786058263753E-2</v>
      </c>
      <c r="E29" s="410">
        <v>29057115.489977017</v>
      </c>
      <c r="F29" s="283">
        <v>26899554.336242698</v>
      </c>
      <c r="G29" s="294">
        <f t="shared" si="1"/>
        <v>-7.4252420357366497E-2</v>
      </c>
      <c r="H29" s="296">
        <f t="shared" si="3"/>
        <v>0.43172511888477449</v>
      </c>
    </row>
    <row r="30" spans="1:9" ht="12.75" customHeight="1" x14ac:dyDescent="0.3">
      <c r="A30" s="405" t="s">
        <v>528</v>
      </c>
      <c r="B30" s="406">
        <f>SUM(B31:B41)</f>
        <v>130333.85144299999</v>
      </c>
      <c r="C30" s="407">
        <f>SUM(C31:C41)</f>
        <v>126576.886218866</v>
      </c>
      <c r="D30" s="408">
        <f t="shared" si="0"/>
        <v>-2.8825705544173678E-2</v>
      </c>
      <c r="E30" s="406">
        <f>SUM(E31:E41)</f>
        <v>1043760.1143820002</v>
      </c>
      <c r="F30" s="407">
        <f>SUM(F31:F41)</f>
        <v>906443.77362533286</v>
      </c>
      <c r="G30" s="408">
        <f t="shared" si="1"/>
        <v>-0.13155929112885381</v>
      </c>
      <c r="H30" s="319">
        <f>SUM(H31:H41)</f>
        <v>1</v>
      </c>
    </row>
    <row r="31" spans="1:9" ht="12.75" customHeight="1" x14ac:dyDescent="0.3">
      <c r="A31" s="409" t="s">
        <v>516</v>
      </c>
      <c r="B31" s="324">
        <v>46506.55603</v>
      </c>
      <c r="C31" s="283">
        <v>49911.050184599997</v>
      </c>
      <c r="D31" s="294">
        <f t="shared" si="0"/>
        <v>7.3204606946252027E-2</v>
      </c>
      <c r="E31" s="324">
        <v>361852.80963299994</v>
      </c>
      <c r="F31" s="283">
        <v>336313.25874299998</v>
      </c>
      <c r="G31" s="294">
        <f t="shared" si="1"/>
        <v>-7.0579943585080351E-2</v>
      </c>
      <c r="H31" s="296">
        <f t="shared" ref="H31:H41" si="4">(F31/$F$30)</f>
        <v>0.37102495326092982</v>
      </c>
    </row>
    <row r="32" spans="1:9" ht="12.75" customHeight="1" x14ac:dyDescent="0.3">
      <c r="A32" s="409" t="s">
        <v>406</v>
      </c>
      <c r="B32" s="324">
        <v>12643.666651</v>
      </c>
      <c r="C32" s="283">
        <v>13697.793951471</v>
      </c>
      <c r="D32" s="294">
        <f t="shared" si="0"/>
        <v>8.3371962387795803E-2</v>
      </c>
      <c r="E32" s="324">
        <v>90593.311281999981</v>
      </c>
      <c r="F32" s="283">
        <v>96680.210913118004</v>
      </c>
      <c r="G32" s="294">
        <f t="shared" si="1"/>
        <v>6.7189283016387893E-2</v>
      </c>
      <c r="H32" s="296">
        <f t="shared" si="4"/>
        <v>0.10665880634431889</v>
      </c>
    </row>
    <row r="33" spans="1:8" ht="12.75" customHeight="1" x14ac:dyDescent="0.3">
      <c r="A33" s="409" t="s">
        <v>521</v>
      </c>
      <c r="B33" s="324">
        <v>8485.4853810000004</v>
      </c>
      <c r="C33" s="283">
        <v>8554.5242730000009</v>
      </c>
      <c r="D33" s="294">
        <f t="shared" si="0"/>
        <v>8.1361158378266355E-3</v>
      </c>
      <c r="E33" s="324">
        <v>71672.603974999991</v>
      </c>
      <c r="F33" s="283">
        <v>62988.686961000007</v>
      </c>
      <c r="G33" s="294">
        <f t="shared" si="1"/>
        <v>-0.1211608973636427</v>
      </c>
      <c r="H33" s="296">
        <f t="shared" si="4"/>
        <v>6.94898997530492E-2</v>
      </c>
    </row>
    <row r="34" spans="1:8" ht="12.75" customHeight="1" x14ac:dyDescent="0.3">
      <c r="A34" s="409" t="s">
        <v>429</v>
      </c>
      <c r="B34" s="324">
        <v>4558.3598000000002</v>
      </c>
      <c r="C34" s="283">
        <v>4449.6536999999998</v>
      </c>
      <c r="D34" s="294">
        <f t="shared" si="0"/>
        <v>-2.3847634844445655E-2</v>
      </c>
      <c r="E34" s="324">
        <v>34558.864859000001</v>
      </c>
      <c r="F34" s="283">
        <v>37163.015200000002</v>
      </c>
      <c r="G34" s="294">
        <f t="shared" si="1"/>
        <v>7.5354047409396149E-2</v>
      </c>
      <c r="H34" s="296">
        <f t="shared" si="4"/>
        <v>4.0998698740426082E-2</v>
      </c>
    </row>
    <row r="35" spans="1:8" ht="12.75" customHeight="1" x14ac:dyDescent="0.3">
      <c r="A35" s="409" t="s">
        <v>529</v>
      </c>
      <c r="B35" s="324">
        <v>4576.4661809999998</v>
      </c>
      <c r="C35" s="283">
        <v>4341.4959751349998</v>
      </c>
      <c r="D35" s="294">
        <f t="shared" si="0"/>
        <v>-5.1343153553831546E-2</v>
      </c>
      <c r="E35" s="324">
        <v>40447.857036000001</v>
      </c>
      <c r="F35" s="283">
        <v>34766.095364852998</v>
      </c>
      <c r="G35" s="294">
        <f t="shared" si="1"/>
        <v>-0.14047126566161558</v>
      </c>
      <c r="H35" s="296">
        <f t="shared" si="4"/>
        <v>3.8354387085484165E-2</v>
      </c>
    </row>
    <row r="36" spans="1:8" ht="12.75" customHeight="1" x14ac:dyDescent="0.3">
      <c r="A36" s="409" t="s">
        <v>440</v>
      </c>
      <c r="B36" s="324">
        <v>4891.9294689999997</v>
      </c>
      <c r="C36" s="283">
        <v>4042.39540399</v>
      </c>
      <c r="D36" s="294">
        <f t="shared" si="0"/>
        <v>-0.17366032572494552</v>
      </c>
      <c r="E36" s="324">
        <v>36257.260614999999</v>
      </c>
      <c r="F36" s="283">
        <v>34699.089672319998</v>
      </c>
      <c r="G36" s="294">
        <f t="shared" si="1"/>
        <v>-4.297541833691014E-2</v>
      </c>
      <c r="H36" s="296">
        <f t="shared" si="4"/>
        <v>3.8280465575421814E-2</v>
      </c>
    </row>
    <row r="37" spans="1:8" ht="12.75" customHeight="1" x14ac:dyDescent="0.3">
      <c r="A37" s="409" t="s">
        <v>518</v>
      </c>
      <c r="B37" s="324">
        <v>6217.8037000000004</v>
      </c>
      <c r="C37" s="283">
        <v>3525.3798000000002</v>
      </c>
      <c r="D37" s="294">
        <f t="shared" si="0"/>
        <v>-0.43301847885612732</v>
      </c>
      <c r="E37" s="324">
        <v>36822.006777999995</v>
      </c>
      <c r="F37" s="283">
        <v>26011.955570999999</v>
      </c>
      <c r="G37" s="294">
        <f t="shared" si="1"/>
        <v>-0.29357583013261151</v>
      </c>
      <c r="H37" s="296">
        <f t="shared" si="4"/>
        <v>2.8696711619480675E-2</v>
      </c>
    </row>
    <row r="38" spans="1:8" ht="12.75" customHeight="1" x14ac:dyDescent="0.3">
      <c r="A38" s="409" t="s">
        <v>531</v>
      </c>
      <c r="B38" s="324">
        <v>2553.0645909999998</v>
      </c>
      <c r="C38" s="283">
        <v>4584.3193039999996</v>
      </c>
      <c r="D38" s="294">
        <f t="shared" si="0"/>
        <v>0.79561430610119643</v>
      </c>
      <c r="E38" s="324">
        <v>17816.772772</v>
      </c>
      <c r="F38" s="283">
        <v>25021.140632000002</v>
      </c>
      <c r="G38" s="294">
        <f t="shared" si="1"/>
        <v>0.40435874398769045</v>
      </c>
      <c r="H38" s="296">
        <f t="shared" si="4"/>
        <v>2.7603632304657625E-2</v>
      </c>
    </row>
    <row r="39" spans="1:8" ht="12.75" customHeight="1" x14ac:dyDescent="0.3">
      <c r="A39" s="409" t="s">
        <v>530</v>
      </c>
      <c r="B39" s="324">
        <v>3005.4436439999999</v>
      </c>
      <c r="C39" s="283">
        <v>3100.98816386</v>
      </c>
      <c r="D39" s="294">
        <f t="shared" si="0"/>
        <v>3.1790487920391707E-2</v>
      </c>
      <c r="E39" s="324">
        <v>23630.088836999999</v>
      </c>
      <c r="F39" s="283">
        <v>24705.131374309996</v>
      </c>
      <c r="G39" s="294">
        <f t="shared" si="1"/>
        <v>4.5494646453749045E-2</v>
      </c>
      <c r="H39" s="296">
        <f t="shared" si="4"/>
        <v>2.7255006976882334E-2</v>
      </c>
    </row>
    <row r="40" spans="1:8" ht="12.75" customHeight="1" x14ac:dyDescent="0.3">
      <c r="A40" s="409" t="s">
        <v>420</v>
      </c>
      <c r="B40" s="324">
        <v>2966.3527720000002</v>
      </c>
      <c r="C40" s="283">
        <v>3475.3520831999999</v>
      </c>
      <c r="D40" s="294">
        <f t="shared" si="0"/>
        <v>0.1715909570852619</v>
      </c>
      <c r="E40" s="324">
        <v>19857.596891000001</v>
      </c>
      <c r="F40" s="283">
        <v>23771.700522399999</v>
      </c>
      <c r="G40" s="294">
        <f t="shared" si="1"/>
        <v>0.19710862562498563</v>
      </c>
      <c r="H40" s="296">
        <f t="shared" si="4"/>
        <v>2.6225234497805412E-2</v>
      </c>
    </row>
    <row r="41" spans="1:8" ht="12.75" customHeight="1" x14ac:dyDescent="0.3">
      <c r="A41" s="325" t="s">
        <v>799</v>
      </c>
      <c r="B41" s="410">
        <v>33928.723223999987</v>
      </c>
      <c r="C41" s="283">
        <v>26893.933379609996</v>
      </c>
      <c r="D41" s="294">
        <f t="shared" si="0"/>
        <v>-0.20734024672681545</v>
      </c>
      <c r="E41" s="410">
        <v>310250.94170400011</v>
      </c>
      <c r="F41" s="283">
        <v>204323.4886713319</v>
      </c>
      <c r="G41" s="294">
        <f t="shared" si="1"/>
        <v>-0.3414250814224119</v>
      </c>
      <c r="H41" s="296">
        <f t="shared" si="4"/>
        <v>0.22541220384154401</v>
      </c>
    </row>
    <row r="42" spans="1:8" ht="12.75" customHeight="1" x14ac:dyDescent="0.3">
      <c r="A42" s="405" t="s">
        <v>532</v>
      </c>
      <c r="B42" s="406">
        <f>SUM(B43:B53)</f>
        <v>23383.273080999999</v>
      </c>
      <c r="C42" s="407">
        <f>SUM(C43:C53)</f>
        <v>23013.084199033998</v>
      </c>
      <c r="D42" s="408">
        <f t="shared" si="0"/>
        <v>-1.5831354348198472E-2</v>
      </c>
      <c r="E42" s="406">
        <f>SUM(E43:E53)</f>
        <v>175958.61174999995</v>
      </c>
      <c r="F42" s="407">
        <f>SUM(F43:F53)</f>
        <v>168225.07969214802</v>
      </c>
      <c r="G42" s="408">
        <f t="shared" si="1"/>
        <v>-4.3950858562351286E-2</v>
      </c>
      <c r="H42" s="319">
        <f>SUM(H43:H53)</f>
        <v>0.99999999999999978</v>
      </c>
    </row>
    <row r="43" spans="1:8" ht="12.75" customHeight="1" x14ac:dyDescent="0.3">
      <c r="A43" s="409" t="s">
        <v>429</v>
      </c>
      <c r="B43" s="324">
        <v>1633.4010000000001</v>
      </c>
      <c r="C43" s="283">
        <v>1981.6739</v>
      </c>
      <c r="D43" s="294">
        <f t="shared" si="0"/>
        <v>0.21321947274429237</v>
      </c>
      <c r="E43" s="324">
        <v>11920.026856000002</v>
      </c>
      <c r="F43" s="283">
        <v>16238.7405</v>
      </c>
      <c r="G43" s="294">
        <f t="shared" si="1"/>
        <v>0.36230737532492663</v>
      </c>
      <c r="H43" s="296">
        <f t="shared" ref="H43:H53" si="5">(F43/$F$42)</f>
        <v>9.6529842813669067E-2</v>
      </c>
    </row>
    <row r="44" spans="1:8" ht="12.75" customHeight="1" x14ac:dyDescent="0.3">
      <c r="A44" s="409" t="s">
        <v>406</v>
      </c>
      <c r="B44" s="324">
        <v>2342.191135</v>
      </c>
      <c r="C44" s="283">
        <v>2056.399909275</v>
      </c>
      <c r="D44" s="294">
        <f t="shared" si="0"/>
        <v>-0.1220187462305462</v>
      </c>
      <c r="E44" s="324">
        <v>16308.930703000002</v>
      </c>
      <c r="F44" s="283">
        <v>15986.167078016</v>
      </c>
      <c r="G44" s="294">
        <f t="shared" si="1"/>
        <v>-1.9790606193735908E-2</v>
      </c>
      <c r="H44" s="296">
        <f t="shared" si="5"/>
        <v>9.5028441105634742E-2</v>
      </c>
    </row>
    <row r="45" spans="1:8" ht="12.75" customHeight="1" x14ac:dyDescent="0.3">
      <c r="A45" s="409" t="s">
        <v>529</v>
      </c>
      <c r="B45" s="324">
        <v>2221.3340969999999</v>
      </c>
      <c r="C45" s="283">
        <v>2025.319991737</v>
      </c>
      <c r="D45" s="294">
        <f t="shared" si="0"/>
        <v>-8.8241613689595266E-2</v>
      </c>
      <c r="E45" s="324">
        <v>16733.284662999999</v>
      </c>
      <c r="F45" s="283">
        <v>15598.913964106001</v>
      </c>
      <c r="G45" s="294">
        <f t="shared" si="1"/>
        <v>-6.7791274799876844E-2</v>
      </c>
      <c r="H45" s="296">
        <f t="shared" si="5"/>
        <v>9.2726447166213394E-2</v>
      </c>
    </row>
    <row r="46" spans="1:8" ht="12.75" customHeight="1" x14ac:dyDescent="0.3">
      <c r="A46" s="409" t="s">
        <v>521</v>
      </c>
      <c r="B46" s="324">
        <v>1284.9541979999999</v>
      </c>
      <c r="C46" s="283">
        <v>2288.4221269999998</v>
      </c>
      <c r="D46" s="294">
        <f t="shared" si="0"/>
        <v>0.78093672954403626</v>
      </c>
      <c r="E46" s="324">
        <v>10062.031035</v>
      </c>
      <c r="F46" s="283">
        <v>13318.259244999999</v>
      </c>
      <c r="G46" s="294">
        <f t="shared" si="1"/>
        <v>0.32361540117233395</v>
      </c>
      <c r="H46" s="296">
        <f t="shared" si="5"/>
        <v>7.9169284802078382E-2</v>
      </c>
    </row>
    <row r="47" spans="1:8" ht="12.75" customHeight="1" x14ac:dyDescent="0.3">
      <c r="A47" s="409" t="s">
        <v>533</v>
      </c>
      <c r="B47" s="324">
        <v>1319.3595299999999</v>
      </c>
      <c r="C47" s="283">
        <v>1680.5372047000001</v>
      </c>
      <c r="D47" s="294">
        <f t="shared" si="0"/>
        <v>0.2737522763791308</v>
      </c>
      <c r="E47" s="324">
        <v>9056.3062209999989</v>
      </c>
      <c r="F47" s="283">
        <v>10866.4983818</v>
      </c>
      <c r="G47" s="294">
        <f t="shared" si="1"/>
        <v>0.19988195149612767</v>
      </c>
      <c r="H47" s="296">
        <f t="shared" si="5"/>
        <v>6.4594996190138226E-2</v>
      </c>
    </row>
    <row r="48" spans="1:8" ht="12.75" customHeight="1" x14ac:dyDescent="0.3">
      <c r="A48" s="409" t="s">
        <v>436</v>
      </c>
      <c r="B48" s="324">
        <v>1229.0807239999999</v>
      </c>
      <c r="C48" s="283">
        <v>1362.682272</v>
      </c>
      <c r="D48" s="294">
        <f t="shared" si="0"/>
        <v>0.10870038508552844</v>
      </c>
      <c r="E48" s="324">
        <v>10172.883532</v>
      </c>
      <c r="F48" s="283">
        <v>10523.147202000002</v>
      </c>
      <c r="G48" s="294">
        <f t="shared" si="1"/>
        <v>3.4431109812493831E-2</v>
      </c>
      <c r="H48" s="296">
        <f t="shared" si="5"/>
        <v>6.2553973648027783E-2</v>
      </c>
    </row>
    <row r="49" spans="1:12" ht="12.75" customHeight="1" x14ac:dyDescent="0.3">
      <c r="A49" s="409" t="s">
        <v>434</v>
      </c>
      <c r="B49" s="324">
        <v>671.26893900000005</v>
      </c>
      <c r="C49" s="283">
        <v>988.47083850000001</v>
      </c>
      <c r="D49" s="294">
        <f t="shared" si="0"/>
        <v>0.47254070771178636</v>
      </c>
      <c r="E49" s="324">
        <v>6646.5528449999983</v>
      </c>
      <c r="F49" s="283">
        <v>8421.8064364999991</v>
      </c>
      <c r="G49" s="294">
        <f t="shared" si="1"/>
        <v>0.26709388052717742</v>
      </c>
      <c r="H49" s="296">
        <f t="shared" si="5"/>
        <v>5.0062728172944895E-2</v>
      </c>
    </row>
    <row r="50" spans="1:12" ht="12.75" customHeight="1" x14ac:dyDescent="0.3">
      <c r="A50" s="409" t="s">
        <v>534</v>
      </c>
      <c r="B50" s="324">
        <v>975.45618000000002</v>
      </c>
      <c r="C50" s="283">
        <v>1179.2965469999999</v>
      </c>
      <c r="D50" s="294">
        <f t="shared" si="0"/>
        <v>0.2089692711773069</v>
      </c>
      <c r="E50" s="324">
        <v>7606.5920830000005</v>
      </c>
      <c r="F50" s="283">
        <v>7926.4867429999995</v>
      </c>
      <c r="G50" s="294">
        <f t="shared" si="1"/>
        <v>4.2054925058349416E-2</v>
      </c>
      <c r="H50" s="296">
        <f t="shared" si="5"/>
        <v>4.7118341435804185E-2</v>
      </c>
    </row>
    <row r="51" spans="1:12" ht="12.75" customHeight="1" x14ac:dyDescent="0.3">
      <c r="A51" s="409" t="s">
        <v>525</v>
      </c>
      <c r="B51" s="324">
        <v>2218.3931980000002</v>
      </c>
      <c r="C51" s="283">
        <v>1184.40549164</v>
      </c>
      <c r="D51" s="294">
        <f t="shared" si="0"/>
        <v>-0.46609758238178661</v>
      </c>
      <c r="E51" s="324">
        <v>11987.824976</v>
      </c>
      <c r="F51" s="283">
        <v>7841.9932278600008</v>
      </c>
      <c r="G51" s="294">
        <f t="shared" si="1"/>
        <v>-0.34583686001756647</v>
      </c>
      <c r="H51" s="296">
        <f t="shared" si="5"/>
        <v>4.6616076759843729E-2</v>
      </c>
    </row>
    <row r="52" spans="1:12" ht="12.75" customHeight="1" x14ac:dyDescent="0.3">
      <c r="A52" s="409" t="s">
        <v>424</v>
      </c>
      <c r="B52" s="324">
        <v>1440.8667909999999</v>
      </c>
      <c r="C52" s="283">
        <v>791.19951639999999</v>
      </c>
      <c r="D52" s="294">
        <f t="shared" si="0"/>
        <v>-0.45088642382347749</v>
      </c>
      <c r="E52" s="324">
        <v>9916.7332540000007</v>
      </c>
      <c r="F52" s="283">
        <v>7479.8053185999997</v>
      </c>
      <c r="G52" s="294">
        <f t="shared" si="1"/>
        <v>-0.24573898208031811</v>
      </c>
      <c r="H52" s="296">
        <f t="shared" si="5"/>
        <v>4.4463080845543644E-2</v>
      </c>
    </row>
    <row r="53" spans="1:12" ht="12.75" customHeight="1" x14ac:dyDescent="0.3">
      <c r="A53" s="325" t="s">
        <v>800</v>
      </c>
      <c r="B53" s="410">
        <v>8046.967289000002</v>
      </c>
      <c r="C53" s="283">
        <v>7474.6764007819984</v>
      </c>
      <c r="D53" s="294">
        <f t="shared" si="0"/>
        <v>-7.1118828704611559E-2</v>
      </c>
      <c r="E53" s="410">
        <v>65547.445581999942</v>
      </c>
      <c r="F53" s="283">
        <v>54023.261595265998</v>
      </c>
      <c r="G53" s="294">
        <f t="shared" si="1"/>
        <v>-0.17581438734049787</v>
      </c>
      <c r="H53" s="296">
        <f t="shared" si="5"/>
        <v>0.32113678706010179</v>
      </c>
    </row>
    <row r="54" spans="1:12" ht="12.75" customHeight="1" x14ac:dyDescent="0.3">
      <c r="A54" s="405" t="s">
        <v>535</v>
      </c>
      <c r="B54" s="406">
        <f>SUM(B55:B65)</f>
        <v>304457.69792100001</v>
      </c>
      <c r="C54" s="407">
        <f>SUM(C55:C65)</f>
        <v>270285.83457504114</v>
      </c>
      <c r="D54" s="408">
        <f t="shared" si="0"/>
        <v>-0.1122384606442952</v>
      </c>
      <c r="E54" s="406">
        <f>SUM(E55:E65)</f>
        <v>2216557.4538370003</v>
      </c>
      <c r="F54" s="407">
        <f>SUM(F55:F65)</f>
        <v>2016159.8066946696</v>
      </c>
      <c r="G54" s="408">
        <f t="shared" si="1"/>
        <v>-9.0409407974257436E-2</v>
      </c>
      <c r="H54" s="319">
        <f>SUM(H55:H65)</f>
        <v>1</v>
      </c>
    </row>
    <row r="55" spans="1:12" ht="12.6" customHeight="1" x14ac:dyDescent="0.3">
      <c r="A55" s="409" t="s">
        <v>516</v>
      </c>
      <c r="B55" s="324">
        <v>51523.031653999999</v>
      </c>
      <c r="C55" s="283">
        <v>48002.314151630701</v>
      </c>
      <c r="D55" s="294">
        <f t="shared" si="0"/>
        <v>-6.8332887047728039E-2</v>
      </c>
      <c r="E55" s="324">
        <v>328858.301377</v>
      </c>
      <c r="F55" s="283">
        <v>352106.62251019134</v>
      </c>
      <c r="G55" s="294">
        <f t="shared" si="1"/>
        <v>7.0694037632152387E-2</v>
      </c>
      <c r="H55" s="296">
        <f t="shared" ref="H55:H65" si="6">(F55/$F$54)</f>
        <v>0.17464221900516982</v>
      </c>
    </row>
    <row r="56" spans="1:12" ht="12.75" customHeight="1" x14ac:dyDescent="0.3">
      <c r="A56" s="409" t="s">
        <v>524</v>
      </c>
      <c r="B56" s="324">
        <v>23907.111472999997</v>
      </c>
      <c r="C56" s="283">
        <v>23321.426280219202</v>
      </c>
      <c r="D56" s="294">
        <f t="shared" si="0"/>
        <v>-2.4498367083880073E-2</v>
      </c>
      <c r="E56" s="324">
        <v>187227.08178499999</v>
      </c>
      <c r="F56" s="283">
        <v>168065.11221215277</v>
      </c>
      <c r="G56" s="294">
        <f t="shared" si="1"/>
        <v>-0.10234614239649174</v>
      </c>
      <c r="H56" s="296">
        <f t="shared" si="6"/>
        <v>8.3359023255047363E-2</v>
      </c>
    </row>
    <row r="57" spans="1:12" ht="12.75" customHeight="1" x14ac:dyDescent="0.3">
      <c r="A57" s="409" t="s">
        <v>406</v>
      </c>
      <c r="B57" s="324">
        <v>18907.808304999999</v>
      </c>
      <c r="C57" s="283">
        <v>18573.563180941801</v>
      </c>
      <c r="D57" s="294">
        <f t="shared" si="0"/>
        <v>-1.7677623903655168E-2</v>
      </c>
      <c r="E57" s="324">
        <v>152623.32150000002</v>
      </c>
      <c r="F57" s="283">
        <v>140774.99874531623</v>
      </c>
      <c r="G57" s="294">
        <f t="shared" si="1"/>
        <v>-7.7631142070799353E-2</v>
      </c>
      <c r="H57" s="296">
        <f t="shared" si="6"/>
        <v>6.9823333585895361E-2</v>
      </c>
      <c r="L57" s="714"/>
    </row>
    <row r="58" spans="1:12" ht="12.75" customHeight="1" x14ac:dyDescent="0.3">
      <c r="A58" s="409" t="s">
        <v>518</v>
      </c>
      <c r="B58" s="324">
        <v>23566.544771000001</v>
      </c>
      <c r="C58" s="283">
        <v>16973.738747961499</v>
      </c>
      <c r="D58" s="294">
        <f t="shared" si="0"/>
        <v>-0.27975276338139021</v>
      </c>
      <c r="E58" s="324">
        <v>131520.24079000001</v>
      </c>
      <c r="F58" s="283">
        <v>131740.04793459392</v>
      </c>
      <c r="G58" s="294">
        <f t="shared" si="1"/>
        <v>1.6712799738930063E-3</v>
      </c>
      <c r="H58" s="296">
        <f t="shared" si="6"/>
        <v>6.5342066386379877E-2</v>
      </c>
    </row>
    <row r="59" spans="1:12" ht="12.75" customHeight="1" x14ac:dyDescent="0.3">
      <c r="A59" s="409" t="s">
        <v>521</v>
      </c>
      <c r="B59" s="324">
        <v>11071.151695</v>
      </c>
      <c r="C59" s="283">
        <v>11809.1782185472</v>
      </c>
      <c r="D59" s="294">
        <f t="shared" si="0"/>
        <v>6.6662127290741613E-2</v>
      </c>
      <c r="E59" s="324">
        <v>80116.358907000016</v>
      </c>
      <c r="F59" s="283">
        <v>95774.819571910703</v>
      </c>
      <c r="G59" s="294">
        <f t="shared" si="1"/>
        <v>0.19544648407059045</v>
      </c>
      <c r="H59" s="296">
        <f t="shared" si="6"/>
        <v>4.7503585407213202E-2</v>
      </c>
    </row>
    <row r="60" spans="1:12" ht="12.75" customHeight="1" x14ac:dyDescent="0.3">
      <c r="A60" s="409" t="s">
        <v>525</v>
      </c>
      <c r="B60" s="324">
        <v>28953.296775000003</v>
      </c>
      <c r="C60" s="283">
        <v>12770.7877086958</v>
      </c>
      <c r="D60" s="294">
        <f t="shared" si="0"/>
        <v>-0.5589176663390244</v>
      </c>
      <c r="E60" s="324">
        <v>188660.37025200002</v>
      </c>
      <c r="F60" s="283">
        <v>91479.6020878118</v>
      </c>
      <c r="G60" s="294">
        <f t="shared" si="1"/>
        <v>-0.51510960163165476</v>
      </c>
      <c r="H60" s="296">
        <f t="shared" si="6"/>
        <v>4.5373190053711654E-2</v>
      </c>
    </row>
    <row r="61" spans="1:12" ht="12.75" customHeight="1" x14ac:dyDescent="0.3">
      <c r="A61" s="409" t="s">
        <v>517</v>
      </c>
      <c r="B61" s="324">
        <v>15609.388319000002</v>
      </c>
      <c r="C61" s="283">
        <v>13110.4510836889</v>
      </c>
      <c r="D61" s="294">
        <f t="shared" si="0"/>
        <v>-0.16009193853351408</v>
      </c>
      <c r="E61" s="324">
        <v>114320.21033300002</v>
      </c>
      <c r="F61" s="283">
        <v>86936.8373578951</v>
      </c>
      <c r="G61" s="294">
        <f t="shared" si="1"/>
        <v>-0.23953221302988065</v>
      </c>
      <c r="H61" s="296">
        <f t="shared" si="6"/>
        <v>4.3120013140437008E-2</v>
      </c>
    </row>
    <row r="62" spans="1:12" ht="12.75" customHeight="1" x14ac:dyDescent="0.3">
      <c r="A62" s="409" t="s">
        <v>429</v>
      </c>
      <c r="B62" s="324">
        <v>9014.4780850000006</v>
      </c>
      <c r="C62" s="283">
        <v>11113.1848741621</v>
      </c>
      <c r="D62" s="294">
        <f t="shared" si="0"/>
        <v>0.23281511911979971</v>
      </c>
      <c r="E62" s="324">
        <v>67064.104678999996</v>
      </c>
      <c r="F62" s="283">
        <v>82876.987560592388</v>
      </c>
      <c r="G62" s="294">
        <f t="shared" si="1"/>
        <v>0.23578757902279029</v>
      </c>
      <c r="H62" s="296">
        <f t="shared" si="6"/>
        <v>4.1106358377643926E-2</v>
      </c>
    </row>
    <row r="63" spans="1:12" ht="12.75" customHeight="1" x14ac:dyDescent="0.3">
      <c r="A63" s="409" t="s">
        <v>536</v>
      </c>
      <c r="B63" s="324">
        <v>2732.2131490000002</v>
      </c>
      <c r="C63" s="283">
        <v>11490.383242539299</v>
      </c>
      <c r="D63" s="294">
        <f t="shared" si="0"/>
        <v>3.2055222692800598</v>
      </c>
      <c r="E63" s="324">
        <v>59837.239185999999</v>
      </c>
      <c r="F63" s="283">
        <v>81835.124177576014</v>
      </c>
      <c r="G63" s="294">
        <f t="shared" si="1"/>
        <v>0.36762867556768591</v>
      </c>
      <c r="H63" s="296">
        <f t="shared" si="6"/>
        <v>4.0589602027499026E-2</v>
      </c>
    </row>
    <row r="64" spans="1:12" ht="12.75" customHeight="1" x14ac:dyDescent="0.3">
      <c r="A64" s="409" t="s">
        <v>424</v>
      </c>
      <c r="B64" s="324">
        <v>13274.519108</v>
      </c>
      <c r="C64" s="283">
        <v>7342.0916083456996</v>
      </c>
      <c r="D64" s="294">
        <f t="shared" si="0"/>
        <v>-0.44690338319518286</v>
      </c>
      <c r="E64" s="324">
        <v>130506.95112399998</v>
      </c>
      <c r="F64" s="283">
        <v>71734.681424215392</v>
      </c>
      <c r="G64" s="294">
        <f t="shared" si="1"/>
        <v>-0.45033823251255528</v>
      </c>
      <c r="H64" s="296">
        <f t="shared" si="6"/>
        <v>3.557985889115535E-2</v>
      </c>
      <c r="L64" s="714"/>
    </row>
    <row r="65" spans="1:12" ht="12.75" customHeight="1" x14ac:dyDescent="0.3">
      <c r="A65" s="325" t="s">
        <v>801</v>
      </c>
      <c r="B65" s="410">
        <v>105898.15458700003</v>
      </c>
      <c r="C65" s="283">
        <v>95778.715478308906</v>
      </c>
      <c r="D65" s="294">
        <f t="shared" si="0"/>
        <v>-9.5558219575748629E-2</v>
      </c>
      <c r="E65" s="410">
        <v>775823.27390400018</v>
      </c>
      <c r="F65" s="283">
        <v>712834.97311241389</v>
      </c>
      <c r="G65" s="294">
        <f t="shared" si="1"/>
        <v>-8.1188980674199787E-2</v>
      </c>
      <c r="H65" s="296">
        <f t="shared" si="6"/>
        <v>0.35356074986984737</v>
      </c>
    </row>
    <row r="66" spans="1:12" ht="12.75" customHeight="1" x14ac:dyDescent="0.3">
      <c r="A66" s="412" t="s">
        <v>537</v>
      </c>
      <c r="B66" s="406">
        <f>SUM(B67:B68)</f>
        <v>1136290.1887120001</v>
      </c>
      <c r="C66" s="407">
        <f>SUM(C67:C68)</f>
        <v>1043999.178205</v>
      </c>
      <c r="D66" s="408">
        <f t="shared" si="0"/>
        <v>-8.122133890077253E-2</v>
      </c>
      <c r="E66" s="406">
        <f>SUM(E67:E68)</f>
        <v>8360288.1598889995</v>
      </c>
      <c r="F66" s="407">
        <f>SUM(F67:F68)</f>
        <v>8287969.9306350015</v>
      </c>
      <c r="G66" s="408">
        <f t="shared" si="1"/>
        <v>-8.6502077286003745E-3</v>
      </c>
      <c r="H66" s="319">
        <f>SUM(H67:H68)</f>
        <v>0.99999999999999989</v>
      </c>
    </row>
    <row r="67" spans="1:12" ht="12.75" customHeight="1" x14ac:dyDescent="0.3">
      <c r="A67" s="409" t="s">
        <v>538</v>
      </c>
      <c r="B67" s="324">
        <v>1119506.8378000001</v>
      </c>
      <c r="C67" s="283">
        <v>1026538.286845</v>
      </c>
      <c r="D67" s="294">
        <f t="shared" si="0"/>
        <v>-8.3044201085629224E-2</v>
      </c>
      <c r="E67" s="324">
        <v>8210229.8874999993</v>
      </c>
      <c r="F67" s="283">
        <v>8169837.4388450012</v>
      </c>
      <c r="G67" s="294">
        <f t="shared" si="1"/>
        <v>-4.9197707260907799E-3</v>
      </c>
      <c r="H67" s="296">
        <f>(F67/$F$66)</f>
        <v>0.98574651057150375</v>
      </c>
    </row>
    <row r="68" spans="1:12" ht="12.75" customHeight="1" x14ac:dyDescent="0.3">
      <c r="A68" s="413" t="s">
        <v>539</v>
      </c>
      <c r="B68" s="414">
        <v>16783.350912000002</v>
      </c>
      <c r="C68" s="415">
        <v>17460.891360000001</v>
      </c>
      <c r="D68" s="294">
        <f t="shared" si="0"/>
        <v>4.0369795731051664E-2</v>
      </c>
      <c r="E68" s="414">
        <v>150058.27238899999</v>
      </c>
      <c r="F68" s="415">
        <v>118132.49179</v>
      </c>
      <c r="G68" s="294">
        <f t="shared" si="1"/>
        <v>-0.21275588536857171</v>
      </c>
      <c r="H68" s="296">
        <f>(F68/$F$66)</f>
        <v>1.4253489428496155E-2</v>
      </c>
    </row>
    <row r="69" spans="1:12" ht="12.75" customHeight="1" x14ac:dyDescent="0.3">
      <c r="A69" s="412" t="s">
        <v>540</v>
      </c>
      <c r="B69" s="406">
        <f>B70</f>
        <v>2329.2168780000002</v>
      </c>
      <c r="C69" s="407">
        <f>C70</f>
        <v>1919.9090999999999</v>
      </c>
      <c r="D69" s="408">
        <f t="shared" si="0"/>
        <v>-0.1757276369864946</v>
      </c>
      <c r="E69" s="406">
        <f>E70</f>
        <v>17962.414731000001</v>
      </c>
      <c r="F69" s="407">
        <f>F70</f>
        <v>18479.934083000004</v>
      </c>
      <c r="G69" s="408">
        <f t="shared" si="1"/>
        <v>2.88112350009854E-2</v>
      </c>
      <c r="H69" s="319">
        <f>SUM(H70)</f>
        <v>1</v>
      </c>
      <c r="L69" s="714"/>
    </row>
    <row r="70" spans="1:12" ht="12.75" customHeight="1" x14ac:dyDescent="0.3">
      <c r="A70" s="409" t="s">
        <v>400</v>
      </c>
      <c r="B70" s="416">
        <v>2329.2168780000002</v>
      </c>
      <c r="C70" s="283">
        <v>1919.9090999999999</v>
      </c>
      <c r="D70" s="294">
        <f t="shared" ref="D70:D100" si="7">(C70-B70)/B70</f>
        <v>-0.1757276369864946</v>
      </c>
      <c r="E70" s="416">
        <v>17962.414731000001</v>
      </c>
      <c r="F70" s="283">
        <v>18479.934083000004</v>
      </c>
      <c r="G70" s="294">
        <f t="shared" ref="G70:G85" si="8">(F70-E70)/E70</f>
        <v>2.88112350009854E-2</v>
      </c>
      <c r="H70" s="296">
        <f>(F70/$F$69)</f>
        <v>1</v>
      </c>
    </row>
    <row r="71" spans="1:12" ht="12.75" customHeight="1" x14ac:dyDescent="0.3">
      <c r="A71" s="412" t="s">
        <v>541</v>
      </c>
      <c r="B71" s="406">
        <f>SUM(B72:B77)</f>
        <v>3087.6854559999997</v>
      </c>
      <c r="C71" s="407">
        <f>SUM(C72:C77)</f>
        <v>2603.2988245400002</v>
      </c>
      <c r="D71" s="408">
        <f t="shared" si="7"/>
        <v>-0.1568769352845634</v>
      </c>
      <c r="E71" s="406">
        <f>SUM(E72:E77)</f>
        <v>21283.672708000002</v>
      </c>
      <c r="F71" s="407">
        <f>SUM(F72:F77)</f>
        <v>21032.392543310001</v>
      </c>
      <c r="G71" s="408">
        <f t="shared" si="8"/>
        <v>-1.1806240780781727E-2</v>
      </c>
      <c r="H71" s="319">
        <f>SUM(H72:H77)</f>
        <v>1</v>
      </c>
    </row>
    <row r="72" spans="1:12" ht="12.75" customHeight="1" x14ac:dyDescent="0.3">
      <c r="A72" s="409" t="s">
        <v>517</v>
      </c>
      <c r="B72" s="324">
        <v>1257.6775579999999</v>
      </c>
      <c r="C72" s="283">
        <v>797.43301399999996</v>
      </c>
      <c r="D72" s="294">
        <f t="shared" si="7"/>
        <v>-0.36594796581398487</v>
      </c>
      <c r="E72" s="324">
        <v>9112.2516159999996</v>
      </c>
      <c r="F72" s="283">
        <v>7721.3905943</v>
      </c>
      <c r="G72" s="294">
        <f t="shared" si="8"/>
        <v>-0.1526363713725615</v>
      </c>
      <c r="H72" s="296">
        <f>(F72/$F$71)</f>
        <v>0.36711898460434667</v>
      </c>
      <c r="L72" s="714"/>
    </row>
    <row r="73" spans="1:12" ht="12.75" customHeight="1" x14ac:dyDescent="0.3">
      <c r="A73" s="409" t="s">
        <v>403</v>
      </c>
      <c r="B73" s="324">
        <v>999.04653499999995</v>
      </c>
      <c r="C73" s="283">
        <v>760.06784800000003</v>
      </c>
      <c r="D73" s="294">
        <f t="shared" si="7"/>
        <v>-0.23920676227559304</v>
      </c>
      <c r="E73" s="324">
        <v>5671.9484620000003</v>
      </c>
      <c r="F73" s="283">
        <v>7389.9853149999999</v>
      </c>
      <c r="G73" s="294">
        <f t="shared" si="8"/>
        <v>0.30290064596147587</v>
      </c>
      <c r="H73" s="296">
        <f>(F73/$F$71)</f>
        <v>0.35136208587693996</v>
      </c>
    </row>
    <row r="74" spans="1:12" ht="12.75" customHeight="1" x14ac:dyDescent="0.3">
      <c r="A74" s="413" t="s">
        <v>402</v>
      </c>
      <c r="B74" s="414">
        <v>522.70259999999996</v>
      </c>
      <c r="C74" s="415">
        <v>332.99726399999997</v>
      </c>
      <c r="D74" s="294">
        <f t="shared" si="7"/>
        <v>-0.36293168620167571</v>
      </c>
      <c r="E74" s="414">
        <v>3670.5613320000002</v>
      </c>
      <c r="F74" s="415">
        <v>2081.0613499999999</v>
      </c>
      <c r="G74" s="294">
        <f t="shared" si="8"/>
        <v>-0.43304002800408736</v>
      </c>
      <c r="H74" s="296">
        <f t="shared" ref="H74:H77" si="9">(F74/$F$71)</f>
        <v>9.8945535830727224E-2</v>
      </c>
    </row>
    <row r="75" spans="1:12" ht="12.75" customHeight="1" x14ac:dyDescent="0.3">
      <c r="A75" s="715" t="s">
        <v>516</v>
      </c>
      <c r="B75" s="415">
        <v>113.332762</v>
      </c>
      <c r="C75" s="415">
        <v>361.86393600000002</v>
      </c>
      <c r="D75" s="294">
        <f t="shared" si="7"/>
        <v>2.1929331784925528</v>
      </c>
      <c r="E75" s="414">
        <v>1365.9104540000001</v>
      </c>
      <c r="F75" s="415">
        <v>1829.5496249999999</v>
      </c>
      <c r="G75" s="294">
        <f t="shared" si="8"/>
        <v>0.33943599277848396</v>
      </c>
      <c r="H75" s="296">
        <f t="shared" si="9"/>
        <v>8.6987232728401337E-2</v>
      </c>
    </row>
    <row r="76" spans="1:12" ht="12.75" customHeight="1" x14ac:dyDescent="0.3">
      <c r="A76" s="716" t="s">
        <v>518</v>
      </c>
      <c r="B76" s="283">
        <v>79.569699999999997</v>
      </c>
      <c r="C76" s="283">
        <v>166.29150000000001</v>
      </c>
      <c r="D76" s="294">
        <f t="shared" si="7"/>
        <v>1.0898847174238437</v>
      </c>
      <c r="E76" s="324">
        <v>672.73747500000002</v>
      </c>
      <c r="F76" s="283">
        <v>1116.207864</v>
      </c>
      <c r="G76" s="294">
        <f t="shared" si="8"/>
        <v>0.65920274323947825</v>
      </c>
      <c r="H76" s="296">
        <f t="shared" si="9"/>
        <v>5.3070893465947802E-2</v>
      </c>
    </row>
    <row r="77" spans="1:12" ht="12.75" customHeight="1" x14ac:dyDescent="0.3">
      <c r="A77" s="717" t="s">
        <v>520</v>
      </c>
      <c r="B77" s="718">
        <v>115.356301</v>
      </c>
      <c r="C77" s="718">
        <v>184.64526254</v>
      </c>
      <c r="D77" s="719">
        <f t="shared" si="7"/>
        <v>0.60065172807508804</v>
      </c>
      <c r="E77" s="410">
        <v>790.26336900000001</v>
      </c>
      <c r="F77" s="718">
        <v>894.19779500999994</v>
      </c>
      <c r="G77" s="294">
        <f t="shared" si="8"/>
        <v>0.13151871905883558</v>
      </c>
      <c r="H77" s="296">
        <f t="shared" si="9"/>
        <v>4.2515267493636953E-2</v>
      </c>
    </row>
    <row r="78" spans="1:12" ht="12.75" customHeight="1" x14ac:dyDescent="0.3">
      <c r="A78" s="412" t="s">
        <v>802</v>
      </c>
      <c r="B78" s="406">
        <f>SUM(B79:B86)</f>
        <v>2234.5738469999997</v>
      </c>
      <c r="C78" s="407">
        <f>SUM(C79:C86)</f>
        <v>2166.7851055000001</v>
      </c>
      <c r="D78" s="408">
        <f t="shared" si="7"/>
        <v>-3.0336317410591968E-2</v>
      </c>
      <c r="E78" s="406">
        <f>SUM(E79:E86)</f>
        <v>14296.056487</v>
      </c>
      <c r="F78" s="407">
        <f>SUM(F79:F86)</f>
        <v>15640.884971700001</v>
      </c>
      <c r="G78" s="408">
        <f t="shared" si="8"/>
        <v>9.4069891646196974E-2</v>
      </c>
      <c r="H78" s="319">
        <f>SUM(H79:H86)</f>
        <v>1</v>
      </c>
    </row>
    <row r="79" spans="1:12" ht="12.75" customHeight="1" x14ac:dyDescent="0.3">
      <c r="A79" s="409" t="s">
        <v>424</v>
      </c>
      <c r="B79" s="720">
        <v>1020.9642229999999</v>
      </c>
      <c r="C79" s="283">
        <v>1458.2656035</v>
      </c>
      <c r="D79" s="294">
        <f t="shared" si="7"/>
        <v>0.42832194375532007</v>
      </c>
      <c r="E79" s="720">
        <v>7897.0363370000005</v>
      </c>
      <c r="F79" s="283">
        <v>9868.5912994999999</v>
      </c>
      <c r="G79" s="294">
        <f t="shared" si="8"/>
        <v>0.24965757764880339</v>
      </c>
      <c r="H79" s="296">
        <f>(F79/$F$78)</f>
        <v>0.63094839693251625</v>
      </c>
    </row>
    <row r="80" spans="1:12" ht="12.75" customHeight="1" x14ac:dyDescent="0.3">
      <c r="A80" s="409" t="s">
        <v>401</v>
      </c>
      <c r="B80" s="324">
        <v>1079.8744999999999</v>
      </c>
      <c r="C80" s="283">
        <v>576.47720000000004</v>
      </c>
      <c r="D80" s="294">
        <f t="shared" si="7"/>
        <v>-0.46616278095278657</v>
      </c>
      <c r="E80" s="324">
        <v>5251.3287</v>
      </c>
      <c r="F80" s="283">
        <v>4835.3262460000005</v>
      </c>
      <c r="G80" s="294">
        <f t="shared" si="8"/>
        <v>-7.9218513592569345E-2</v>
      </c>
      <c r="H80" s="296">
        <f t="shared" ref="H80:H85" si="10">(F80/$F$78)</f>
        <v>0.30914658951516161</v>
      </c>
    </row>
    <row r="81" spans="1:9" ht="12.75" customHeight="1" x14ac:dyDescent="0.3">
      <c r="A81" s="409" t="s">
        <v>431</v>
      </c>
      <c r="B81" s="324">
        <v>115.055954</v>
      </c>
      <c r="C81" s="283">
        <v>104.10020400000001</v>
      </c>
      <c r="D81" s="294">
        <f t="shared" si="7"/>
        <v>-9.5221060876171562E-2</v>
      </c>
      <c r="E81" s="324">
        <v>895.99088299999994</v>
      </c>
      <c r="F81" s="283">
        <v>723.56694800000002</v>
      </c>
      <c r="G81" s="294">
        <f t="shared" si="8"/>
        <v>-0.19243938556906046</v>
      </c>
      <c r="H81" s="296">
        <f t="shared" si="10"/>
        <v>4.6261253714811754E-2</v>
      </c>
    </row>
    <row r="82" spans="1:9" ht="12.75" customHeight="1" x14ac:dyDescent="0.3">
      <c r="A82" s="409" t="s">
        <v>408</v>
      </c>
      <c r="B82" s="324">
        <v>10.394019999999999</v>
      </c>
      <c r="C82" s="283">
        <v>14.553447999999999</v>
      </c>
      <c r="D82" s="294">
        <f t="shared" si="7"/>
        <v>0.40017510068289269</v>
      </c>
      <c r="E82" s="324">
        <v>128.81452000000002</v>
      </c>
      <c r="F82" s="283">
        <v>112.5991102</v>
      </c>
      <c r="G82" s="294">
        <f t="shared" si="8"/>
        <v>-0.12588184779169317</v>
      </c>
      <c r="H82" s="296">
        <f t="shared" si="10"/>
        <v>7.1990242498255292E-3</v>
      </c>
    </row>
    <row r="83" spans="1:9" ht="12.75" customHeight="1" x14ac:dyDescent="0.3">
      <c r="A83" s="409" t="s">
        <v>803</v>
      </c>
      <c r="B83" s="324">
        <v>7.6115050000000002</v>
      </c>
      <c r="C83" s="283">
        <v>12.500080000000001</v>
      </c>
      <c r="D83" s="294">
        <f t="shared" si="7"/>
        <v>0.64226128735381505</v>
      </c>
      <c r="E83" s="324">
        <v>93.606178</v>
      </c>
      <c r="F83" s="283">
        <v>95.078813999999994</v>
      </c>
      <c r="G83" s="294">
        <f t="shared" si="8"/>
        <v>1.5732252202413331E-2</v>
      </c>
      <c r="H83" s="296">
        <f t="shared" si="10"/>
        <v>6.0788640906209489E-3</v>
      </c>
    </row>
    <row r="84" spans="1:9" ht="12.75" customHeight="1" x14ac:dyDescent="0.3">
      <c r="A84" s="409" t="s">
        <v>804</v>
      </c>
      <c r="B84" s="721">
        <v>0.55664000000000002</v>
      </c>
      <c r="C84" s="722">
        <v>0.88856999999999997</v>
      </c>
      <c r="D84" s="294">
        <f t="shared" si="7"/>
        <v>0.59631000287438907</v>
      </c>
      <c r="E84" s="324">
        <v>5.6722299999999999</v>
      </c>
      <c r="F84" s="283">
        <v>5.4004139999999996</v>
      </c>
      <c r="G84" s="294">
        <f t="shared" si="8"/>
        <v>-4.7920482773089294E-2</v>
      </c>
      <c r="H84" s="723">
        <f t="shared" si="10"/>
        <v>3.4527547576568046E-4</v>
      </c>
      <c r="I84" s="724"/>
    </row>
    <row r="85" spans="1:9" ht="12.75" customHeight="1" x14ac:dyDescent="0.3">
      <c r="A85" s="409" t="s">
        <v>805</v>
      </c>
      <c r="B85" s="721">
        <v>0.117005</v>
      </c>
      <c r="C85" s="283">
        <v>0</v>
      </c>
      <c r="D85" s="294" t="s">
        <v>393</v>
      </c>
      <c r="E85" s="721">
        <v>0.117005</v>
      </c>
      <c r="F85" s="722">
        <v>0.32213999999999998</v>
      </c>
      <c r="G85" s="294">
        <f t="shared" si="8"/>
        <v>1.7532156745438228</v>
      </c>
      <c r="H85" s="725">
        <f t="shared" si="10"/>
        <v>2.0596021298210897E-5</v>
      </c>
      <c r="I85" s="724"/>
    </row>
    <row r="86" spans="1:9" ht="12.75" customHeight="1" x14ac:dyDescent="0.3">
      <c r="A86" s="409" t="s">
        <v>806</v>
      </c>
      <c r="B86" s="324">
        <v>0</v>
      </c>
      <c r="C86" s="283">
        <v>0</v>
      </c>
      <c r="D86" s="294" t="s">
        <v>393</v>
      </c>
      <c r="E86" s="721">
        <v>23.490634</v>
      </c>
      <c r="F86" s="722">
        <v>0</v>
      </c>
      <c r="G86" s="726" t="s">
        <v>393</v>
      </c>
      <c r="H86" s="726" t="s">
        <v>393</v>
      </c>
      <c r="I86" s="724"/>
    </row>
    <row r="87" spans="1:9" ht="12.75" customHeight="1" x14ac:dyDescent="0.3">
      <c r="A87" s="412" t="s">
        <v>807</v>
      </c>
      <c r="B87" s="406">
        <f>SUM(B88:B93)</f>
        <v>20.720232000000003</v>
      </c>
      <c r="C87" s="407">
        <f>SUM(C88:C93)</f>
        <v>15.296835</v>
      </c>
      <c r="D87" s="408">
        <f>(C87-B87)/B87</f>
        <v>-0.26174402873481351</v>
      </c>
      <c r="E87" s="406">
        <f>SUM(E88:E93)</f>
        <v>134.033062</v>
      </c>
      <c r="F87" s="407">
        <f>SUM(F88:F93)</f>
        <v>177.56124960000002</v>
      </c>
      <c r="G87" s="408">
        <f t="shared" ref="G87:G100" si="11">(F87-E87)/E87</f>
        <v>0.32475709314169082</v>
      </c>
      <c r="H87" s="319">
        <f>SUM(H88:H93)</f>
        <v>0.99999999999999989</v>
      </c>
    </row>
    <row r="88" spans="1:9" ht="12.75" customHeight="1" x14ac:dyDescent="0.3">
      <c r="A88" s="409" t="s">
        <v>429</v>
      </c>
      <c r="B88" s="324">
        <v>18.345600000000001</v>
      </c>
      <c r="C88" s="283">
        <v>12.1716</v>
      </c>
      <c r="D88" s="294">
        <f t="shared" si="7"/>
        <v>-0.33653846153846156</v>
      </c>
      <c r="E88" s="324">
        <v>118.704139</v>
      </c>
      <c r="F88" s="283">
        <v>131.58370000000002</v>
      </c>
      <c r="G88" s="294">
        <f t="shared" si="11"/>
        <v>0.10850136405100436</v>
      </c>
      <c r="H88" s="296">
        <f>(F88/$F$87)</f>
        <v>0.74106090318931839</v>
      </c>
    </row>
    <row r="89" spans="1:9" ht="12.75" customHeight="1" x14ac:dyDescent="0.3">
      <c r="A89" s="409" t="s">
        <v>808</v>
      </c>
      <c r="B89" s="324">
        <v>1.1919999999999999</v>
      </c>
      <c r="C89" s="283">
        <v>1.9428000000000001</v>
      </c>
      <c r="D89" s="294">
        <f t="shared" si="7"/>
        <v>0.6298657718120807</v>
      </c>
      <c r="E89" s="324">
        <v>7.7432999999999996</v>
      </c>
      <c r="F89" s="283">
        <v>38.151314999999997</v>
      </c>
      <c r="G89" s="294">
        <f t="shared" si="11"/>
        <v>3.9270098020223938</v>
      </c>
      <c r="H89" s="296">
        <f t="shared" ref="H89:H93" si="12">(F89/$F$87)</f>
        <v>0.21486284358746702</v>
      </c>
    </row>
    <row r="90" spans="1:9" ht="12.75" customHeight="1" x14ac:dyDescent="0.3">
      <c r="A90" s="409" t="s">
        <v>431</v>
      </c>
      <c r="B90" s="721">
        <v>0.84091099999999996</v>
      </c>
      <c r="C90" s="722">
        <v>0.98884499999999997</v>
      </c>
      <c r="D90" s="294">
        <f t="shared" si="7"/>
        <v>0.17592111412503822</v>
      </c>
      <c r="E90" s="721">
        <v>6.5201669999999998</v>
      </c>
      <c r="F90" s="722">
        <v>6.57559</v>
      </c>
      <c r="G90" s="294">
        <f t="shared" si="11"/>
        <v>8.5002424017667378E-3</v>
      </c>
      <c r="H90" s="296">
        <f t="shared" si="12"/>
        <v>3.7032798624773808E-2</v>
      </c>
    </row>
    <row r="91" spans="1:9" ht="12.75" customHeight="1" x14ac:dyDescent="0.3">
      <c r="A91" s="409" t="s">
        <v>804</v>
      </c>
      <c r="B91" s="721">
        <v>8.7330000000000005E-2</v>
      </c>
      <c r="C91" s="722">
        <v>0.19359000000000001</v>
      </c>
      <c r="D91" s="294">
        <f t="shared" si="7"/>
        <v>1.2167639986259018</v>
      </c>
      <c r="E91" s="721">
        <v>0.61263699999999999</v>
      </c>
      <c r="F91" s="722">
        <v>0.79936700000000005</v>
      </c>
      <c r="G91" s="294">
        <f t="shared" si="11"/>
        <v>0.30479713109067857</v>
      </c>
      <c r="H91" s="296">
        <f>(F91/$F$87)</f>
        <v>4.5019225861541801E-3</v>
      </c>
    </row>
    <row r="92" spans="1:9" ht="12.75" customHeight="1" x14ac:dyDescent="0.3">
      <c r="A92" s="409" t="s">
        <v>805</v>
      </c>
      <c r="B92" s="721">
        <v>0.20801</v>
      </c>
      <c r="C92" s="722">
        <v>0</v>
      </c>
      <c r="D92" s="726" t="s">
        <v>393</v>
      </c>
      <c r="E92" s="721">
        <v>0.20801</v>
      </c>
      <c r="F92" s="722">
        <v>0.41417999999999999</v>
      </c>
      <c r="G92" s="294">
        <f t="shared" si="11"/>
        <v>0.99115427142925816</v>
      </c>
      <c r="H92" s="296">
        <f t="shared" si="12"/>
        <v>2.3326035434704439E-3</v>
      </c>
    </row>
    <row r="93" spans="1:9" ht="12.75" customHeight="1" x14ac:dyDescent="0.3">
      <c r="A93" s="409" t="s">
        <v>809</v>
      </c>
      <c r="B93" s="727">
        <v>4.6380999999999999E-2</v>
      </c>
      <c r="C93" s="722">
        <v>0</v>
      </c>
      <c r="D93" s="726" t="s">
        <v>393</v>
      </c>
      <c r="E93" s="721">
        <v>0.244809</v>
      </c>
      <c r="F93" s="728">
        <v>3.7097600000000001E-2</v>
      </c>
      <c r="G93" s="294">
        <f t="shared" si="11"/>
        <v>-0.84846308754988575</v>
      </c>
      <c r="H93" s="723">
        <f t="shared" si="12"/>
        <v>2.0892846881609238E-4</v>
      </c>
    </row>
    <row r="94" spans="1:9" ht="12.75" customHeight="1" x14ac:dyDescent="0.3">
      <c r="A94" s="412" t="s">
        <v>810</v>
      </c>
      <c r="B94" s="406">
        <f>SUM(B95:B96)</f>
        <v>24.150185999999998</v>
      </c>
      <c r="C94" s="407">
        <f>SUM(C95:C96)</f>
        <v>24.965884000000003</v>
      </c>
      <c r="D94" s="408">
        <f>(C94-B94)/B94</f>
        <v>3.3776054561236286E-2</v>
      </c>
      <c r="E94" s="406">
        <f>SUM(E95:E96)</f>
        <v>195.23347100000001</v>
      </c>
      <c r="F94" s="407">
        <f>SUM(F95:F96)</f>
        <v>164.86628899999999</v>
      </c>
      <c r="G94" s="408">
        <f t="shared" si="11"/>
        <v>-0.15554290893081552</v>
      </c>
      <c r="H94" s="319">
        <f>SUM(H95:H96)</f>
        <v>0.99999999999999989</v>
      </c>
    </row>
    <row r="95" spans="1:9" ht="12.75" customHeight="1" x14ac:dyDescent="0.3">
      <c r="A95" s="409" t="s">
        <v>436</v>
      </c>
      <c r="B95" s="324">
        <v>14.637881999999999</v>
      </c>
      <c r="C95" s="283">
        <v>14.674044</v>
      </c>
      <c r="D95" s="294">
        <f t="shared" si="7"/>
        <v>2.4704393709418424E-3</v>
      </c>
      <c r="E95" s="324">
        <v>116.884151</v>
      </c>
      <c r="F95" s="283">
        <v>93.139736999999982</v>
      </c>
      <c r="G95" s="294">
        <f t="shared" si="11"/>
        <v>-0.20314485579828542</v>
      </c>
      <c r="H95" s="296">
        <f>(F95/$F$94)</f>
        <v>0.56494106566564362</v>
      </c>
    </row>
    <row r="96" spans="1:9" ht="12.75" customHeight="1" x14ac:dyDescent="0.3">
      <c r="A96" s="409" t="s">
        <v>431</v>
      </c>
      <c r="B96" s="324">
        <v>9.5123040000000003</v>
      </c>
      <c r="C96" s="283">
        <v>10.291840000000001</v>
      </c>
      <c r="D96" s="294">
        <f t="shared" si="7"/>
        <v>8.1950282497279328E-2</v>
      </c>
      <c r="E96" s="324">
        <v>78.349320000000006</v>
      </c>
      <c r="F96" s="283">
        <v>71.726551999999998</v>
      </c>
      <c r="G96" s="294">
        <f t="shared" si="11"/>
        <v>-8.4528723414574722E-2</v>
      </c>
      <c r="H96" s="296">
        <f>(F96/$F$94)</f>
        <v>0.43505893433435627</v>
      </c>
    </row>
    <row r="97" spans="1:8" ht="12.75" customHeight="1" x14ac:dyDescent="0.3">
      <c r="A97" s="412" t="s">
        <v>811</v>
      </c>
      <c r="B97" s="406">
        <f>SUM(B98:B101)</f>
        <v>1348.785112</v>
      </c>
      <c r="C97" s="407">
        <f>SUM(C98:C101)</f>
        <v>248.596779</v>
      </c>
      <c r="D97" s="408">
        <f>(C97-B97)/B97</f>
        <v>-0.81568837260416027</v>
      </c>
      <c r="E97" s="406">
        <f>SUM(E98:E101)</f>
        <v>8295.2168829999991</v>
      </c>
      <c r="F97" s="407">
        <f>SUM(F98:F101)</f>
        <v>817.16090099999997</v>
      </c>
      <c r="G97" s="408">
        <f t="shared" si="11"/>
        <v>-0.90149011020137781</v>
      </c>
      <c r="H97" s="319">
        <f>SUM(H98:H101)</f>
        <v>1</v>
      </c>
    </row>
    <row r="98" spans="1:8" ht="12.75" customHeight="1" x14ac:dyDescent="0.3">
      <c r="A98" s="409" t="s">
        <v>436</v>
      </c>
      <c r="B98" s="324">
        <v>69.843568000000005</v>
      </c>
      <c r="C98" s="283">
        <v>71.535578999999998</v>
      </c>
      <c r="D98" s="294">
        <f t="shared" si="7"/>
        <v>2.4225723977904359E-2</v>
      </c>
      <c r="E98" s="324">
        <v>576.26564399999995</v>
      </c>
      <c r="F98" s="283">
        <v>515.61951699999997</v>
      </c>
      <c r="G98" s="294">
        <f t="shared" si="11"/>
        <v>-0.10523987961357624</v>
      </c>
      <c r="H98" s="296">
        <f>(F98/$F$97)</f>
        <v>0.63098897214613547</v>
      </c>
    </row>
    <row r="99" spans="1:8" ht="12.75" customHeight="1" x14ac:dyDescent="0.3">
      <c r="A99" s="409" t="s">
        <v>803</v>
      </c>
      <c r="B99" s="324">
        <v>5.7872599999999998</v>
      </c>
      <c r="C99" s="283">
        <v>166.76936000000001</v>
      </c>
      <c r="D99" s="294" t="s">
        <v>394</v>
      </c>
      <c r="E99" s="324">
        <v>95.65884100000001</v>
      </c>
      <c r="F99" s="283">
        <v>226.41417000000001</v>
      </c>
      <c r="G99" s="294">
        <f t="shared" si="11"/>
        <v>1.3668922562003443</v>
      </c>
      <c r="H99" s="296">
        <f t="shared" ref="H99:H100" si="13">(F99/$F$97)</f>
        <v>0.27707415971924976</v>
      </c>
    </row>
    <row r="100" spans="1:8" ht="12.75" customHeight="1" x14ac:dyDescent="0.3">
      <c r="A100" s="409" t="s">
        <v>431</v>
      </c>
      <c r="B100" s="324">
        <v>10.463533999999999</v>
      </c>
      <c r="C100" s="283">
        <v>10.291840000000001</v>
      </c>
      <c r="D100" s="294">
        <f t="shared" si="7"/>
        <v>-1.6408796492657137E-2</v>
      </c>
      <c r="E100" s="324">
        <v>90.053379000000007</v>
      </c>
      <c r="F100" s="283">
        <v>75.127214000000009</v>
      </c>
      <c r="G100" s="294">
        <f t="shared" si="11"/>
        <v>-0.16574797265519595</v>
      </c>
      <c r="H100" s="296">
        <f t="shared" si="13"/>
        <v>9.1936868134614796E-2</v>
      </c>
    </row>
    <row r="101" spans="1:8" ht="12.75" customHeight="1" thickBot="1" x14ac:dyDescent="0.35">
      <c r="A101" s="409" t="s">
        <v>408</v>
      </c>
      <c r="B101" s="324">
        <v>1262.69075</v>
      </c>
      <c r="C101" s="283">
        <v>0</v>
      </c>
      <c r="D101" s="294" t="s">
        <v>393</v>
      </c>
      <c r="E101" s="324">
        <v>7533.2390189999996</v>
      </c>
      <c r="F101" s="283">
        <v>0</v>
      </c>
      <c r="G101" s="294" t="s">
        <v>393</v>
      </c>
      <c r="H101" s="294" t="s">
        <v>393</v>
      </c>
    </row>
    <row r="102" spans="1:8" ht="46.35" customHeight="1" thickBot="1" x14ac:dyDescent="0.35">
      <c r="A102" s="846" t="s">
        <v>795</v>
      </c>
      <c r="B102" s="847"/>
      <c r="C102" s="847"/>
      <c r="D102" s="847"/>
      <c r="E102" s="847"/>
      <c r="F102" s="847"/>
      <c r="G102" s="847"/>
      <c r="H102" s="848"/>
    </row>
    <row r="103" spans="1:8" ht="12" customHeight="1" x14ac:dyDescent="0.3">
      <c r="B103"/>
      <c r="C103"/>
      <c r="D103"/>
      <c r="E103"/>
      <c r="F103"/>
      <c r="G103"/>
    </row>
    <row r="104" spans="1:8" ht="12" customHeight="1" x14ac:dyDescent="0.3">
      <c r="B104"/>
      <c r="C104"/>
      <c r="D104"/>
      <c r="E104"/>
      <c r="F104"/>
      <c r="G104"/>
    </row>
    <row r="105" spans="1:8" ht="12" customHeight="1" x14ac:dyDescent="0.3">
      <c r="B105"/>
      <c r="C105"/>
      <c r="D105"/>
      <c r="E105"/>
      <c r="F105"/>
      <c r="G105"/>
    </row>
    <row r="106" spans="1:8" ht="12" customHeight="1" x14ac:dyDescent="0.3">
      <c r="B106"/>
      <c r="C106"/>
      <c r="D106"/>
      <c r="E106"/>
      <c r="F106"/>
      <c r="G106"/>
    </row>
    <row r="107" spans="1:8" ht="12" customHeight="1" x14ac:dyDescent="0.3">
      <c r="B107"/>
      <c r="C107"/>
      <c r="D107"/>
      <c r="E107"/>
      <c r="F107"/>
      <c r="G107"/>
    </row>
    <row r="108" spans="1:8" ht="12" customHeight="1" x14ac:dyDescent="0.3">
      <c r="B108"/>
      <c r="C108"/>
      <c r="D108"/>
      <c r="E108"/>
      <c r="F108"/>
      <c r="G108"/>
    </row>
    <row r="109" spans="1:8" ht="12" customHeight="1" x14ac:dyDescent="0.3">
      <c r="B109"/>
      <c r="C109"/>
      <c r="D109"/>
      <c r="E109"/>
      <c r="F109"/>
      <c r="G109"/>
    </row>
    <row r="110" spans="1:8" ht="12" customHeight="1" x14ac:dyDescent="0.3">
      <c r="B110"/>
      <c r="C110"/>
      <c r="D110"/>
      <c r="E110"/>
      <c r="F110"/>
    </row>
    <row r="111" spans="1:8" ht="12" customHeight="1" x14ac:dyDescent="0.3">
      <c r="B111"/>
      <c r="C111"/>
      <c r="D111"/>
      <c r="E111"/>
      <c r="F111"/>
    </row>
    <row r="112" spans="1:8" ht="12" customHeight="1" x14ac:dyDescent="0.3">
      <c r="B112"/>
      <c r="C112"/>
      <c r="D112"/>
      <c r="E112"/>
      <c r="F112"/>
    </row>
    <row r="113" spans="2:6" ht="12" customHeight="1" x14ac:dyDescent="0.3">
      <c r="B113"/>
      <c r="C113"/>
      <c r="D113"/>
      <c r="E113"/>
      <c r="F113"/>
    </row>
  </sheetData>
  <mergeCells count="3">
    <mergeCell ref="B4:D4"/>
    <mergeCell ref="E4:H4"/>
    <mergeCell ref="A102:H102"/>
  </mergeCells>
  <printOptions horizontalCentered="1" verticalCentered="1"/>
  <pageMargins left="0" right="0" top="0" bottom="0" header="0.31496062992125984" footer="0.31496062992125984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1BBD9-B40F-4B00-80FE-5EB984D44C02}">
  <sheetPr>
    <tabColor rgb="FF92D050"/>
  </sheetPr>
  <dimension ref="A1:O124"/>
  <sheetViews>
    <sheetView showGridLines="0" zoomScaleNormal="100" zoomScaleSheetLayoutView="70" workbookViewId="0"/>
  </sheetViews>
  <sheetFormatPr baseColWidth="10" defaultColWidth="11.44140625" defaultRowHeight="12" customHeight="1" x14ac:dyDescent="0.3"/>
  <cols>
    <col min="1" max="1" width="23" customWidth="1"/>
    <col min="2" max="2" width="10.6640625" style="6" bestFit="1" customWidth="1"/>
    <col min="3" max="3" width="9.6640625" style="6" bestFit="1" customWidth="1"/>
    <col min="4" max="4" width="7.5546875" style="160" bestFit="1" customWidth="1"/>
    <col min="5" max="6" width="10.6640625" style="6" bestFit="1" customWidth="1"/>
    <col min="7" max="7" width="7.6640625" style="15" bestFit="1" customWidth="1"/>
    <col min="8" max="8" width="7.5546875" style="6" bestFit="1" customWidth="1"/>
    <col min="9" max="9" width="8.109375" customWidth="1"/>
    <col min="10" max="17" width="12.44140625" bestFit="1" customWidth="1"/>
    <col min="18" max="18" width="11.33203125" bestFit="1" customWidth="1"/>
    <col min="19" max="19" width="12.44140625" bestFit="1" customWidth="1"/>
  </cols>
  <sheetData>
    <row r="1" spans="1:15" ht="12" customHeight="1" x14ac:dyDescent="0.3">
      <c r="A1" s="84" t="s">
        <v>542</v>
      </c>
      <c r="B1" s="379"/>
      <c r="C1" s="379"/>
      <c r="D1" s="417"/>
      <c r="E1" s="418"/>
      <c r="F1" s="418"/>
      <c r="G1" s="419"/>
      <c r="H1" s="418"/>
    </row>
    <row r="2" spans="1:15" ht="15.6" x14ac:dyDescent="0.3">
      <c r="A2" s="420" t="s">
        <v>543</v>
      </c>
      <c r="B2" s="379"/>
      <c r="C2" s="379"/>
      <c r="D2" s="417"/>
      <c r="E2" s="418"/>
      <c r="F2" s="418"/>
      <c r="G2" s="419"/>
      <c r="H2" s="418"/>
    </row>
    <row r="3" spans="1:15" ht="12" customHeight="1" thickBot="1" x14ac:dyDescent="0.35">
      <c r="A3" s="421"/>
      <c r="B3" s="422"/>
      <c r="C3" s="422"/>
      <c r="D3" s="417"/>
      <c r="E3" s="422"/>
      <c r="F3" s="422"/>
      <c r="G3" s="423"/>
      <c r="H3" s="424"/>
    </row>
    <row r="4" spans="1:15" ht="12" customHeight="1" thickBot="1" x14ac:dyDescent="0.35">
      <c r="A4" s="425"/>
      <c r="B4" s="849" t="s">
        <v>786</v>
      </c>
      <c r="C4" s="850"/>
      <c r="D4" s="850"/>
      <c r="E4" s="849" t="s">
        <v>787</v>
      </c>
      <c r="F4" s="850"/>
      <c r="G4" s="850"/>
      <c r="H4" s="851"/>
      <c r="J4" s="332"/>
      <c r="K4" s="332"/>
      <c r="L4" s="332"/>
      <c r="M4" s="332"/>
      <c r="N4" s="332"/>
    </row>
    <row r="5" spans="1:15" ht="15" thickBot="1" x14ac:dyDescent="0.35">
      <c r="A5" s="426" t="s">
        <v>544</v>
      </c>
      <c r="B5" s="427">
        <v>2021</v>
      </c>
      <c r="C5" s="428">
        <v>2022</v>
      </c>
      <c r="D5" s="429" t="s">
        <v>386</v>
      </c>
      <c r="E5" s="427">
        <v>2021</v>
      </c>
      <c r="F5" s="428">
        <v>2022</v>
      </c>
      <c r="G5" s="403" t="s">
        <v>386</v>
      </c>
      <c r="H5" s="430" t="s">
        <v>392</v>
      </c>
      <c r="J5" s="332"/>
      <c r="K5" s="332"/>
      <c r="L5" s="332"/>
      <c r="M5" s="332"/>
      <c r="N5" s="332"/>
    </row>
    <row r="6" spans="1:15" ht="14.4" x14ac:dyDescent="0.3">
      <c r="A6" s="405" t="s">
        <v>545</v>
      </c>
      <c r="B6" s="431">
        <f>+SUM(B7:B22)</f>
        <v>210920.54436400003</v>
      </c>
      <c r="C6" s="432">
        <f>+SUM(C7:C22)</f>
        <v>207738.74619873799</v>
      </c>
      <c r="D6" s="433">
        <f>(C6-B6)/B6</f>
        <v>-1.5085292781015155E-2</v>
      </c>
      <c r="E6" s="431">
        <f>+SUM(E7:E22)</f>
        <v>1503508.7964880003</v>
      </c>
      <c r="F6" s="432">
        <f>+SUM(F7:F22)</f>
        <v>1499627.168760888</v>
      </c>
      <c r="G6" s="433">
        <f>(F6-E6)/E6</f>
        <v>-2.5817126818141944E-3</v>
      </c>
      <c r="H6" s="434">
        <f>SUM(H7:H22)</f>
        <v>1</v>
      </c>
      <c r="J6" s="332"/>
      <c r="K6" s="332"/>
      <c r="L6" s="332"/>
      <c r="M6" s="332"/>
      <c r="N6" s="332"/>
      <c r="O6" s="332"/>
    </row>
    <row r="7" spans="1:15" ht="14.4" x14ac:dyDescent="0.3">
      <c r="A7" s="435" t="s">
        <v>319</v>
      </c>
      <c r="B7" s="276">
        <v>40625.150916999999</v>
      </c>
      <c r="C7" s="422">
        <v>43773.976653750011</v>
      </c>
      <c r="D7" s="279">
        <f>+C7/B7-1</f>
        <v>7.7509268659291308E-2</v>
      </c>
      <c r="E7" s="276">
        <v>305686.384273</v>
      </c>
      <c r="F7" s="422">
        <v>318538.30322548997</v>
      </c>
      <c r="G7" s="279">
        <f t="shared" ref="G7:G38" si="0">+F7/E7-1</f>
        <v>4.2042824324855399E-2</v>
      </c>
      <c r="H7" s="436">
        <f t="shared" ref="H7:H21" si="1">(F7/$F$6)</f>
        <v>0.21241166461974131</v>
      </c>
    </row>
    <row r="8" spans="1:15" ht="14.4" x14ac:dyDescent="0.3">
      <c r="A8" s="437" t="s">
        <v>320</v>
      </c>
      <c r="B8" s="276">
        <v>39487.301050999995</v>
      </c>
      <c r="C8" s="422">
        <v>35092.960683199999</v>
      </c>
      <c r="D8" s="279">
        <f t="shared" ref="D8:D38" si="2">+C8/B8-1</f>
        <v>-0.11128490048292905</v>
      </c>
      <c r="E8" s="276">
        <v>273329.84054600005</v>
      </c>
      <c r="F8" s="422">
        <v>300181.67106709996</v>
      </c>
      <c r="G8" s="279">
        <f t="shared" si="0"/>
        <v>9.8239659700020576E-2</v>
      </c>
      <c r="H8" s="436">
        <f t="shared" si="1"/>
        <v>0.20017086734640455</v>
      </c>
    </row>
    <row r="9" spans="1:15" ht="14.4" x14ac:dyDescent="0.3">
      <c r="A9" s="435" t="s">
        <v>332</v>
      </c>
      <c r="B9" s="276">
        <v>27136.583047</v>
      </c>
      <c r="C9" s="422">
        <v>29138.854394000002</v>
      </c>
      <c r="D9" s="279">
        <f t="shared" si="2"/>
        <v>7.3784947188528127E-2</v>
      </c>
      <c r="E9" s="276">
        <v>197989.345049</v>
      </c>
      <c r="F9" s="422">
        <v>159440.029263</v>
      </c>
      <c r="G9" s="279">
        <f t="shared" si="0"/>
        <v>-0.19470399165399277</v>
      </c>
      <c r="H9" s="436">
        <f t="shared" si="1"/>
        <v>0.10631977906531402</v>
      </c>
    </row>
    <row r="10" spans="1:15" ht="14.4" x14ac:dyDescent="0.3">
      <c r="A10" s="437" t="s">
        <v>322</v>
      </c>
      <c r="B10" s="276">
        <v>23427.454894000002</v>
      </c>
      <c r="C10" s="422">
        <v>23791.710037227997</v>
      </c>
      <c r="D10" s="279">
        <f t="shared" si="2"/>
        <v>1.5548216606375176E-2</v>
      </c>
      <c r="E10" s="276">
        <v>147822.079038</v>
      </c>
      <c r="F10" s="422">
        <v>159087.18805456499</v>
      </c>
      <c r="G10" s="279">
        <f t="shared" si="0"/>
        <v>7.6207215389448857E-2</v>
      </c>
      <c r="H10" s="436">
        <f t="shared" si="1"/>
        <v>0.10608449311172159</v>
      </c>
    </row>
    <row r="11" spans="1:15" ht="14.4" x14ac:dyDescent="0.3">
      <c r="A11" s="435" t="s">
        <v>329</v>
      </c>
      <c r="B11" s="276">
        <v>19837.521821999999</v>
      </c>
      <c r="C11" s="438">
        <v>18464.553523639999</v>
      </c>
      <c r="D11" s="279">
        <f t="shared" si="2"/>
        <v>-6.9210676145916805E-2</v>
      </c>
      <c r="E11" s="276">
        <v>158243.22590200001</v>
      </c>
      <c r="F11" s="438">
        <v>149376.42390346</v>
      </c>
      <c r="G11" s="279">
        <f t="shared" si="0"/>
        <v>-5.6032742937326185E-2</v>
      </c>
      <c r="H11" s="436">
        <f t="shared" si="1"/>
        <v>9.9609040843723018E-2</v>
      </c>
    </row>
    <row r="12" spans="1:15" ht="14.4" x14ac:dyDescent="0.3">
      <c r="A12" s="435" t="s">
        <v>333</v>
      </c>
      <c r="B12" s="276">
        <v>19189.733595999998</v>
      </c>
      <c r="C12" s="438">
        <v>16506.262987855</v>
      </c>
      <c r="D12" s="279">
        <f t="shared" si="2"/>
        <v>-0.13983886721097338</v>
      </c>
      <c r="E12" s="276">
        <v>155050.18358500002</v>
      </c>
      <c r="F12" s="438">
        <v>126618.60457049299</v>
      </c>
      <c r="G12" s="279">
        <f t="shared" si="0"/>
        <v>-0.18337017317312987</v>
      </c>
      <c r="H12" s="436">
        <f t="shared" si="1"/>
        <v>8.4433389317103008E-2</v>
      </c>
    </row>
    <row r="13" spans="1:15" ht="14.4" x14ac:dyDescent="0.3">
      <c r="A13" s="435" t="s">
        <v>324</v>
      </c>
      <c r="B13" s="276">
        <v>15413.642309999999</v>
      </c>
      <c r="C13" s="438">
        <v>15892.349621199999</v>
      </c>
      <c r="D13" s="279">
        <f t="shared" si="2"/>
        <v>3.1057377715935752E-2</v>
      </c>
      <c r="E13" s="276">
        <v>72140.394904999994</v>
      </c>
      <c r="F13" s="438">
        <v>118676.05721899</v>
      </c>
      <c r="G13" s="279">
        <f t="shared" si="0"/>
        <v>0.64507080083594959</v>
      </c>
      <c r="H13" s="436">
        <f t="shared" si="1"/>
        <v>7.9137041320110013E-2</v>
      </c>
    </row>
    <row r="14" spans="1:15" ht="14.4" x14ac:dyDescent="0.3">
      <c r="A14" s="435" t="s">
        <v>321</v>
      </c>
      <c r="B14" s="276">
        <v>15087.293945000001</v>
      </c>
      <c r="C14" s="438">
        <v>14142.215467526999</v>
      </c>
      <c r="D14" s="279">
        <f t="shared" si="2"/>
        <v>-6.2640688311518256E-2</v>
      </c>
      <c r="E14" s="276">
        <v>113915.07217700001</v>
      </c>
      <c r="F14" s="438">
        <v>85555.350684094999</v>
      </c>
      <c r="G14" s="279">
        <f t="shared" si="0"/>
        <v>-0.24895495346603458</v>
      </c>
      <c r="H14" s="436">
        <f t="shared" si="1"/>
        <v>5.7051080739479849E-2</v>
      </c>
    </row>
    <row r="15" spans="1:15" ht="14.4" x14ac:dyDescent="0.3">
      <c r="A15" s="435" t="s">
        <v>326</v>
      </c>
      <c r="B15" s="276">
        <v>4467.8134659999996</v>
      </c>
      <c r="C15" s="438">
        <v>5044.0227265480007</v>
      </c>
      <c r="D15" s="279">
        <f t="shared" si="2"/>
        <v>0.12896896097676103</v>
      </c>
      <c r="E15" s="276">
        <v>35197.146128</v>
      </c>
      <c r="F15" s="438">
        <v>37109.546926884999</v>
      </c>
      <c r="G15" s="279">
        <f t="shared" si="0"/>
        <v>5.4333973326423868E-2</v>
      </c>
      <c r="H15" s="436">
        <f t="shared" si="1"/>
        <v>2.4745848634862941E-2</v>
      </c>
    </row>
    <row r="16" spans="1:15" ht="14.4" x14ac:dyDescent="0.3">
      <c r="A16" s="435" t="s">
        <v>327</v>
      </c>
      <c r="B16" s="276">
        <v>3354.4913659999997</v>
      </c>
      <c r="C16" s="438">
        <v>3268.6460575800002</v>
      </c>
      <c r="D16" s="279">
        <f t="shared" si="2"/>
        <v>-2.5591154978098607E-2</v>
      </c>
      <c r="E16" s="276">
        <v>24350.737456999996</v>
      </c>
      <c r="F16" s="438">
        <v>24086.239833800006</v>
      </c>
      <c r="G16" s="279">
        <f t="shared" si="0"/>
        <v>-1.086199642483332E-2</v>
      </c>
      <c r="H16" s="436">
        <f t="shared" si="1"/>
        <v>1.6061485371528701E-2</v>
      </c>
    </row>
    <row r="17" spans="1:8" ht="14.4" x14ac:dyDescent="0.3">
      <c r="A17" s="435" t="s">
        <v>325</v>
      </c>
      <c r="B17" s="276">
        <v>2451.9024420000001</v>
      </c>
      <c r="C17" s="422">
        <v>2190.6514560000001</v>
      </c>
      <c r="D17" s="279">
        <f t="shared" si="2"/>
        <v>-0.10655031844859997</v>
      </c>
      <c r="E17" s="276">
        <v>16437.519519000001</v>
      </c>
      <c r="F17" s="422">
        <v>18401.435265</v>
      </c>
      <c r="G17" s="279">
        <f t="shared" si="0"/>
        <v>0.11947762213939428</v>
      </c>
      <c r="H17" s="436">
        <f t="shared" si="1"/>
        <v>1.2270673436921484E-2</v>
      </c>
    </row>
    <row r="18" spans="1:8" ht="14.4" x14ac:dyDescent="0.3">
      <c r="A18" s="435" t="s">
        <v>334</v>
      </c>
      <c r="B18" s="276">
        <v>158.887553</v>
      </c>
      <c r="C18" s="438">
        <v>139.47061252</v>
      </c>
      <c r="D18" s="279">
        <f t="shared" si="2"/>
        <v>-0.12220554797014205</v>
      </c>
      <c r="E18" s="276">
        <v>1621.8117619999998</v>
      </c>
      <c r="F18" s="438">
        <v>1109.4685652200001</v>
      </c>
      <c r="G18" s="279">
        <f t="shared" si="0"/>
        <v>-0.31590793012142415</v>
      </c>
      <c r="H18" s="436">
        <f t="shared" si="1"/>
        <v>7.3982959787047059E-4</v>
      </c>
    </row>
    <row r="19" spans="1:8" ht="14.4" x14ac:dyDescent="0.3">
      <c r="A19" s="435" t="s">
        <v>331</v>
      </c>
      <c r="B19" s="276">
        <v>219.687727</v>
      </c>
      <c r="C19" s="438">
        <v>194.79423600000001</v>
      </c>
      <c r="D19" s="279">
        <f t="shared" si="2"/>
        <v>-0.11331307096640852</v>
      </c>
      <c r="E19" s="276">
        <v>1336.7998639999998</v>
      </c>
      <c r="F19" s="438">
        <v>890.91329420000011</v>
      </c>
      <c r="G19" s="279">
        <f t="shared" si="0"/>
        <v>-0.33354773725500597</v>
      </c>
      <c r="H19" s="436">
        <f t="shared" si="1"/>
        <v>5.9408985963900875E-4</v>
      </c>
    </row>
    <row r="20" spans="1:8" ht="14.4" x14ac:dyDescent="0.3">
      <c r="A20" s="435" t="s">
        <v>330</v>
      </c>
      <c r="B20" s="276">
        <v>50.216554000000002</v>
      </c>
      <c r="C20" s="438">
        <v>51.455341689999997</v>
      </c>
      <c r="D20" s="279">
        <f t="shared" si="2"/>
        <v>2.4668910773925079E-2</v>
      </c>
      <c r="E20" s="276">
        <v>345.88934299999994</v>
      </c>
      <c r="F20" s="438">
        <v>403.10460859</v>
      </c>
      <c r="G20" s="279">
        <f t="shared" si="0"/>
        <v>0.16541494193997197</v>
      </c>
      <c r="H20" s="729">
        <f t="shared" si="1"/>
        <v>2.6880321788453411E-4</v>
      </c>
    </row>
    <row r="21" spans="1:8" ht="14.4" x14ac:dyDescent="0.3">
      <c r="A21" s="435" t="s">
        <v>336</v>
      </c>
      <c r="B21" s="439">
        <v>0</v>
      </c>
      <c r="C21" s="438">
        <v>46.822400000000002</v>
      </c>
      <c r="D21" s="279" t="s">
        <v>394</v>
      </c>
      <c r="E21" s="276">
        <v>0</v>
      </c>
      <c r="F21" s="438">
        <v>152.83228000000003</v>
      </c>
      <c r="G21" s="279" t="s">
        <v>394</v>
      </c>
      <c r="H21" s="729">
        <f t="shared" si="1"/>
        <v>1.0191351769538977E-4</v>
      </c>
    </row>
    <row r="22" spans="1:8" ht="15" thickBot="1" x14ac:dyDescent="0.35">
      <c r="A22" s="435" t="s">
        <v>323</v>
      </c>
      <c r="B22" s="439">
        <v>12.863674</v>
      </c>
      <c r="C22" s="440">
        <v>0</v>
      </c>
      <c r="D22" s="279" t="s">
        <v>393</v>
      </c>
      <c r="E22" s="276">
        <v>42.36694</v>
      </c>
      <c r="F22" s="438">
        <v>0</v>
      </c>
      <c r="G22" s="279" t="s">
        <v>393</v>
      </c>
      <c r="H22" s="730" t="s">
        <v>393</v>
      </c>
    </row>
    <row r="23" spans="1:8" ht="14.4" x14ac:dyDescent="0.3">
      <c r="A23" s="405" t="s">
        <v>546</v>
      </c>
      <c r="B23" s="441">
        <f>+SUM(B24:B39)</f>
        <v>8017052.543525001</v>
      </c>
      <c r="C23" s="442">
        <f>+SUM(C24:C39)</f>
        <v>8067969.200806763</v>
      </c>
      <c r="D23" s="433">
        <f>+C23/B23-1</f>
        <v>6.3510444774226293E-3</v>
      </c>
      <c r="E23" s="441">
        <f>+SUM(E24:E39)</f>
        <v>62753427.650923021</v>
      </c>
      <c r="F23" s="442">
        <f>+SUM(F24:F39)</f>
        <v>62307132.848163173</v>
      </c>
      <c r="G23" s="433">
        <f>+F23/E23-1</f>
        <v>-7.1118792943462017E-3</v>
      </c>
      <c r="H23" s="434">
        <f>SUM(H24:H39)</f>
        <v>1.0000000000000002</v>
      </c>
    </row>
    <row r="24" spans="1:8" ht="14.4" x14ac:dyDescent="0.3">
      <c r="A24" s="435" t="s">
        <v>323</v>
      </c>
      <c r="B24" s="443">
        <v>2400624.540118</v>
      </c>
      <c r="C24" s="438">
        <v>2813716.8851636108</v>
      </c>
      <c r="D24" s="279">
        <f>+C24/B24-1</f>
        <v>0.17207703168164135</v>
      </c>
      <c r="E24" s="443">
        <v>20393884.282721005</v>
      </c>
      <c r="F24" s="438">
        <v>20766518.078933477</v>
      </c>
      <c r="G24" s="279">
        <f>+F24/E24-1</f>
        <v>1.8271840275576601E-2</v>
      </c>
      <c r="H24" s="436">
        <f t="shared" ref="H24:H39" si="3">(F24/$F$23)</f>
        <v>0.33329278895788056</v>
      </c>
    </row>
    <row r="25" spans="1:8" ht="14.4" x14ac:dyDescent="0.3">
      <c r="A25" s="435" t="s">
        <v>325</v>
      </c>
      <c r="B25" s="443">
        <v>1588859.0711480002</v>
      </c>
      <c r="C25" s="438">
        <v>1600813.8235800001</v>
      </c>
      <c r="D25" s="279">
        <f t="shared" si="2"/>
        <v>7.5241112626573958E-3</v>
      </c>
      <c r="E25" s="443">
        <v>12581028.286081001</v>
      </c>
      <c r="F25" s="438">
        <v>13025723.478675</v>
      </c>
      <c r="G25" s="279">
        <f t="shared" si="0"/>
        <v>3.5346490166148659E-2</v>
      </c>
      <c r="H25" s="436">
        <f t="shared" si="3"/>
        <v>0.20905669837861912</v>
      </c>
    </row>
    <row r="26" spans="1:8" ht="14.4" x14ac:dyDescent="0.3">
      <c r="A26" s="435" t="s">
        <v>320</v>
      </c>
      <c r="B26" s="443">
        <v>1606752.9142789999</v>
      </c>
      <c r="C26" s="438">
        <v>1638626.3478700861</v>
      </c>
      <c r="D26" s="279">
        <f t="shared" si="2"/>
        <v>1.9837171794014674E-2</v>
      </c>
      <c r="E26" s="443">
        <v>11488162.985330999</v>
      </c>
      <c r="F26" s="444">
        <v>11671953.310691386</v>
      </c>
      <c r="G26" s="279">
        <f t="shared" si="0"/>
        <v>1.5998234495372854E-2</v>
      </c>
      <c r="H26" s="436">
        <f t="shared" si="3"/>
        <v>0.18732932775345124</v>
      </c>
    </row>
    <row r="27" spans="1:8" ht="14.4" x14ac:dyDescent="0.3">
      <c r="A27" s="435" t="s">
        <v>330</v>
      </c>
      <c r="B27" s="443">
        <v>876876.35688000009</v>
      </c>
      <c r="C27" s="438">
        <v>778005.68945190893</v>
      </c>
      <c r="D27" s="279">
        <f t="shared" si="2"/>
        <v>-0.11275325951298465</v>
      </c>
      <c r="E27" s="443">
        <v>6645703.3877960006</v>
      </c>
      <c r="F27" s="438">
        <v>6329767.2287175441</v>
      </c>
      <c r="G27" s="279">
        <f t="shared" si="0"/>
        <v>-4.7539912728972178E-2</v>
      </c>
      <c r="H27" s="436">
        <f t="shared" si="3"/>
        <v>0.10158976892970846</v>
      </c>
    </row>
    <row r="28" spans="1:8" ht="14.4" x14ac:dyDescent="0.3">
      <c r="A28" s="435" t="s">
        <v>329</v>
      </c>
      <c r="B28" s="443">
        <v>376964.24777200003</v>
      </c>
      <c r="C28" s="438">
        <v>207926.57715200001</v>
      </c>
      <c r="D28" s="279">
        <f t="shared" si="2"/>
        <v>-0.44841830921387371</v>
      </c>
      <c r="E28" s="443">
        <v>2780634.4262089999</v>
      </c>
      <c r="F28" s="444">
        <v>2142153.0664059999</v>
      </c>
      <c r="G28" s="279">
        <f t="shared" si="0"/>
        <v>-0.22961715275656669</v>
      </c>
      <c r="H28" s="436">
        <f t="shared" si="3"/>
        <v>3.4380543101320882E-2</v>
      </c>
    </row>
    <row r="29" spans="1:8" ht="14.4" x14ac:dyDescent="0.3">
      <c r="A29" s="435" t="s">
        <v>331</v>
      </c>
      <c r="B29" s="443">
        <v>277673.04160500003</v>
      </c>
      <c r="C29" s="438">
        <v>228536.29896197701</v>
      </c>
      <c r="D29" s="279">
        <f t="shared" si="2"/>
        <v>-0.17695899594358833</v>
      </c>
      <c r="E29" s="443">
        <v>2320543.1120729996</v>
      </c>
      <c r="F29" s="438">
        <v>2107376.9777036519</v>
      </c>
      <c r="G29" s="279">
        <f t="shared" si="0"/>
        <v>-9.1860449935326161E-2</v>
      </c>
      <c r="H29" s="436">
        <f t="shared" si="3"/>
        <v>3.382240333284374E-2</v>
      </c>
    </row>
    <row r="30" spans="1:8" ht="14.4" x14ac:dyDescent="0.3">
      <c r="A30" s="435" t="s">
        <v>333</v>
      </c>
      <c r="B30" s="443">
        <v>213325.25209999998</v>
      </c>
      <c r="C30" s="438">
        <v>181307.2673018506</v>
      </c>
      <c r="D30" s="279">
        <f t="shared" si="2"/>
        <v>-0.15008998926737649</v>
      </c>
      <c r="E30" s="443">
        <v>1534849.1200639999</v>
      </c>
      <c r="F30" s="438">
        <v>1452575.1351941903</v>
      </c>
      <c r="G30" s="279">
        <f t="shared" si="0"/>
        <v>-5.3603956111581197E-2</v>
      </c>
      <c r="H30" s="436">
        <f t="shared" si="3"/>
        <v>2.3313143596801093E-2</v>
      </c>
    </row>
    <row r="31" spans="1:8" ht="14.4" x14ac:dyDescent="0.3">
      <c r="A31" s="435" t="s">
        <v>326</v>
      </c>
      <c r="B31" s="443">
        <v>160475.202995</v>
      </c>
      <c r="C31" s="438">
        <v>166222.15586219999</v>
      </c>
      <c r="D31" s="279">
        <f t="shared" si="2"/>
        <v>3.5812092833925613E-2</v>
      </c>
      <c r="E31" s="443">
        <v>1086320.694376</v>
      </c>
      <c r="F31" s="438">
        <v>1291142.6547221001</v>
      </c>
      <c r="G31" s="279">
        <f t="shared" si="0"/>
        <v>0.18854649589802142</v>
      </c>
      <c r="H31" s="436">
        <f t="shared" si="3"/>
        <v>2.0722228671129796E-2</v>
      </c>
    </row>
    <row r="32" spans="1:8" ht="14.4" x14ac:dyDescent="0.3">
      <c r="A32" s="435" t="s">
        <v>337</v>
      </c>
      <c r="B32" s="443">
        <v>153407.24647999983</v>
      </c>
      <c r="C32" s="438">
        <v>107327.61799996362</v>
      </c>
      <c r="D32" s="279">
        <f t="shared" si="2"/>
        <v>-0.30037452295999423</v>
      </c>
      <c r="E32" s="443">
        <v>1066477.3812579999</v>
      </c>
      <c r="F32" s="438">
        <v>868138.42485117668</v>
      </c>
      <c r="G32" s="279">
        <f t="shared" si="0"/>
        <v>-0.18597577397550213</v>
      </c>
      <c r="H32" s="436">
        <f t="shared" si="3"/>
        <v>1.3933210936968504E-2</v>
      </c>
    </row>
    <row r="33" spans="1:8" ht="14.4" x14ac:dyDescent="0.3">
      <c r="A33" s="435" t="s">
        <v>327</v>
      </c>
      <c r="B33" s="443">
        <v>115636.960343</v>
      </c>
      <c r="C33" s="438">
        <v>112941.40866275001</v>
      </c>
      <c r="D33" s="279">
        <f t="shared" si="2"/>
        <v>-2.3310468143182828E-2</v>
      </c>
      <c r="E33" s="443">
        <v>813731.24716000003</v>
      </c>
      <c r="F33" s="438">
        <v>790313.68644407007</v>
      </c>
      <c r="G33" s="279">
        <f t="shared" si="0"/>
        <v>-2.8778003545592568E-2</v>
      </c>
      <c r="H33" s="436">
        <f t="shared" si="3"/>
        <v>1.2684160710299297E-2</v>
      </c>
    </row>
    <row r="34" spans="1:8" ht="14.4" x14ac:dyDescent="0.3">
      <c r="A34" s="435" t="s">
        <v>319</v>
      </c>
      <c r="B34" s="443">
        <v>63112.013219999993</v>
      </c>
      <c r="C34" s="438">
        <v>63278.4876</v>
      </c>
      <c r="D34" s="279">
        <f t="shared" si="2"/>
        <v>2.637760570554093E-3</v>
      </c>
      <c r="E34" s="443">
        <v>653537.46051999996</v>
      </c>
      <c r="F34" s="438">
        <v>647234.23540000001</v>
      </c>
      <c r="G34" s="279">
        <f t="shared" si="0"/>
        <v>-9.6447801400468824E-3</v>
      </c>
      <c r="H34" s="436">
        <f t="shared" si="3"/>
        <v>1.0387803222742589E-2</v>
      </c>
    </row>
    <row r="35" spans="1:8" ht="14.4" x14ac:dyDescent="0.3">
      <c r="A35" s="435" t="s">
        <v>332</v>
      </c>
      <c r="B35" s="443">
        <v>70717.252603999994</v>
      </c>
      <c r="C35" s="438">
        <v>50199.292944579996</v>
      </c>
      <c r="D35" s="279">
        <f t="shared" si="2"/>
        <v>-0.29014079172893992</v>
      </c>
      <c r="E35" s="443">
        <v>642694.209011</v>
      </c>
      <c r="F35" s="438">
        <v>413020.83744538005</v>
      </c>
      <c r="G35" s="279">
        <f t="shared" si="0"/>
        <v>-0.35736026300758061</v>
      </c>
      <c r="H35" s="436">
        <f t="shared" si="3"/>
        <v>6.6287890096287105E-3</v>
      </c>
    </row>
    <row r="36" spans="1:8" ht="14.4" x14ac:dyDescent="0.3">
      <c r="A36" s="435" t="s">
        <v>334</v>
      </c>
      <c r="B36" s="443">
        <v>32490.287081000002</v>
      </c>
      <c r="C36" s="438">
        <v>48450.211405839997</v>
      </c>
      <c r="D36" s="279">
        <f t="shared" si="2"/>
        <v>0.491221400569686</v>
      </c>
      <c r="E36" s="443">
        <v>293911.56781700003</v>
      </c>
      <c r="F36" s="438">
        <v>348340.38521921</v>
      </c>
      <c r="G36" s="279">
        <f t="shared" si="0"/>
        <v>0.18518773455047999</v>
      </c>
      <c r="H36" s="436">
        <f t="shared" si="3"/>
        <v>5.5906983566084466E-3</v>
      </c>
    </row>
    <row r="37" spans="1:8" ht="14.4" x14ac:dyDescent="0.3">
      <c r="A37" s="435" t="s">
        <v>324</v>
      </c>
      <c r="B37" s="443">
        <v>45500.725200000001</v>
      </c>
      <c r="C37" s="438">
        <v>55074.363999999994</v>
      </c>
      <c r="D37" s="279">
        <f t="shared" si="2"/>
        <v>0.21040629040347669</v>
      </c>
      <c r="E37" s="443">
        <v>271947.56876299996</v>
      </c>
      <c r="F37" s="438">
        <v>341578.69880999997</v>
      </c>
      <c r="G37" s="279">
        <f t="shared" si="0"/>
        <v>0.25604615758739491</v>
      </c>
      <c r="H37" s="436">
        <f t="shared" si="3"/>
        <v>5.4821764892054375E-3</v>
      </c>
    </row>
    <row r="38" spans="1:8" ht="14.4" x14ac:dyDescent="0.3">
      <c r="A38" s="435" t="s">
        <v>321</v>
      </c>
      <c r="B38" s="443">
        <v>12576.431699999999</v>
      </c>
      <c r="C38" s="438">
        <v>10503.772849999999</v>
      </c>
      <c r="D38" s="279">
        <f t="shared" si="2"/>
        <v>-0.16480500188300629</v>
      </c>
      <c r="E38" s="443">
        <v>95262.160822999998</v>
      </c>
      <c r="F38" s="438">
        <v>68763.648949999988</v>
      </c>
      <c r="G38" s="279">
        <f t="shared" si="0"/>
        <v>-0.27816408576155494</v>
      </c>
      <c r="H38" s="436">
        <f t="shared" si="3"/>
        <v>1.1036240283688026E-3</v>
      </c>
    </row>
    <row r="39" spans="1:8" ht="15" thickBot="1" x14ac:dyDescent="0.35">
      <c r="A39" s="435" t="s">
        <v>335</v>
      </c>
      <c r="B39" s="443">
        <v>22061</v>
      </c>
      <c r="C39" s="438">
        <v>5038.9999999949996</v>
      </c>
      <c r="D39" s="279">
        <f>+C39/B39-1</f>
        <v>-0.77158786999705364</v>
      </c>
      <c r="E39" s="443">
        <v>84739.760920000001</v>
      </c>
      <c r="F39" s="438">
        <v>42532.999999990003</v>
      </c>
      <c r="G39" s="279">
        <f>+F39/E39-1</f>
        <v>-0.4980750531011765</v>
      </c>
      <c r="H39" s="436">
        <f t="shared" si="3"/>
        <v>6.8263452442337647E-4</v>
      </c>
    </row>
    <row r="40" spans="1:8" ht="14.4" x14ac:dyDescent="0.3">
      <c r="A40" s="405" t="s">
        <v>547</v>
      </c>
      <c r="B40" s="441">
        <f>+SUM(B41:B51)</f>
        <v>130333.85144300001</v>
      </c>
      <c r="C40" s="442">
        <f>+SUM(C41:C51)</f>
        <v>126576.886218866</v>
      </c>
      <c r="D40" s="433">
        <f>+C40/B40-1</f>
        <v>-2.8825705544173741E-2</v>
      </c>
      <c r="E40" s="441">
        <f>+SUM(E41:E51)</f>
        <v>1043760.1143820003</v>
      </c>
      <c r="F40" s="442">
        <f>+SUM(F41:F51)</f>
        <v>906443.77362533309</v>
      </c>
      <c r="G40" s="433">
        <f>+F40/E40-1</f>
        <v>-0.13155929112885367</v>
      </c>
      <c r="H40" s="434">
        <f>SUM(H41:H51)</f>
        <v>1</v>
      </c>
    </row>
    <row r="41" spans="1:8" ht="14.4" x14ac:dyDescent="0.3">
      <c r="A41" s="435" t="s">
        <v>319</v>
      </c>
      <c r="B41" s="443">
        <v>50653.894872999997</v>
      </c>
      <c r="C41" s="438">
        <v>53686.884670949992</v>
      </c>
      <c r="D41" s="279">
        <f t="shared" ref="D41:D50" si="4">+C41/B41-1</f>
        <v>5.9876734169294288E-2</v>
      </c>
      <c r="E41" s="443">
        <v>392058.24756300001</v>
      </c>
      <c r="F41" s="438">
        <v>368286.38526150002</v>
      </c>
      <c r="G41" s="279">
        <f t="shared" ref="G41:G51" si="5">+F41/E41-1</f>
        <v>-6.0633496296185085E-2</v>
      </c>
      <c r="H41" s="280">
        <f t="shared" ref="H41:H51" si="6">(F41/$F$40)</f>
        <v>0.40629810251609327</v>
      </c>
    </row>
    <row r="42" spans="1:8" ht="14.4" x14ac:dyDescent="0.3">
      <c r="A42" s="435" t="s">
        <v>322</v>
      </c>
      <c r="B42" s="443">
        <v>24632.038780999999</v>
      </c>
      <c r="C42" s="438">
        <v>23243.926501580998</v>
      </c>
      <c r="D42" s="279">
        <f t="shared" si="4"/>
        <v>-5.6353933661785538E-2</v>
      </c>
      <c r="E42" s="443">
        <v>174402.84867600002</v>
      </c>
      <c r="F42" s="438">
        <v>162128.772888398</v>
      </c>
      <c r="G42" s="279">
        <f t="shared" si="5"/>
        <v>-7.0377725368490962E-2</v>
      </c>
      <c r="H42" s="280">
        <f t="shared" si="6"/>
        <v>0.17886247068581207</v>
      </c>
    </row>
    <row r="43" spans="1:8" ht="14.4" x14ac:dyDescent="0.3">
      <c r="A43" s="435" t="s">
        <v>326</v>
      </c>
      <c r="B43" s="443">
        <v>16645.583633000002</v>
      </c>
      <c r="C43" s="438">
        <v>15020.313951585</v>
      </c>
      <c r="D43" s="279">
        <f t="shared" si="4"/>
        <v>-9.7639693341415312E-2</v>
      </c>
      <c r="E43" s="443">
        <v>130542.33074200001</v>
      </c>
      <c r="F43" s="438">
        <v>124739.52670800501</v>
      </c>
      <c r="G43" s="279">
        <f t="shared" si="5"/>
        <v>-4.4451512402237436E-2</v>
      </c>
      <c r="H43" s="280">
        <f t="shared" si="6"/>
        <v>0.13761419112528925</v>
      </c>
    </row>
    <row r="44" spans="1:8" ht="14.4" x14ac:dyDescent="0.3">
      <c r="A44" s="435" t="s">
        <v>327</v>
      </c>
      <c r="B44" s="443">
        <v>14660.270373000003</v>
      </c>
      <c r="C44" s="438">
        <v>12004.263634659999</v>
      </c>
      <c r="D44" s="279">
        <f t="shared" si="4"/>
        <v>-0.18117037890594456</v>
      </c>
      <c r="E44" s="443">
        <v>160177.24243700001</v>
      </c>
      <c r="F44" s="438">
        <v>87327.144026809998</v>
      </c>
      <c r="G44" s="279">
        <f t="shared" si="5"/>
        <v>-0.45480929314189555</v>
      </c>
      <c r="H44" s="280">
        <f t="shared" si="6"/>
        <v>9.6340387090468951E-2</v>
      </c>
    </row>
    <row r="45" spans="1:8" ht="14.4" x14ac:dyDescent="0.3">
      <c r="A45" s="435" t="s">
        <v>324</v>
      </c>
      <c r="B45" s="443">
        <v>12857.549826</v>
      </c>
      <c r="C45" s="438">
        <v>12158.318319000002</v>
      </c>
      <c r="D45" s="279">
        <f t="shared" si="4"/>
        <v>-5.4382951375855582E-2</v>
      </c>
      <c r="E45" s="443">
        <v>108862.82949</v>
      </c>
      <c r="F45" s="438">
        <v>85222.517387999993</v>
      </c>
      <c r="G45" s="279">
        <f t="shared" si="5"/>
        <v>-0.21715687726242294</v>
      </c>
      <c r="H45" s="280">
        <f t="shared" si="6"/>
        <v>9.401853691062545E-2</v>
      </c>
    </row>
    <row r="46" spans="1:8" ht="14.4" x14ac:dyDescent="0.3">
      <c r="A46" s="435" t="s">
        <v>330</v>
      </c>
      <c r="B46" s="443">
        <v>5190.6934689999998</v>
      </c>
      <c r="C46" s="438">
        <v>4207.5430039900002</v>
      </c>
      <c r="D46" s="279">
        <f t="shared" si="4"/>
        <v>-0.18940638103205232</v>
      </c>
      <c r="E46" s="443">
        <v>38417.153639000004</v>
      </c>
      <c r="F46" s="438">
        <v>36345.200772320008</v>
      </c>
      <c r="G46" s="279">
        <f t="shared" si="5"/>
        <v>-5.393301352176727E-2</v>
      </c>
      <c r="H46" s="280">
        <f t="shared" si="6"/>
        <v>4.0096475732804615E-2</v>
      </c>
    </row>
    <row r="47" spans="1:8" ht="14.4" x14ac:dyDescent="0.3">
      <c r="A47" s="435" t="s">
        <v>320</v>
      </c>
      <c r="B47" s="443">
        <v>3888.0404600000002</v>
      </c>
      <c r="C47" s="438">
        <v>3328.4169644000003</v>
      </c>
      <c r="D47" s="279">
        <f t="shared" si="4"/>
        <v>-0.14393458642145918</v>
      </c>
      <c r="E47" s="443">
        <v>24920.400191000001</v>
      </c>
      <c r="F47" s="438">
        <v>24990.377379600002</v>
      </c>
      <c r="G47" s="279">
        <f t="shared" si="5"/>
        <v>2.8080282846048021E-3</v>
      </c>
      <c r="H47" s="280">
        <f t="shared" si="6"/>
        <v>2.7569693903517788E-2</v>
      </c>
    </row>
    <row r="48" spans="1:8" ht="14.4" x14ac:dyDescent="0.3">
      <c r="A48" s="435" t="s">
        <v>334</v>
      </c>
      <c r="B48" s="443">
        <v>1337.78323</v>
      </c>
      <c r="C48" s="438">
        <v>952.28670990000001</v>
      </c>
      <c r="D48" s="279">
        <f t="shared" si="4"/>
        <v>-0.2881606761507991</v>
      </c>
      <c r="E48" s="443">
        <v>11110.108995999999</v>
      </c>
      <c r="F48" s="438">
        <v>7880.3679868999989</v>
      </c>
      <c r="G48" s="279">
        <f t="shared" si="5"/>
        <v>-0.29070290941905363</v>
      </c>
      <c r="H48" s="280">
        <f t="shared" si="6"/>
        <v>8.6937195843735226E-3</v>
      </c>
    </row>
    <row r="49" spans="1:8" ht="14.4" x14ac:dyDescent="0.3">
      <c r="A49" s="435" t="s">
        <v>336</v>
      </c>
      <c r="B49" s="443">
        <v>0</v>
      </c>
      <c r="C49" s="438">
        <v>1529.8842</v>
      </c>
      <c r="D49" s="279" t="s">
        <v>394</v>
      </c>
      <c r="E49" s="443">
        <v>0</v>
      </c>
      <c r="F49" s="438">
        <v>5023.6565700000001</v>
      </c>
      <c r="G49" s="279" t="s">
        <v>394</v>
      </c>
      <c r="H49" s="280">
        <f t="shared" si="6"/>
        <v>5.5421601605886968E-3</v>
      </c>
    </row>
    <row r="50" spans="1:8" ht="14.4" x14ac:dyDescent="0.3">
      <c r="A50" s="435" t="s">
        <v>329</v>
      </c>
      <c r="B50" s="445">
        <v>467.99679799999996</v>
      </c>
      <c r="C50" s="438">
        <v>445.04826279999997</v>
      </c>
      <c r="D50" s="279">
        <f t="shared" si="4"/>
        <v>-4.9035667120098547E-2</v>
      </c>
      <c r="E50" s="443">
        <v>2965.6995389999997</v>
      </c>
      <c r="F50" s="438">
        <v>3819.6978177999999</v>
      </c>
      <c r="G50" s="279">
        <f t="shared" si="5"/>
        <v>0.28795846226821697</v>
      </c>
      <c r="H50" s="280">
        <f t="shared" si="6"/>
        <v>4.2139379506387596E-3</v>
      </c>
    </row>
    <row r="51" spans="1:8" ht="15" thickBot="1" x14ac:dyDescent="0.35">
      <c r="A51" s="435" t="s">
        <v>331</v>
      </c>
      <c r="B51" s="445">
        <v>0</v>
      </c>
      <c r="C51" s="438">
        <v>0</v>
      </c>
      <c r="D51" s="279" t="s">
        <v>393</v>
      </c>
      <c r="E51" s="443">
        <v>303.25310899999999</v>
      </c>
      <c r="F51" s="438">
        <v>680.12682599999994</v>
      </c>
      <c r="G51" s="279">
        <f t="shared" si="5"/>
        <v>1.2427695077645518</v>
      </c>
      <c r="H51" s="280">
        <f t="shared" si="6"/>
        <v>7.5032433978759023E-4</v>
      </c>
    </row>
    <row r="52" spans="1:8" ht="14.4" x14ac:dyDescent="0.3">
      <c r="A52" s="446" t="s">
        <v>548</v>
      </c>
      <c r="B52" s="441">
        <f>+SUM(B53:B63)</f>
        <v>23383.273080999999</v>
      </c>
      <c r="C52" s="442">
        <f>+SUM(C53:C63)</f>
        <v>23013.084199033998</v>
      </c>
      <c r="D52" s="433">
        <f>+C52/B52-1</f>
        <v>-1.583135434819849E-2</v>
      </c>
      <c r="E52" s="441">
        <f>+SUM(E53:E63)</f>
        <v>175958.61174999998</v>
      </c>
      <c r="F52" s="442">
        <f>+SUM(F53:F63)</f>
        <v>168225.07969214802</v>
      </c>
      <c r="G52" s="433">
        <f>+F52/E52-1</f>
        <v>-4.395085856235148E-2</v>
      </c>
      <c r="H52" s="434">
        <f>SUM(H53:H63)</f>
        <v>0.99999999999999978</v>
      </c>
    </row>
    <row r="53" spans="1:8" ht="14.4" x14ac:dyDescent="0.3">
      <c r="A53" s="435" t="s">
        <v>326</v>
      </c>
      <c r="B53" s="443">
        <v>7019.1350729999995</v>
      </c>
      <c r="C53" s="438">
        <v>7381.5935583230003</v>
      </c>
      <c r="D53" s="279">
        <f t="shared" ref="D53:D61" si="7">+C53/B53-1</f>
        <v>5.1638625208573652E-2</v>
      </c>
      <c r="E53" s="443">
        <v>51525.524969999991</v>
      </c>
      <c r="F53" s="438">
        <v>58055.251579582007</v>
      </c>
      <c r="G53" s="279">
        <f t="shared" ref="G53:G62" si="8">+F53/E53-1</f>
        <v>0.12672799769403342</v>
      </c>
      <c r="H53" s="280">
        <f t="shared" ref="H53:H63" si="9">(F53/$F$52)</f>
        <v>0.34510461630229655</v>
      </c>
    </row>
    <row r="54" spans="1:8" ht="14.4" x14ac:dyDescent="0.3">
      <c r="A54" s="435" t="s">
        <v>322</v>
      </c>
      <c r="B54" s="443">
        <v>3699.5370889999999</v>
      </c>
      <c r="C54" s="438">
        <v>2837.6701289010002</v>
      </c>
      <c r="D54" s="279">
        <f t="shared" si="7"/>
        <v>-0.23296616289146754</v>
      </c>
      <c r="E54" s="443">
        <v>27971.014146000001</v>
      </c>
      <c r="F54" s="438">
        <v>22483.818380356002</v>
      </c>
      <c r="G54" s="279">
        <f t="shared" si="8"/>
        <v>-0.19617435882026091</v>
      </c>
      <c r="H54" s="280">
        <f t="shared" si="9"/>
        <v>0.13365318905778734</v>
      </c>
    </row>
    <row r="55" spans="1:8" ht="14.4" x14ac:dyDescent="0.3">
      <c r="A55" s="435" t="s">
        <v>327</v>
      </c>
      <c r="B55" s="443">
        <v>4820.9619629999997</v>
      </c>
      <c r="C55" s="438">
        <v>2631.4284155300002</v>
      </c>
      <c r="D55" s="279">
        <f t="shared" si="7"/>
        <v>-0.45416943014159183</v>
      </c>
      <c r="E55" s="443">
        <v>34577.574599</v>
      </c>
      <c r="F55" s="438">
        <v>19362.377799150003</v>
      </c>
      <c r="G55" s="279">
        <f t="shared" si="8"/>
        <v>-0.44003077070333407</v>
      </c>
      <c r="H55" s="280">
        <f t="shared" si="9"/>
        <v>0.11509804503931972</v>
      </c>
    </row>
    <row r="56" spans="1:8" ht="14.4" x14ac:dyDescent="0.3">
      <c r="A56" s="435" t="s">
        <v>320</v>
      </c>
      <c r="B56" s="443">
        <v>2066.4088379999998</v>
      </c>
      <c r="C56" s="438">
        <v>2525.9488636000001</v>
      </c>
      <c r="D56" s="279">
        <f t="shared" si="7"/>
        <v>0.2223858208256464</v>
      </c>
      <c r="E56" s="443">
        <v>16233.051491999999</v>
      </c>
      <c r="F56" s="438">
        <v>18246.769210599999</v>
      </c>
      <c r="G56" s="279">
        <f t="shared" si="8"/>
        <v>0.12405047317150464</v>
      </c>
      <c r="H56" s="280">
        <f t="shared" si="9"/>
        <v>0.10846640253636138</v>
      </c>
    </row>
    <row r="57" spans="1:8" ht="14.4" x14ac:dyDescent="0.3">
      <c r="A57" s="435" t="s">
        <v>324</v>
      </c>
      <c r="B57" s="443">
        <v>1674.2141669999999</v>
      </c>
      <c r="C57" s="438">
        <v>2780.2914499999997</v>
      </c>
      <c r="D57" s="279">
        <f t="shared" si="7"/>
        <v>0.66065459533290394</v>
      </c>
      <c r="E57" s="443">
        <v>13112.649380000001</v>
      </c>
      <c r="F57" s="438">
        <v>15407.439068</v>
      </c>
      <c r="G57" s="279">
        <f t="shared" si="8"/>
        <v>0.17500579947635253</v>
      </c>
      <c r="H57" s="280">
        <f t="shared" si="9"/>
        <v>9.158824056553054E-2</v>
      </c>
    </row>
    <row r="58" spans="1:8" ht="14.4" x14ac:dyDescent="0.3">
      <c r="A58" s="435" t="s">
        <v>319</v>
      </c>
      <c r="B58" s="443">
        <v>1963.681321</v>
      </c>
      <c r="C58" s="438">
        <v>2110.9427501999999</v>
      </c>
      <c r="D58" s="279">
        <f t="shared" si="7"/>
        <v>7.4992529401362917E-2</v>
      </c>
      <c r="E58" s="443">
        <v>15757.084574999999</v>
      </c>
      <c r="F58" s="438">
        <v>14673.8008911</v>
      </c>
      <c r="G58" s="279">
        <f t="shared" si="8"/>
        <v>-6.8748992159293532E-2</v>
      </c>
      <c r="H58" s="280">
        <f t="shared" si="9"/>
        <v>8.7227189417612774E-2</v>
      </c>
    </row>
    <row r="59" spans="1:8" ht="14.4" x14ac:dyDescent="0.3">
      <c r="A59" s="435" t="s">
        <v>334</v>
      </c>
      <c r="B59" s="443">
        <v>1483.549098</v>
      </c>
      <c r="C59" s="438">
        <v>1723.1268307400001</v>
      </c>
      <c r="D59" s="279">
        <f t="shared" si="7"/>
        <v>0.16148958808507197</v>
      </c>
      <c r="E59" s="443">
        <v>10798.013996</v>
      </c>
      <c r="F59" s="438">
        <v>11289.68361706</v>
      </c>
      <c r="G59" s="279">
        <f t="shared" si="8"/>
        <v>4.5533338004760227E-2</v>
      </c>
      <c r="H59" s="280">
        <f t="shared" si="9"/>
        <v>6.7110585637528752E-2</v>
      </c>
    </row>
    <row r="60" spans="1:8" ht="14.4" x14ac:dyDescent="0.3">
      <c r="A60" s="435" t="s">
        <v>330</v>
      </c>
      <c r="B60" s="443">
        <v>383.50651400000004</v>
      </c>
      <c r="C60" s="438">
        <v>412.23015333999996</v>
      </c>
      <c r="D60" s="279">
        <f t="shared" si="7"/>
        <v>7.4897396240836578E-2</v>
      </c>
      <c r="E60" s="443">
        <v>3203.1054580000005</v>
      </c>
      <c r="F60" s="438">
        <v>3430.9004189000002</v>
      </c>
      <c r="G60" s="279">
        <f t="shared" si="8"/>
        <v>7.1116909476415913E-2</v>
      </c>
      <c r="H60" s="280">
        <f t="shared" si="9"/>
        <v>2.0394702295154502E-2</v>
      </c>
    </row>
    <row r="61" spans="1:8" ht="14.4" x14ac:dyDescent="0.3">
      <c r="A61" s="435" t="s">
        <v>329</v>
      </c>
      <c r="B61" s="443">
        <v>272.27901800000001</v>
      </c>
      <c r="C61" s="438">
        <v>357.2458484</v>
      </c>
      <c r="D61" s="279">
        <f t="shared" si="7"/>
        <v>0.31205794344388305</v>
      </c>
      <c r="E61" s="443">
        <v>2082.0762810000001</v>
      </c>
      <c r="F61" s="438">
        <v>2659.5065873999997</v>
      </c>
      <c r="G61" s="279">
        <f t="shared" si="8"/>
        <v>0.27733388621221211</v>
      </c>
      <c r="H61" s="280">
        <f t="shared" si="9"/>
        <v>1.5809215797471448E-2</v>
      </c>
    </row>
    <row r="62" spans="1:8" ht="14.4" x14ac:dyDescent="0.3">
      <c r="A62" s="435" t="s">
        <v>331</v>
      </c>
      <c r="B62" s="443">
        <v>0</v>
      </c>
      <c r="C62" s="438">
        <v>0</v>
      </c>
      <c r="D62" s="279" t="s">
        <v>393</v>
      </c>
      <c r="E62" s="443">
        <v>698.51685300000008</v>
      </c>
      <c r="F62" s="438">
        <v>1403.8388500000001</v>
      </c>
      <c r="G62" s="279">
        <f t="shared" si="8"/>
        <v>1.0097422760392583</v>
      </c>
      <c r="H62" s="280">
        <f t="shared" si="9"/>
        <v>8.345003328689312E-3</v>
      </c>
    </row>
    <row r="63" spans="1:8" ht="15" thickBot="1" x14ac:dyDescent="0.35">
      <c r="A63" s="435" t="s">
        <v>336</v>
      </c>
      <c r="B63" s="443">
        <v>0</v>
      </c>
      <c r="C63" s="438">
        <v>252.6062</v>
      </c>
      <c r="D63" s="279" t="s">
        <v>394</v>
      </c>
      <c r="E63" s="443">
        <v>0</v>
      </c>
      <c r="F63" s="438">
        <v>1211.6932899999999</v>
      </c>
      <c r="G63" s="279" t="s">
        <v>394</v>
      </c>
      <c r="H63" s="280">
        <f t="shared" si="9"/>
        <v>7.2028100222475697E-3</v>
      </c>
    </row>
    <row r="64" spans="1:8" ht="14.4" x14ac:dyDescent="0.3">
      <c r="A64" s="446" t="s">
        <v>549</v>
      </c>
      <c r="B64" s="441">
        <f>+SUM(B65:B81)</f>
        <v>304457.69792099996</v>
      </c>
      <c r="C64" s="442">
        <f>+SUM(C65:C81)</f>
        <v>270285.83457504108</v>
      </c>
      <c r="D64" s="433">
        <f>+C64/B64-1</f>
        <v>-0.11223846064429521</v>
      </c>
      <c r="E64" s="441">
        <f>+SUM(E65:E81)</f>
        <v>2216557.4538370003</v>
      </c>
      <c r="F64" s="442">
        <f>+SUM(F65:F81)</f>
        <v>2016159.8066946694</v>
      </c>
      <c r="G64" s="433">
        <f>+F64/E64-1</f>
        <v>-9.0409407974257561E-2</v>
      </c>
      <c r="H64" s="434">
        <f>SUM(H65:H81)</f>
        <v>0.99999999999999989</v>
      </c>
    </row>
    <row r="65" spans="1:8" ht="14.4" x14ac:dyDescent="0.3">
      <c r="A65" s="435" t="s">
        <v>319</v>
      </c>
      <c r="B65" s="443">
        <v>62064.171893999992</v>
      </c>
      <c r="C65" s="438">
        <v>60850.296496130701</v>
      </c>
      <c r="D65" s="279">
        <f t="shared" ref="D65:D80" si="10">+C65/B65-1</f>
        <v>-1.9558391916393858E-2</v>
      </c>
      <c r="E65" s="443">
        <v>415897.64907099993</v>
      </c>
      <c r="F65" s="438">
        <v>442710.05594305921</v>
      </c>
      <c r="G65" s="279">
        <f t="shared" ref="G65:G80" si="11">+F65/E65-1</f>
        <v>6.4468762763989496E-2</v>
      </c>
      <c r="H65" s="280">
        <f t="shared" ref="H65:H80" si="12">(F65/$F$64)</f>
        <v>0.21958083603940426</v>
      </c>
    </row>
    <row r="66" spans="1:8" ht="14.4" x14ac:dyDescent="0.3">
      <c r="A66" s="435" t="s">
        <v>326</v>
      </c>
      <c r="B66" s="443">
        <v>45683.790125</v>
      </c>
      <c r="C66" s="438">
        <v>49712.997354144594</v>
      </c>
      <c r="D66" s="279">
        <f t="shared" si="10"/>
        <v>8.8197744060198868E-2</v>
      </c>
      <c r="E66" s="443">
        <v>419436.664261</v>
      </c>
      <c r="F66" s="438">
        <v>389339.12127689697</v>
      </c>
      <c r="G66" s="279">
        <f t="shared" si="11"/>
        <v>-7.1757062623820644E-2</v>
      </c>
      <c r="H66" s="280">
        <f t="shared" si="12"/>
        <v>0.19310925651036903</v>
      </c>
    </row>
    <row r="67" spans="1:8" ht="14.4" x14ac:dyDescent="0.3">
      <c r="A67" s="435" t="s">
        <v>322</v>
      </c>
      <c r="B67" s="443">
        <v>51938.420550999996</v>
      </c>
      <c r="C67" s="438">
        <v>36978.353595829802</v>
      </c>
      <c r="D67" s="279">
        <f t="shared" si="10"/>
        <v>-0.28803469178429153</v>
      </c>
      <c r="E67" s="443">
        <v>375330.57103899994</v>
      </c>
      <c r="F67" s="438">
        <v>298747.55032196303</v>
      </c>
      <c r="G67" s="279">
        <f t="shared" si="11"/>
        <v>-0.20404152133154985</v>
      </c>
      <c r="H67" s="280">
        <f t="shared" si="12"/>
        <v>0.14817652317538035</v>
      </c>
    </row>
    <row r="68" spans="1:8" ht="14.4" x14ac:dyDescent="0.3">
      <c r="A68" s="435" t="s">
        <v>327</v>
      </c>
      <c r="B68" s="443">
        <v>49723.794843999996</v>
      </c>
      <c r="C68" s="438">
        <v>27491.0274679629</v>
      </c>
      <c r="D68" s="279">
        <f t="shared" si="10"/>
        <v>-0.44712531386207843</v>
      </c>
      <c r="E68" s="443">
        <v>312152.25400800002</v>
      </c>
      <c r="F68" s="438">
        <v>181232.6367370669</v>
      </c>
      <c r="G68" s="279">
        <f t="shared" si="11"/>
        <v>-0.41940948876690742</v>
      </c>
      <c r="H68" s="280">
        <f t="shared" si="12"/>
        <v>8.98900157295483E-2</v>
      </c>
    </row>
    <row r="69" spans="1:8" ht="14.4" x14ac:dyDescent="0.3">
      <c r="A69" s="435" t="s">
        <v>324</v>
      </c>
      <c r="B69" s="443">
        <v>20521.193513999999</v>
      </c>
      <c r="C69" s="438">
        <v>18482.536843795398</v>
      </c>
      <c r="D69" s="279">
        <f t="shared" si="10"/>
        <v>-9.9343962075782E-2</v>
      </c>
      <c r="E69" s="443">
        <v>109964.297248</v>
      </c>
      <c r="F69" s="438">
        <v>150268.90214290688</v>
      </c>
      <c r="G69" s="279">
        <f t="shared" si="11"/>
        <v>0.36652446206252565</v>
      </c>
      <c r="H69" s="280">
        <f t="shared" si="12"/>
        <v>7.4532237793818817E-2</v>
      </c>
    </row>
    <row r="70" spans="1:8" ht="14.4" x14ac:dyDescent="0.3">
      <c r="A70" s="435" t="s">
        <v>330</v>
      </c>
      <c r="B70" s="443">
        <v>19904.761498</v>
      </c>
      <c r="C70" s="438">
        <v>19550.280720632902</v>
      </c>
      <c r="D70" s="279">
        <f t="shared" si="10"/>
        <v>-1.7808843246010064E-2</v>
      </c>
      <c r="E70" s="443">
        <v>141092.97928200001</v>
      </c>
      <c r="F70" s="438">
        <v>139488.2755387139</v>
      </c>
      <c r="G70" s="279">
        <f t="shared" si="11"/>
        <v>-1.137337769357627E-2</v>
      </c>
      <c r="H70" s="280">
        <f t="shared" si="12"/>
        <v>6.9185128617058195E-2</v>
      </c>
    </row>
    <row r="71" spans="1:8" ht="14.4" x14ac:dyDescent="0.3">
      <c r="A71" s="435" t="s">
        <v>334</v>
      </c>
      <c r="B71" s="443">
        <v>9216.8181590000004</v>
      </c>
      <c r="C71" s="438">
        <v>11543.684001764401</v>
      </c>
      <c r="D71" s="279">
        <f t="shared" si="10"/>
        <v>0.25245869047468106</v>
      </c>
      <c r="E71" s="443">
        <v>87396.600915000003</v>
      </c>
      <c r="F71" s="438">
        <v>85355.889990182695</v>
      </c>
      <c r="G71" s="279">
        <f t="shared" si="11"/>
        <v>-2.3350003357705651E-2</v>
      </c>
      <c r="H71" s="280">
        <f t="shared" si="12"/>
        <v>4.2335875215227484E-2</v>
      </c>
    </row>
    <row r="72" spans="1:8" ht="14.4" x14ac:dyDescent="0.3">
      <c r="A72" s="435" t="s">
        <v>329</v>
      </c>
      <c r="B72" s="443">
        <v>8937.4461809999993</v>
      </c>
      <c r="C72" s="438">
        <v>9205.8004960120998</v>
      </c>
      <c r="D72" s="279">
        <f t="shared" si="10"/>
        <v>3.0025838430511875E-2</v>
      </c>
      <c r="E72" s="443">
        <v>62890.20567399999</v>
      </c>
      <c r="F72" s="438">
        <v>76023.395771209209</v>
      </c>
      <c r="G72" s="279">
        <f t="shared" si="11"/>
        <v>0.20882727217155095</v>
      </c>
      <c r="H72" s="280">
        <f t="shared" si="12"/>
        <v>3.7707028737887303E-2</v>
      </c>
    </row>
    <row r="73" spans="1:8" ht="14.4" x14ac:dyDescent="0.3">
      <c r="A73" s="435" t="s">
        <v>320</v>
      </c>
      <c r="B73" s="443">
        <v>9100.932922</v>
      </c>
      <c r="C73" s="438">
        <v>9756.9057541220991</v>
      </c>
      <c r="D73" s="279">
        <f t="shared" si="10"/>
        <v>7.2077537296906469E-2</v>
      </c>
      <c r="E73" s="443">
        <v>61500.197589999996</v>
      </c>
      <c r="F73" s="438">
        <v>70296.994057578398</v>
      </c>
      <c r="G73" s="279">
        <f t="shared" si="11"/>
        <v>0.14303688138082937</v>
      </c>
      <c r="H73" s="280">
        <f t="shared" si="12"/>
        <v>3.4866776841873774E-2</v>
      </c>
    </row>
    <row r="74" spans="1:8" ht="14.4" x14ac:dyDescent="0.3">
      <c r="A74" s="435" t="s">
        <v>332</v>
      </c>
      <c r="B74" s="443">
        <v>7044.5444799999996</v>
      </c>
      <c r="C74" s="438">
        <v>7344.3318996340995</v>
      </c>
      <c r="D74" s="279">
        <f t="shared" si="10"/>
        <v>4.2555969443477837E-2</v>
      </c>
      <c r="E74" s="443">
        <v>73481.405899999998</v>
      </c>
      <c r="F74" s="438">
        <v>50887.318334579002</v>
      </c>
      <c r="G74" s="279">
        <f t="shared" si="11"/>
        <v>-0.30748033857938195</v>
      </c>
      <c r="H74" s="280">
        <f t="shared" si="12"/>
        <v>2.5239724631751604E-2</v>
      </c>
    </row>
    <row r="75" spans="1:8" ht="14.4" x14ac:dyDescent="0.3">
      <c r="A75" s="435" t="s">
        <v>333</v>
      </c>
      <c r="B75" s="443">
        <v>7403.6109110000007</v>
      </c>
      <c r="C75" s="438">
        <v>6251.7961648311002</v>
      </c>
      <c r="D75" s="279">
        <f t="shared" si="10"/>
        <v>-0.15557472698323171</v>
      </c>
      <c r="E75" s="443">
        <v>60161.215050000006</v>
      </c>
      <c r="F75" s="438">
        <v>45460.153431178209</v>
      </c>
      <c r="G75" s="279">
        <f t="shared" si="11"/>
        <v>-0.24436111548950168</v>
      </c>
      <c r="H75" s="280">
        <f t="shared" si="12"/>
        <v>2.2547891928123717E-2</v>
      </c>
    </row>
    <row r="76" spans="1:8" ht="14.4" x14ac:dyDescent="0.3">
      <c r="A76" s="435" t="s">
        <v>321</v>
      </c>
      <c r="B76" s="443">
        <v>8475.3662960000001</v>
      </c>
      <c r="C76" s="438">
        <v>7067.1202442283002</v>
      </c>
      <c r="D76" s="279">
        <f t="shared" si="10"/>
        <v>-0.16615754441626085</v>
      </c>
      <c r="E76" s="443">
        <v>56196.966892999997</v>
      </c>
      <c r="F76" s="438">
        <v>43050.721444962001</v>
      </c>
      <c r="G76" s="279">
        <f t="shared" si="11"/>
        <v>-0.23393158340856146</v>
      </c>
      <c r="H76" s="280">
        <f t="shared" si="12"/>
        <v>2.1352831904500748E-2</v>
      </c>
    </row>
    <row r="77" spans="1:8" ht="14.4" x14ac:dyDescent="0.3">
      <c r="A77" s="435" t="s">
        <v>325</v>
      </c>
      <c r="B77" s="443">
        <v>2514.2443830000002</v>
      </c>
      <c r="C77" s="438">
        <v>1992.2258746823002</v>
      </c>
      <c r="D77" s="279">
        <f t="shared" si="10"/>
        <v>-0.20762441067674842</v>
      </c>
      <c r="E77" s="443">
        <v>24226.760316</v>
      </c>
      <c r="F77" s="438">
        <v>16403.730277038801</v>
      </c>
      <c r="G77" s="279">
        <f t="shared" si="11"/>
        <v>-0.32290863231080302</v>
      </c>
      <c r="H77" s="280">
        <f t="shared" si="12"/>
        <v>8.136126026602717E-3</v>
      </c>
    </row>
    <row r="78" spans="1:8" ht="14.4" x14ac:dyDescent="0.3">
      <c r="A78" s="435" t="s">
        <v>323</v>
      </c>
      <c r="B78" s="443">
        <v>1904.1337289999999</v>
      </c>
      <c r="C78" s="438">
        <v>1854.9877920729</v>
      </c>
      <c r="D78" s="279">
        <f t="shared" si="10"/>
        <v>-2.5810128867844839E-2</v>
      </c>
      <c r="E78" s="443">
        <v>15250.097668</v>
      </c>
      <c r="F78" s="438">
        <v>14135.389735065099</v>
      </c>
      <c r="G78" s="279">
        <f t="shared" si="11"/>
        <v>-7.3095134024875552E-2</v>
      </c>
      <c r="H78" s="280">
        <f t="shared" si="12"/>
        <v>7.0110462911364769E-3</v>
      </c>
    </row>
    <row r="79" spans="1:8" ht="14.4" x14ac:dyDescent="0.3">
      <c r="A79" s="435" t="s">
        <v>336</v>
      </c>
      <c r="B79" s="447">
        <v>0</v>
      </c>
      <c r="C79" s="438">
        <v>2172.4913896083999</v>
      </c>
      <c r="D79" s="279" t="s">
        <v>394</v>
      </c>
      <c r="E79" s="443">
        <v>0</v>
      </c>
      <c r="F79" s="438">
        <v>8242.8663880117001</v>
      </c>
      <c r="G79" s="279" t="s">
        <v>394</v>
      </c>
      <c r="H79" s="280">
        <f t="shared" si="12"/>
        <v>4.0883993226336615E-3</v>
      </c>
    </row>
    <row r="80" spans="1:8" ht="14.4" x14ac:dyDescent="0.3">
      <c r="A80" s="435" t="s">
        <v>331</v>
      </c>
      <c r="B80" s="443">
        <v>24.468433999999998</v>
      </c>
      <c r="C80" s="438">
        <v>30.9984795891</v>
      </c>
      <c r="D80" s="279">
        <f t="shared" si="10"/>
        <v>0.26687631865202333</v>
      </c>
      <c r="E80" s="443">
        <v>1573.9977610000001</v>
      </c>
      <c r="F80" s="438">
        <v>4516.8053042573001</v>
      </c>
      <c r="G80" s="279">
        <f t="shared" si="11"/>
        <v>1.8696389640272812</v>
      </c>
      <c r="H80" s="280">
        <f t="shared" si="12"/>
        <v>2.2403012346834928E-3</v>
      </c>
    </row>
    <row r="81" spans="1:8" ht="15" thickBot="1" x14ac:dyDescent="0.35">
      <c r="A81" s="435" t="s">
        <v>335</v>
      </c>
      <c r="B81" s="443">
        <v>0</v>
      </c>
      <c r="C81" s="438">
        <v>0</v>
      </c>
      <c r="D81" s="279" t="s">
        <v>393</v>
      </c>
      <c r="E81" s="443">
        <v>5.5911609999999996</v>
      </c>
      <c r="F81" s="438">
        <v>0</v>
      </c>
      <c r="G81" s="279" t="s">
        <v>393</v>
      </c>
      <c r="H81" s="279" t="s">
        <v>393</v>
      </c>
    </row>
    <row r="82" spans="1:8" ht="14.4" x14ac:dyDescent="0.3">
      <c r="A82" s="446" t="s">
        <v>550</v>
      </c>
      <c r="B82" s="441">
        <f>+B83</f>
        <v>1136290.1887120001</v>
      </c>
      <c r="C82" s="442">
        <f>+C83</f>
        <v>1043999.178205</v>
      </c>
      <c r="D82" s="433">
        <f>+C82/B82-1</f>
        <v>-8.1221338900772544E-2</v>
      </c>
      <c r="E82" s="441">
        <f>+E83</f>
        <v>8360288.1598889995</v>
      </c>
      <c r="F82" s="442">
        <f>+F83</f>
        <v>8287969.9306349996</v>
      </c>
      <c r="G82" s="433">
        <f>+F82/E82-1</f>
        <v>-8.6502077286005896E-3</v>
      </c>
      <c r="H82" s="434">
        <f>SUM(H83)</f>
        <v>1</v>
      </c>
    </row>
    <row r="83" spans="1:8" ht="15" thickBot="1" x14ac:dyDescent="0.35">
      <c r="A83" s="435" t="s">
        <v>324</v>
      </c>
      <c r="B83" s="443">
        <v>1136290.1887120001</v>
      </c>
      <c r="C83" s="438">
        <v>1043999.178205</v>
      </c>
      <c r="D83" s="279">
        <f t="shared" ref="D83" si="13">+C83/B83-1</f>
        <v>-8.1221338900772544E-2</v>
      </c>
      <c r="E83" s="443">
        <v>8360288.1598889995</v>
      </c>
      <c r="F83" s="438">
        <v>8287969.9306349996</v>
      </c>
      <c r="G83" s="279">
        <f>+F83/E83-1</f>
        <v>-8.6502077286005896E-3</v>
      </c>
      <c r="H83" s="280">
        <f>(F83/$F$82)</f>
        <v>1</v>
      </c>
    </row>
    <row r="84" spans="1:8" ht="14.4" x14ac:dyDescent="0.3">
      <c r="A84" s="446" t="s">
        <v>551</v>
      </c>
      <c r="B84" s="441">
        <f>+B85</f>
        <v>2329.2168780000002</v>
      </c>
      <c r="C84" s="442">
        <f>+C85</f>
        <v>1919.9090999999999</v>
      </c>
      <c r="D84" s="433">
        <f>(C84-B84)/B84</f>
        <v>-0.1757276369864946</v>
      </c>
      <c r="E84" s="441">
        <f>+E85</f>
        <v>17962.414731000001</v>
      </c>
      <c r="F84" s="442">
        <f>+F85</f>
        <v>18479.934083000004</v>
      </c>
      <c r="G84" s="433">
        <f>+F84/E84-1</f>
        <v>2.881123500098548E-2</v>
      </c>
      <c r="H84" s="434">
        <f>SUM(H85)</f>
        <v>1</v>
      </c>
    </row>
    <row r="85" spans="1:8" ht="15" thickBot="1" x14ac:dyDescent="0.35">
      <c r="A85" s="435" t="s">
        <v>331</v>
      </c>
      <c r="B85" s="443">
        <v>2329.2168780000002</v>
      </c>
      <c r="C85" s="438">
        <v>1919.9090999999999</v>
      </c>
      <c r="D85" s="279">
        <f>+C85/B85-1</f>
        <v>-0.17572763698649463</v>
      </c>
      <c r="E85" s="443">
        <v>17962.414731000001</v>
      </c>
      <c r="F85" s="438">
        <v>18479.934083000004</v>
      </c>
      <c r="G85" s="279">
        <f>+F85/E85-1</f>
        <v>2.881123500098548E-2</v>
      </c>
      <c r="H85" s="280">
        <f>(F85/$F$84)</f>
        <v>1</v>
      </c>
    </row>
    <row r="86" spans="1:8" ht="14.4" x14ac:dyDescent="0.3">
      <c r="A86" s="446" t="s">
        <v>552</v>
      </c>
      <c r="B86" s="441">
        <f>SUM(B87:B93)</f>
        <v>3087.6854559999997</v>
      </c>
      <c r="C86" s="442">
        <f>SUM(C87:C93)</f>
        <v>2603.2988245400002</v>
      </c>
      <c r="D86" s="433">
        <f>(C86-B86)/B86</f>
        <v>-0.1568769352845634</v>
      </c>
      <c r="E86" s="441">
        <f>SUM(E87:E93)</f>
        <v>21283.672708000006</v>
      </c>
      <c r="F86" s="442">
        <f>SUM(F87:F93)</f>
        <v>21032.392543310001</v>
      </c>
      <c r="G86" s="433">
        <f>+F86/E86-1</f>
        <v>-1.1806240780781851E-2</v>
      </c>
      <c r="H86" s="434">
        <f>SUM(H87:H93)</f>
        <v>1</v>
      </c>
    </row>
    <row r="87" spans="1:8" ht="14.4" x14ac:dyDescent="0.3">
      <c r="A87" s="435" t="s">
        <v>320</v>
      </c>
      <c r="B87" s="324">
        <v>999.04653499999995</v>
      </c>
      <c r="C87" s="391">
        <v>760.06784800000003</v>
      </c>
      <c r="D87" s="279">
        <f t="shared" ref="D87:D93" si="14">(C87-B87)/B87</f>
        <v>-0.23920676227559304</v>
      </c>
      <c r="E87" s="324">
        <v>5671.9484620000003</v>
      </c>
      <c r="F87" s="391">
        <v>7389.9853149999999</v>
      </c>
      <c r="G87" s="279">
        <f t="shared" ref="G87:G105" si="15">(F87-E87)/E87</f>
        <v>0.30290064596147587</v>
      </c>
      <c r="H87" s="280">
        <f t="shared" ref="H87:H93" si="16">(F87/$F$86)</f>
        <v>0.35136208587693996</v>
      </c>
    </row>
    <row r="88" spans="1:8" ht="14.4" x14ac:dyDescent="0.3">
      <c r="A88" s="435" t="s">
        <v>333</v>
      </c>
      <c r="B88" s="443">
        <v>927.72803799999997</v>
      </c>
      <c r="C88" s="438">
        <v>414.36737299999999</v>
      </c>
      <c r="D88" s="279">
        <f t="shared" si="14"/>
        <v>-0.55335253864559819</v>
      </c>
      <c r="E88" s="443">
        <v>6373.1090240000003</v>
      </c>
      <c r="F88" s="438">
        <v>5609.9442915000009</v>
      </c>
      <c r="G88" s="279">
        <f t="shared" si="15"/>
        <v>-0.11974763488684348</v>
      </c>
      <c r="H88" s="280">
        <f t="shared" si="16"/>
        <v>0.26672877467211481</v>
      </c>
    </row>
    <row r="89" spans="1:8" ht="14.4" x14ac:dyDescent="0.3">
      <c r="A89" s="435" t="s">
        <v>321</v>
      </c>
      <c r="B89" s="443">
        <v>329.94952000000001</v>
      </c>
      <c r="C89" s="448">
        <v>383.06564100000003</v>
      </c>
      <c r="D89" s="279">
        <f t="shared" si="14"/>
        <v>0.16098256787886833</v>
      </c>
      <c r="E89" s="443">
        <v>2739.1425920000001</v>
      </c>
      <c r="F89" s="448">
        <v>2111.4463028</v>
      </c>
      <c r="G89" s="279">
        <f t="shared" si="15"/>
        <v>-0.2291579456408234</v>
      </c>
      <c r="H89" s="280">
        <f t="shared" si="16"/>
        <v>0.10039020993223191</v>
      </c>
    </row>
    <row r="90" spans="1:8" ht="14.4" x14ac:dyDescent="0.3">
      <c r="A90" s="435" t="s">
        <v>332</v>
      </c>
      <c r="B90" s="443">
        <v>522.70259999999996</v>
      </c>
      <c r="C90" s="438">
        <v>332.99726399999997</v>
      </c>
      <c r="D90" s="279">
        <f t="shared" si="14"/>
        <v>-0.36293168620167571</v>
      </c>
      <c r="E90" s="443">
        <v>3670.5613320000002</v>
      </c>
      <c r="F90" s="438">
        <v>2081.0613499999999</v>
      </c>
      <c r="G90" s="279">
        <f t="shared" si="15"/>
        <v>-0.43304002800408736</v>
      </c>
      <c r="H90" s="280">
        <f t="shared" si="16"/>
        <v>9.8945535830727224E-2</v>
      </c>
    </row>
    <row r="91" spans="1:8" ht="14.4" x14ac:dyDescent="0.3">
      <c r="A91" s="435" t="s">
        <v>319</v>
      </c>
      <c r="B91" s="443">
        <v>113.332762</v>
      </c>
      <c r="C91" s="438">
        <v>361.86393600000002</v>
      </c>
      <c r="D91" s="279">
        <f t="shared" si="14"/>
        <v>2.1929331784925528</v>
      </c>
      <c r="E91" s="443">
        <v>1365.9104540000001</v>
      </c>
      <c r="F91" s="438">
        <v>1829.5496249999999</v>
      </c>
      <c r="G91" s="279">
        <f t="shared" si="15"/>
        <v>0.33943599277848396</v>
      </c>
      <c r="H91" s="280">
        <f t="shared" si="16"/>
        <v>8.6987232728401337E-2</v>
      </c>
    </row>
    <row r="92" spans="1:8" ht="15" customHeight="1" x14ac:dyDescent="0.3">
      <c r="A92" s="435" t="s">
        <v>322</v>
      </c>
      <c r="B92" s="443">
        <v>79.569699999999997</v>
      </c>
      <c r="C92" s="438">
        <v>166.29150000000001</v>
      </c>
      <c r="D92" s="279">
        <f t="shared" si="14"/>
        <v>1.0898847174238437</v>
      </c>
      <c r="E92" s="443">
        <v>672.73747500000002</v>
      </c>
      <c r="F92" s="438">
        <v>1116.207864</v>
      </c>
      <c r="G92" s="279">
        <f t="shared" si="15"/>
        <v>0.65920274323947825</v>
      </c>
      <c r="H92" s="280">
        <f t="shared" si="16"/>
        <v>5.3070893465947802E-2</v>
      </c>
    </row>
    <row r="93" spans="1:8" ht="15" customHeight="1" thickBot="1" x14ac:dyDescent="0.35">
      <c r="A93" s="449" t="s">
        <v>329</v>
      </c>
      <c r="B93" s="450">
        <v>115.356301</v>
      </c>
      <c r="C93" s="451">
        <v>184.64526254</v>
      </c>
      <c r="D93" s="279">
        <f t="shared" si="14"/>
        <v>0.60065172807508804</v>
      </c>
      <c r="E93" s="450">
        <v>790.26336900000001</v>
      </c>
      <c r="F93" s="451">
        <v>894.19779500999994</v>
      </c>
      <c r="G93" s="279">
        <f t="shared" si="15"/>
        <v>0.13151871905883558</v>
      </c>
      <c r="H93" s="280">
        <f t="shared" si="16"/>
        <v>4.2515267493636953E-2</v>
      </c>
    </row>
    <row r="94" spans="1:8" ht="15" customHeight="1" x14ac:dyDescent="0.3">
      <c r="A94" s="446" t="s">
        <v>812</v>
      </c>
      <c r="B94" s="441">
        <f>SUM(B95:B100)</f>
        <v>2234.5738469999997</v>
      </c>
      <c r="C94" s="442">
        <f>SUM(C95:C100)</f>
        <v>2166.7851055000001</v>
      </c>
      <c r="D94" s="433">
        <f>(C94-B94)/B94</f>
        <v>-3.0336317410591968E-2</v>
      </c>
      <c r="E94" s="441">
        <f>SUM(E95:E100)</f>
        <v>14296.056487000002</v>
      </c>
      <c r="F94" s="442">
        <f>SUM(F95:F100)</f>
        <v>15640.884971700001</v>
      </c>
      <c r="G94" s="433">
        <f t="shared" si="15"/>
        <v>9.4069891646196835E-2</v>
      </c>
      <c r="H94" s="434">
        <f>SUM(H95:H100)</f>
        <v>1</v>
      </c>
    </row>
    <row r="95" spans="1:8" ht="15" customHeight="1" x14ac:dyDescent="0.3">
      <c r="A95" s="409" t="s">
        <v>326</v>
      </c>
      <c r="B95" s="720">
        <v>1020.9642229999999</v>
      </c>
      <c r="C95" s="283">
        <v>1458.2656035</v>
      </c>
      <c r="D95" s="294">
        <f t="shared" ref="D95:D112" si="17">(C95-B95)/B95</f>
        <v>0.42832194375532007</v>
      </c>
      <c r="E95" s="720">
        <v>7897.0363370000005</v>
      </c>
      <c r="F95" s="283">
        <v>9868.5912994999999</v>
      </c>
      <c r="G95" s="294">
        <f t="shared" si="15"/>
        <v>0.24965757764880339</v>
      </c>
      <c r="H95" s="280">
        <f>(F95/$F$94)</f>
        <v>0.63094839693251625</v>
      </c>
    </row>
    <row r="96" spans="1:8" ht="15" customHeight="1" x14ac:dyDescent="0.3">
      <c r="A96" s="409" t="s">
        <v>322</v>
      </c>
      <c r="B96" s="324">
        <v>1087.486005</v>
      </c>
      <c r="C96" s="283">
        <v>588.97728000000006</v>
      </c>
      <c r="D96" s="294">
        <f t="shared" si="17"/>
        <v>-0.45840472678082872</v>
      </c>
      <c r="E96" s="324">
        <v>5344.934878</v>
      </c>
      <c r="F96" s="283">
        <v>4930.40506</v>
      </c>
      <c r="G96" s="294">
        <f t="shared" si="15"/>
        <v>-7.7555634907026452E-2</v>
      </c>
      <c r="H96" s="280">
        <f t="shared" ref="H96:H100" si="18">(F96/$F$94)</f>
        <v>0.31522545360578252</v>
      </c>
    </row>
    <row r="97" spans="1:8" ht="15" customHeight="1" x14ac:dyDescent="0.3">
      <c r="A97" s="409" t="s">
        <v>319</v>
      </c>
      <c r="B97" s="324">
        <v>115.17295900000001</v>
      </c>
      <c r="C97" s="283">
        <v>104.10020400000001</v>
      </c>
      <c r="D97" s="294">
        <f t="shared" si="17"/>
        <v>-9.6140232014009466E-2</v>
      </c>
      <c r="E97" s="324">
        <v>896.10788799999989</v>
      </c>
      <c r="F97" s="283">
        <v>723.88908800000002</v>
      </c>
      <c r="G97" s="294">
        <f t="shared" si="15"/>
        <v>-0.19218534096867573</v>
      </c>
      <c r="H97" s="280">
        <f t="shared" si="18"/>
        <v>4.6281849736109965E-2</v>
      </c>
    </row>
    <row r="98" spans="1:8" ht="15" customHeight="1" x14ac:dyDescent="0.3">
      <c r="A98" s="409" t="s">
        <v>334</v>
      </c>
      <c r="B98" s="324">
        <v>10.394019999999999</v>
      </c>
      <c r="C98" s="283">
        <v>14.553447999999999</v>
      </c>
      <c r="D98" s="294">
        <f t="shared" si="17"/>
        <v>0.40017510068289269</v>
      </c>
      <c r="E98" s="324">
        <v>128.81452000000002</v>
      </c>
      <c r="F98" s="283">
        <v>112.5991102</v>
      </c>
      <c r="G98" s="294">
        <f t="shared" si="15"/>
        <v>-0.12588184779169317</v>
      </c>
      <c r="H98" s="280">
        <f t="shared" si="18"/>
        <v>7.1990242498255292E-3</v>
      </c>
    </row>
    <row r="99" spans="1:8" ht="15" customHeight="1" x14ac:dyDescent="0.3">
      <c r="A99" s="409" t="s">
        <v>329</v>
      </c>
      <c r="B99" s="721">
        <v>0.55664000000000002</v>
      </c>
      <c r="C99" s="722">
        <v>0.88856999999999997</v>
      </c>
      <c r="D99" s="294">
        <f t="shared" si="17"/>
        <v>0.59631000287438907</v>
      </c>
      <c r="E99" s="324">
        <v>5.6722299999999999</v>
      </c>
      <c r="F99" s="283">
        <v>5.4004139999999996</v>
      </c>
      <c r="G99" s="294">
        <f t="shared" si="15"/>
        <v>-4.7920482773089294E-2</v>
      </c>
      <c r="H99" s="731">
        <f t="shared" si="18"/>
        <v>3.4527547576568046E-4</v>
      </c>
    </row>
    <row r="100" spans="1:8" ht="15" customHeight="1" thickBot="1" x14ac:dyDescent="0.35">
      <c r="A100" s="409" t="s">
        <v>323</v>
      </c>
      <c r="B100" s="324">
        <v>0</v>
      </c>
      <c r="C100" s="283">
        <v>0</v>
      </c>
      <c r="D100" s="294" t="s">
        <v>393</v>
      </c>
      <c r="E100" s="324">
        <v>23.490634</v>
      </c>
      <c r="F100" s="283">
        <v>0</v>
      </c>
      <c r="G100" s="294" t="s">
        <v>393</v>
      </c>
      <c r="H100" s="732">
        <f t="shared" si="18"/>
        <v>0</v>
      </c>
    </row>
    <row r="101" spans="1:8" ht="15" customHeight="1" x14ac:dyDescent="0.3">
      <c r="A101" s="446" t="s">
        <v>813</v>
      </c>
      <c r="B101" s="733">
        <f>SUM(B102:B105)</f>
        <v>20.720232000000003</v>
      </c>
      <c r="C101" s="734">
        <f>SUM(C102:C105)</f>
        <v>15.296835</v>
      </c>
      <c r="D101" s="433">
        <f>(C101-B101)/B101</f>
        <v>-0.26174402873481351</v>
      </c>
      <c r="E101" s="733">
        <f>SUM(E102:E105)</f>
        <v>134.033062</v>
      </c>
      <c r="F101" s="734">
        <f>SUM(F102:F105)</f>
        <v>177.5612496</v>
      </c>
      <c r="G101" s="433">
        <f t="shared" si="15"/>
        <v>0.32475709314169066</v>
      </c>
      <c r="H101" s="434">
        <f>SUM(H102:H105)</f>
        <v>1</v>
      </c>
    </row>
    <row r="102" spans="1:8" ht="15" customHeight="1" x14ac:dyDescent="0.3">
      <c r="A102" s="409" t="s">
        <v>326</v>
      </c>
      <c r="B102" s="721">
        <v>19.537600000000001</v>
      </c>
      <c r="C102" s="722">
        <v>14.1144</v>
      </c>
      <c r="D102" s="294">
        <f t="shared" si="17"/>
        <v>-0.27757759397264764</v>
      </c>
      <c r="E102" s="721">
        <v>126.447439</v>
      </c>
      <c r="F102" s="722">
        <v>169.735015</v>
      </c>
      <c r="G102" s="294">
        <f t="shared" si="15"/>
        <v>0.34233651817969996</v>
      </c>
      <c r="H102" s="280">
        <f>(F102/$F$101)</f>
        <v>0.95592374677678549</v>
      </c>
    </row>
    <row r="103" spans="1:8" ht="15" customHeight="1" x14ac:dyDescent="0.3">
      <c r="A103" s="409" t="s">
        <v>319</v>
      </c>
      <c r="B103" s="721">
        <v>1.048921</v>
      </c>
      <c r="C103" s="722">
        <v>0.98884499999999997</v>
      </c>
      <c r="D103" s="294">
        <f t="shared" si="17"/>
        <v>-5.7274094045214101E-2</v>
      </c>
      <c r="E103" s="721">
        <v>6.7281769999999996</v>
      </c>
      <c r="F103" s="722">
        <v>6.98977</v>
      </c>
      <c r="G103" s="294">
        <f t="shared" si="15"/>
        <v>3.8880219708845414E-2</v>
      </c>
      <c r="H103" s="280">
        <f t="shared" ref="H103:H105" si="19">(F103/$F$101)</f>
        <v>3.936540216824426E-2</v>
      </c>
    </row>
    <row r="104" spans="1:8" ht="15" customHeight="1" x14ac:dyDescent="0.3">
      <c r="A104" s="409" t="s">
        <v>329</v>
      </c>
      <c r="B104" s="721">
        <v>8.7330000000000005E-2</v>
      </c>
      <c r="C104" s="722">
        <v>0.19359000000000001</v>
      </c>
      <c r="D104" s="294">
        <f t="shared" si="17"/>
        <v>1.2167639986259018</v>
      </c>
      <c r="E104" s="721">
        <v>0.61263699999999999</v>
      </c>
      <c r="F104" s="722">
        <v>0.79936700000000005</v>
      </c>
      <c r="G104" s="294">
        <f t="shared" si="15"/>
        <v>0.30479713109067857</v>
      </c>
      <c r="H104" s="280">
        <f t="shared" si="19"/>
        <v>4.501922586154181E-3</v>
      </c>
    </row>
    <row r="105" spans="1:8" ht="15" customHeight="1" thickBot="1" x14ac:dyDescent="0.35">
      <c r="A105" s="409" t="s">
        <v>334</v>
      </c>
      <c r="B105" s="727">
        <v>4.6380999999999999E-2</v>
      </c>
      <c r="C105" s="283">
        <v>0</v>
      </c>
      <c r="D105" s="735" t="s">
        <v>393</v>
      </c>
      <c r="E105" s="721">
        <v>0.244809</v>
      </c>
      <c r="F105" s="728">
        <v>3.7097600000000001E-2</v>
      </c>
      <c r="G105" s="294">
        <f t="shared" si="15"/>
        <v>-0.84846308754988575</v>
      </c>
      <c r="H105" s="731">
        <f t="shared" si="19"/>
        <v>2.0892846881609241E-4</v>
      </c>
    </row>
    <row r="106" spans="1:8" ht="15" customHeight="1" x14ac:dyDescent="0.3">
      <c r="A106" s="446" t="s">
        <v>814</v>
      </c>
      <c r="B106" s="733">
        <f>SUM(B107:B108)</f>
        <v>24.150185999999998</v>
      </c>
      <c r="C106" s="734">
        <f>SUM(C107:C108)</f>
        <v>24.965884000000003</v>
      </c>
      <c r="D106" s="433">
        <f>(C106-B106)/B106</f>
        <v>3.3776054561236286E-2</v>
      </c>
      <c r="E106" s="733">
        <f>SUM(E107:E108)</f>
        <v>195.23347100000001</v>
      </c>
      <c r="F106" s="734">
        <f>SUM(F107:F108)</f>
        <v>164.86628899999999</v>
      </c>
      <c r="G106" s="433">
        <f>(F106-E106)/E106</f>
        <v>-0.15554290893081552</v>
      </c>
      <c r="H106" s="434">
        <f>SUM(H107:H108)</f>
        <v>0.99999999999999989</v>
      </c>
    </row>
    <row r="107" spans="1:8" ht="15" customHeight="1" x14ac:dyDescent="0.3">
      <c r="A107" s="409" t="s">
        <v>320</v>
      </c>
      <c r="B107" s="721">
        <v>14.637881999999999</v>
      </c>
      <c r="C107" s="722">
        <v>14.674044</v>
      </c>
      <c r="D107" s="294">
        <f t="shared" si="17"/>
        <v>2.4704393709418424E-3</v>
      </c>
      <c r="E107" s="721">
        <v>116.884151</v>
      </c>
      <c r="F107" s="722">
        <v>93.139736999999982</v>
      </c>
      <c r="G107" s="294">
        <f>(F107-E107)/E107</f>
        <v>-0.20314485579828542</v>
      </c>
      <c r="H107" s="280">
        <f>(F107/$F$106)</f>
        <v>0.56494106566564362</v>
      </c>
    </row>
    <row r="108" spans="1:8" ht="15" customHeight="1" thickBot="1" x14ac:dyDescent="0.35">
      <c r="A108" s="409" t="s">
        <v>319</v>
      </c>
      <c r="B108" s="721">
        <v>9.5123040000000003</v>
      </c>
      <c r="C108" s="722">
        <v>10.291840000000001</v>
      </c>
      <c r="D108" s="294">
        <f t="shared" si="17"/>
        <v>8.1950282497279328E-2</v>
      </c>
      <c r="E108" s="721">
        <v>78.349320000000006</v>
      </c>
      <c r="F108" s="722">
        <v>71.726551999999998</v>
      </c>
      <c r="G108" s="294">
        <f>(F108-E108)/E108</f>
        <v>-8.4528723414574722E-2</v>
      </c>
      <c r="H108" s="280">
        <f>(F108/$F$106)</f>
        <v>0.43505893433435627</v>
      </c>
    </row>
    <row r="109" spans="1:8" ht="15" customHeight="1" x14ac:dyDescent="0.3">
      <c r="A109" s="446" t="s">
        <v>815</v>
      </c>
      <c r="B109" s="441">
        <f>SUM(B110:B113)</f>
        <v>1348.785112</v>
      </c>
      <c r="C109" s="442">
        <f>SUM(C110:C113)</f>
        <v>248.596779</v>
      </c>
      <c r="D109" s="433">
        <f>(C109-B109)/B109</f>
        <v>-0.81568837260416027</v>
      </c>
      <c r="E109" s="441">
        <f>SUM(E110:E113)</f>
        <v>8295.2168829999991</v>
      </c>
      <c r="F109" s="442">
        <f>SUM(F110:F113)</f>
        <v>817.16090099999997</v>
      </c>
      <c r="G109" s="433">
        <f t="shared" ref="G109:G112" si="20">(F109-E109)/E109</f>
        <v>-0.90149011020137781</v>
      </c>
      <c r="H109" s="434">
        <f>SUM(H110:H113)</f>
        <v>1</v>
      </c>
    </row>
    <row r="110" spans="1:8" ht="15" customHeight="1" x14ac:dyDescent="0.3">
      <c r="A110" s="409" t="s">
        <v>320</v>
      </c>
      <c r="B110" s="324">
        <v>69.843568000000005</v>
      </c>
      <c r="C110" s="283">
        <v>71.535578999999998</v>
      </c>
      <c r="D110" s="294">
        <f t="shared" si="17"/>
        <v>2.4225723977904359E-2</v>
      </c>
      <c r="E110" s="324">
        <v>576.26564399999995</v>
      </c>
      <c r="F110" s="283">
        <v>515.61951699999997</v>
      </c>
      <c r="G110" s="294">
        <f t="shared" si="20"/>
        <v>-0.10523987961357624</v>
      </c>
      <c r="H110" s="280">
        <f>(F110/$F$109)</f>
        <v>0.63098897214613547</v>
      </c>
    </row>
    <row r="111" spans="1:8" ht="15" customHeight="1" x14ac:dyDescent="0.3">
      <c r="A111" s="409" t="s">
        <v>322</v>
      </c>
      <c r="B111" s="324">
        <v>5.7872599999999998</v>
      </c>
      <c r="C111" s="283">
        <v>166.76936000000001</v>
      </c>
      <c r="D111" s="294" t="s">
        <v>394</v>
      </c>
      <c r="E111" s="324">
        <v>95.65884100000001</v>
      </c>
      <c r="F111" s="283">
        <v>226.41417000000001</v>
      </c>
      <c r="G111" s="294">
        <f t="shared" si="20"/>
        <v>1.3668922562003443</v>
      </c>
      <c r="H111" s="280">
        <f t="shared" ref="H111:H112" si="21">(F111/$F$109)</f>
        <v>0.27707415971924976</v>
      </c>
    </row>
    <row r="112" spans="1:8" ht="15" customHeight="1" x14ac:dyDescent="0.3">
      <c r="A112" s="409" t="s">
        <v>319</v>
      </c>
      <c r="B112" s="324">
        <v>10.463533999999999</v>
      </c>
      <c r="C112" s="283">
        <v>10.291840000000001</v>
      </c>
      <c r="D112" s="294">
        <f t="shared" si="17"/>
        <v>-1.6408796492657137E-2</v>
      </c>
      <c r="E112" s="324">
        <v>90.053379000000007</v>
      </c>
      <c r="F112" s="283">
        <v>75.127214000000009</v>
      </c>
      <c r="G112" s="294">
        <f t="shared" si="20"/>
        <v>-0.16574797265519595</v>
      </c>
      <c r="H112" s="280">
        <f t="shared" si="21"/>
        <v>9.1936868134614796E-2</v>
      </c>
    </row>
    <row r="113" spans="1:8" ht="15" customHeight="1" thickBot="1" x14ac:dyDescent="0.35">
      <c r="A113" s="409" t="s">
        <v>327</v>
      </c>
      <c r="B113" s="324">
        <v>1262.69075</v>
      </c>
      <c r="C113" s="283">
        <v>0</v>
      </c>
      <c r="D113" s="294" t="s">
        <v>393</v>
      </c>
      <c r="E113" s="324">
        <v>7533.2390189999996</v>
      </c>
      <c r="F113" s="283">
        <v>0</v>
      </c>
      <c r="G113" s="294" t="s">
        <v>393</v>
      </c>
      <c r="H113" s="279" t="s">
        <v>393</v>
      </c>
    </row>
    <row r="114" spans="1:8" ht="54" customHeight="1" thickBot="1" x14ac:dyDescent="0.35">
      <c r="A114" s="852" t="s">
        <v>795</v>
      </c>
      <c r="B114" s="853"/>
      <c r="C114" s="853"/>
      <c r="D114" s="853"/>
      <c r="E114" s="853"/>
      <c r="F114" s="853"/>
      <c r="G114" s="853"/>
      <c r="H114" s="854"/>
    </row>
    <row r="116" spans="1:8" ht="12" customHeight="1" x14ac:dyDescent="0.3">
      <c r="B116"/>
      <c r="C116"/>
      <c r="D116"/>
      <c r="E116"/>
      <c r="F116"/>
      <c r="G116"/>
      <c r="H116"/>
    </row>
    <row r="117" spans="1:8" ht="12" customHeight="1" x14ac:dyDescent="0.3">
      <c r="B117" s="332"/>
      <c r="C117" s="332"/>
      <c r="D117" s="332"/>
      <c r="E117" s="332"/>
      <c r="F117" s="332"/>
      <c r="G117"/>
      <c r="H117"/>
    </row>
    <row r="118" spans="1:8" ht="12" customHeight="1" x14ac:dyDescent="0.3">
      <c r="B118"/>
      <c r="C118"/>
      <c r="D118"/>
      <c r="E118"/>
      <c r="F118"/>
      <c r="G118"/>
      <c r="H118"/>
    </row>
    <row r="119" spans="1:8" ht="12" customHeight="1" x14ac:dyDescent="0.3">
      <c r="B119"/>
      <c r="C119"/>
      <c r="D119"/>
      <c r="E119"/>
      <c r="F119"/>
      <c r="G119"/>
      <c r="H119"/>
    </row>
    <row r="120" spans="1:8" ht="12" customHeight="1" x14ac:dyDescent="0.3">
      <c r="B120"/>
      <c r="C120"/>
      <c r="D120"/>
      <c r="E120"/>
      <c r="F120"/>
      <c r="G120"/>
      <c r="H120"/>
    </row>
    <row r="121" spans="1:8" ht="12" customHeight="1" x14ac:dyDescent="0.3">
      <c r="B121"/>
      <c r="C121"/>
      <c r="D121"/>
      <c r="E121"/>
      <c r="F121"/>
      <c r="G121"/>
      <c r="H121"/>
    </row>
    <row r="122" spans="1:8" ht="12" customHeight="1" x14ac:dyDescent="0.3">
      <c r="B122"/>
      <c r="C122"/>
      <c r="D122"/>
      <c r="E122"/>
      <c r="F122"/>
      <c r="G122"/>
      <c r="H122"/>
    </row>
    <row r="123" spans="1:8" ht="12" customHeight="1" x14ac:dyDescent="0.3">
      <c r="B123"/>
      <c r="C123"/>
      <c r="D123"/>
      <c r="E123"/>
      <c r="F123"/>
      <c r="G123"/>
      <c r="H123"/>
    </row>
    <row r="124" spans="1:8" ht="12" customHeight="1" x14ac:dyDescent="0.3">
      <c r="B124"/>
      <c r="C124"/>
      <c r="D124"/>
      <c r="E124"/>
      <c r="F124"/>
      <c r="G124"/>
      <c r="H124"/>
    </row>
  </sheetData>
  <mergeCells count="3">
    <mergeCell ref="B4:D4"/>
    <mergeCell ref="E4:H4"/>
    <mergeCell ref="A114:H114"/>
  </mergeCells>
  <printOptions horizontalCentered="1"/>
  <pageMargins left="0" right="0" top="0" bottom="0" header="0.31496062992125984" footer="0.31496062992125984"/>
  <pageSetup paperSize="9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B8D91-F4B0-4E7A-BC1F-AA19BE80DE39}">
  <sheetPr>
    <tabColor rgb="FF92D050"/>
    <pageSetUpPr fitToPage="1"/>
  </sheetPr>
  <dimension ref="A1:O47"/>
  <sheetViews>
    <sheetView showGridLines="0" zoomScaleNormal="100" workbookViewId="0"/>
  </sheetViews>
  <sheetFormatPr baseColWidth="10" defaultColWidth="11.44140625" defaultRowHeight="13.8" x14ac:dyDescent="0.3"/>
  <cols>
    <col min="1" max="1" width="44" style="16" customWidth="1"/>
    <col min="2" max="2" width="10.5546875" style="16" bestFit="1" customWidth="1"/>
    <col min="3" max="3" width="10.5546875" style="17" bestFit="1" customWidth="1"/>
    <col min="4" max="4" width="9.44140625" style="16" bestFit="1" customWidth="1"/>
    <col min="5" max="5" width="7.44140625" style="16" customWidth="1"/>
    <col min="6" max="7" width="11.5546875" style="16" bestFit="1" customWidth="1"/>
    <col min="8" max="8" width="8.5546875" style="16" bestFit="1" customWidth="1"/>
    <col min="9" max="9" width="10.6640625" style="16" bestFit="1" customWidth="1"/>
    <col min="10" max="10" width="11.44140625" style="16"/>
    <col min="11" max="11" width="20.5546875" style="16" bestFit="1" customWidth="1"/>
    <col min="12" max="12" width="14.33203125" style="16" bestFit="1" customWidth="1"/>
    <col min="13" max="13" width="16.33203125" style="16" bestFit="1" customWidth="1"/>
    <col min="14" max="16384" width="11.44140625" style="16"/>
  </cols>
  <sheetData>
    <row r="1" spans="1:15" x14ac:dyDescent="0.3">
      <c r="A1" s="452" t="s">
        <v>553</v>
      </c>
      <c r="B1" s="453"/>
      <c r="C1" s="454"/>
      <c r="D1" s="455"/>
      <c r="E1" s="453"/>
      <c r="F1" s="456"/>
      <c r="G1" s="456"/>
      <c r="H1" s="456"/>
      <c r="I1" s="457"/>
    </row>
    <row r="2" spans="1:15" x14ac:dyDescent="0.3">
      <c r="A2" s="458" t="s">
        <v>554</v>
      </c>
      <c r="B2" s="453"/>
      <c r="C2" s="454"/>
      <c r="D2" s="455"/>
      <c r="E2" s="453"/>
      <c r="F2" s="456"/>
      <c r="G2" s="456"/>
      <c r="H2" s="456"/>
      <c r="I2" s="457"/>
      <c r="K2" s="459"/>
      <c r="L2" s="459"/>
      <c r="M2" s="459"/>
      <c r="N2" s="459"/>
      <c r="O2" s="459"/>
    </row>
    <row r="3" spans="1:15" x14ac:dyDescent="0.3">
      <c r="A3" s="421"/>
      <c r="B3" s="460"/>
      <c r="C3" s="419"/>
      <c r="D3" s="461"/>
      <c r="E3" s="460"/>
      <c r="F3" s="456"/>
      <c r="G3" s="456"/>
      <c r="H3" s="456"/>
      <c r="I3" s="457"/>
      <c r="K3" s="459"/>
      <c r="L3" s="459"/>
      <c r="M3" s="459"/>
      <c r="N3" s="459"/>
      <c r="O3" s="459"/>
    </row>
    <row r="4" spans="1:15" x14ac:dyDescent="0.3">
      <c r="A4" s="425"/>
      <c r="B4" s="855" t="s">
        <v>786</v>
      </c>
      <c r="C4" s="855"/>
      <c r="D4" s="855"/>
      <c r="E4" s="462"/>
      <c r="F4" s="855" t="s">
        <v>787</v>
      </c>
      <c r="G4" s="855"/>
      <c r="H4" s="855"/>
      <c r="I4" s="855"/>
      <c r="K4" s="459"/>
      <c r="L4" s="459"/>
      <c r="M4" s="459"/>
      <c r="N4" s="459"/>
      <c r="O4" s="459"/>
    </row>
    <row r="5" spans="1:15" x14ac:dyDescent="0.3">
      <c r="A5" s="463" t="s">
        <v>555</v>
      </c>
      <c r="B5" s="464">
        <v>2021</v>
      </c>
      <c r="C5" s="465">
        <v>2022</v>
      </c>
      <c r="D5" s="466" t="s">
        <v>556</v>
      </c>
      <c r="E5" s="467"/>
      <c r="F5" s="464">
        <v>2021</v>
      </c>
      <c r="G5" s="468">
        <v>2022</v>
      </c>
      <c r="H5" s="469" t="s">
        <v>556</v>
      </c>
      <c r="I5" s="466" t="s">
        <v>557</v>
      </c>
      <c r="K5" s="459"/>
      <c r="L5" s="459"/>
      <c r="M5" s="459"/>
      <c r="N5" s="459"/>
      <c r="O5" s="459"/>
    </row>
    <row r="6" spans="1:15" x14ac:dyDescent="0.3">
      <c r="A6" s="470" t="s">
        <v>558</v>
      </c>
      <c r="B6" s="471">
        <f>SUM(B7:B40)</f>
        <v>4480655.6571349986</v>
      </c>
      <c r="C6" s="472">
        <f>SUM(C7:C40)</f>
        <v>6935158.8214750011</v>
      </c>
      <c r="D6" s="473">
        <f>(C6-B6)/B6</f>
        <v>0.54779999896476095</v>
      </c>
      <c r="E6" s="474"/>
      <c r="F6" s="471">
        <f>SUM(F7:F40)</f>
        <v>42282827.054409988</v>
      </c>
      <c r="G6" s="475">
        <f>SUM(G7:G40)</f>
        <v>38130445.754418992</v>
      </c>
      <c r="H6" s="476">
        <f>G6/F6-1</f>
        <v>-9.8204911763531522E-2</v>
      </c>
      <c r="I6" s="477">
        <f>SUM(I7:I40)</f>
        <v>1.0000000000000007</v>
      </c>
      <c r="K6" s="459"/>
      <c r="L6" s="459"/>
      <c r="M6" s="459"/>
      <c r="N6" s="459"/>
      <c r="O6" s="459"/>
    </row>
    <row r="7" spans="1:15" x14ac:dyDescent="0.3">
      <c r="A7" s="478" t="s">
        <v>559</v>
      </c>
      <c r="B7" s="479">
        <v>2042776.9449999998</v>
      </c>
      <c r="C7" s="480">
        <v>4337887.4970000004</v>
      </c>
      <c r="D7" s="481">
        <f>(C7-B7)/B7</f>
        <v>1.1235247967809823</v>
      </c>
      <c r="E7" s="482"/>
      <c r="F7" s="479">
        <v>23503453.360001996</v>
      </c>
      <c r="G7" s="483">
        <v>17970100.573000003</v>
      </c>
      <c r="H7" s="484">
        <f>G7/F7-1</f>
        <v>-0.23542722434221575</v>
      </c>
      <c r="I7" s="481">
        <f t="shared" ref="I7:I38" si="0">G7/$G$6</f>
        <v>0.47127958295419148</v>
      </c>
      <c r="J7" s="485"/>
      <c r="K7" s="459"/>
      <c r="L7" s="459"/>
      <c r="M7" s="459"/>
      <c r="N7" s="459"/>
      <c r="O7" s="459"/>
    </row>
    <row r="8" spans="1:15" x14ac:dyDescent="0.3">
      <c r="A8" s="478" t="s">
        <v>560</v>
      </c>
      <c r="B8" s="479">
        <v>777482</v>
      </c>
      <c r="C8" s="480">
        <v>902044</v>
      </c>
      <c r="D8" s="481">
        <f t="shared" ref="D8:D36" si="1">(C8-B8)/B8</f>
        <v>0.16021206921832273</v>
      </c>
      <c r="E8" s="482"/>
      <c r="F8" s="479">
        <v>7150492.1599999992</v>
      </c>
      <c r="G8" s="483">
        <v>7334265.3899999997</v>
      </c>
      <c r="H8" s="484">
        <f t="shared" ref="H8:H37" si="2">G8/F8-1</f>
        <v>2.5700780573962634E-2</v>
      </c>
      <c r="I8" s="481">
        <f t="shared" si="0"/>
        <v>0.19234669946521726</v>
      </c>
      <c r="J8" s="485"/>
      <c r="K8" s="459"/>
      <c r="L8" s="459"/>
      <c r="M8" s="459"/>
      <c r="N8" s="459"/>
      <c r="O8" s="459"/>
    </row>
    <row r="9" spans="1:15" x14ac:dyDescent="0.3">
      <c r="A9" s="478" t="s">
        <v>561</v>
      </c>
      <c r="B9" s="479">
        <v>371205.10999999993</v>
      </c>
      <c r="C9" s="480">
        <v>434002.85</v>
      </c>
      <c r="D9" s="481">
        <f t="shared" si="1"/>
        <v>0.16917261726273128</v>
      </c>
      <c r="E9" s="482"/>
      <c r="F9" s="479">
        <v>2987134.0399999996</v>
      </c>
      <c r="G9" s="483">
        <v>3409763.13</v>
      </c>
      <c r="H9" s="484">
        <f t="shared" si="2"/>
        <v>0.14148313545380797</v>
      </c>
      <c r="I9" s="481">
        <f t="shared" si="0"/>
        <v>8.9423636743214255E-2</v>
      </c>
      <c r="J9" s="485"/>
      <c r="K9" s="459"/>
      <c r="L9" s="459"/>
      <c r="M9" s="459"/>
      <c r="N9" s="459"/>
      <c r="O9" s="459"/>
    </row>
    <row r="10" spans="1:15" x14ac:dyDescent="0.3">
      <c r="A10" s="478" t="s">
        <v>562</v>
      </c>
      <c r="B10" s="479">
        <v>278070.55</v>
      </c>
      <c r="C10" s="480">
        <v>221475.14</v>
      </c>
      <c r="D10" s="481">
        <f t="shared" si="1"/>
        <v>-0.20352896054616348</v>
      </c>
      <c r="E10" s="482"/>
      <c r="F10" s="479">
        <v>1419294.94</v>
      </c>
      <c r="G10" s="483">
        <v>1586115.83</v>
      </c>
      <c r="H10" s="484">
        <f t="shared" si="2"/>
        <v>0.11753786003069955</v>
      </c>
      <c r="I10" s="481">
        <f t="shared" si="0"/>
        <v>4.1597096457131839E-2</v>
      </c>
      <c r="J10" s="485"/>
      <c r="K10" s="459"/>
      <c r="L10" s="459"/>
      <c r="M10" s="459"/>
      <c r="N10" s="459"/>
      <c r="O10" s="459"/>
    </row>
    <row r="11" spans="1:15" x14ac:dyDescent="0.3">
      <c r="A11" s="478" t="s">
        <v>563</v>
      </c>
      <c r="B11" s="479">
        <v>97182.67</v>
      </c>
      <c r="C11" s="480">
        <v>121951.42</v>
      </c>
      <c r="D11" s="481">
        <f t="shared" si="1"/>
        <v>0.25486797183078014</v>
      </c>
      <c r="E11" s="482"/>
      <c r="F11" s="479">
        <v>942189.18</v>
      </c>
      <c r="G11" s="483">
        <v>1150811.6500000001</v>
      </c>
      <c r="H11" s="484">
        <f t="shared" si="2"/>
        <v>0.22142312226510619</v>
      </c>
      <c r="I11" s="481">
        <f t="shared" si="0"/>
        <v>3.0180912581296824E-2</v>
      </c>
      <c r="J11" s="485"/>
      <c r="K11" s="459"/>
      <c r="L11" s="459"/>
      <c r="M11" s="459"/>
      <c r="N11" s="459"/>
      <c r="O11" s="459"/>
    </row>
    <row r="12" spans="1:15" x14ac:dyDescent="0.3">
      <c r="A12" s="478" t="s">
        <v>564</v>
      </c>
      <c r="B12" s="479">
        <v>175283.66999999998</v>
      </c>
      <c r="C12" s="480">
        <v>184869.815</v>
      </c>
      <c r="D12" s="481">
        <f t="shared" si="1"/>
        <v>5.4689321600808673E-2</v>
      </c>
      <c r="E12" s="482"/>
      <c r="F12" s="479">
        <v>910036.03499999992</v>
      </c>
      <c r="G12" s="483">
        <v>1133772.5250000001</v>
      </c>
      <c r="H12" s="484">
        <f t="shared" si="2"/>
        <v>0.24585453915569433</v>
      </c>
      <c r="I12" s="481">
        <f t="shared" si="0"/>
        <v>2.973404854226247E-2</v>
      </c>
      <c r="J12" s="485"/>
      <c r="K12" s="459"/>
      <c r="L12" s="459"/>
      <c r="M12" s="459"/>
      <c r="N12" s="459"/>
      <c r="O12" s="459"/>
    </row>
    <row r="13" spans="1:15" x14ac:dyDescent="0.3">
      <c r="A13" s="478" t="s">
        <v>566</v>
      </c>
      <c r="B13" s="479">
        <v>113157.30713500001</v>
      </c>
      <c r="C13" s="480">
        <v>153445.06147499999</v>
      </c>
      <c r="D13" s="481">
        <f t="shared" si="1"/>
        <v>0.35603316621820547</v>
      </c>
      <c r="E13" s="482"/>
      <c r="F13" s="479">
        <v>1020059.570408</v>
      </c>
      <c r="G13" s="483">
        <v>954214.31741900009</v>
      </c>
      <c r="H13" s="484">
        <f t="shared" si="2"/>
        <v>-6.4550399701326588E-2</v>
      </c>
      <c r="I13" s="481">
        <f t="shared" si="0"/>
        <v>2.5024997703007833E-2</v>
      </c>
      <c r="J13" s="485"/>
      <c r="K13" s="459"/>
      <c r="L13" s="459"/>
      <c r="M13" s="459"/>
      <c r="N13" s="459"/>
      <c r="O13" s="459"/>
    </row>
    <row r="14" spans="1:15" x14ac:dyDescent="0.3">
      <c r="A14" s="478" t="s">
        <v>565</v>
      </c>
      <c r="B14" s="479">
        <v>131043.03000000001</v>
      </c>
      <c r="C14" s="480">
        <v>102102.23</v>
      </c>
      <c r="D14" s="481">
        <f t="shared" si="1"/>
        <v>-0.22084959421344283</v>
      </c>
      <c r="E14" s="482"/>
      <c r="F14" s="479">
        <v>972465.09000000008</v>
      </c>
      <c r="G14" s="483">
        <v>905390.87299999991</v>
      </c>
      <c r="H14" s="484">
        <f t="shared" si="2"/>
        <v>-6.8973393173425102E-2</v>
      </c>
      <c r="I14" s="481">
        <f t="shared" si="0"/>
        <v>2.3744565663648787E-2</v>
      </c>
      <c r="J14" s="485"/>
      <c r="K14" s="459"/>
      <c r="L14" s="459"/>
      <c r="M14" s="459"/>
      <c r="N14" s="459"/>
      <c r="O14" s="459"/>
    </row>
    <row r="15" spans="1:15" x14ac:dyDescent="0.3">
      <c r="A15" s="478" t="s">
        <v>567</v>
      </c>
      <c r="B15" s="479">
        <v>84882.63</v>
      </c>
      <c r="C15" s="480">
        <v>110621.65000000001</v>
      </c>
      <c r="D15" s="481">
        <f t="shared" si="1"/>
        <v>0.30323070809657998</v>
      </c>
      <c r="E15" s="482"/>
      <c r="F15" s="479">
        <v>672842.65999999992</v>
      </c>
      <c r="G15" s="483">
        <v>894298.42999999993</v>
      </c>
      <c r="H15" s="484">
        <f t="shared" si="2"/>
        <v>0.32913455576672268</v>
      </c>
      <c r="I15" s="481">
        <f t="shared" si="0"/>
        <v>2.3453657892167662E-2</v>
      </c>
      <c r="J15" s="485"/>
      <c r="K15" s="459"/>
      <c r="L15" s="459"/>
      <c r="M15" s="459"/>
      <c r="N15" s="459"/>
      <c r="O15" s="459"/>
    </row>
    <row r="16" spans="1:15" x14ac:dyDescent="0.3">
      <c r="A16" s="478" t="s">
        <v>569</v>
      </c>
      <c r="B16" s="479">
        <v>96495.35</v>
      </c>
      <c r="C16" s="480">
        <v>100574.12</v>
      </c>
      <c r="D16" s="481">
        <f t="shared" si="1"/>
        <v>4.2269083432517625E-2</v>
      </c>
      <c r="E16" s="482"/>
      <c r="F16" s="479">
        <v>693063.26</v>
      </c>
      <c r="G16" s="483">
        <v>728861.53</v>
      </c>
      <c r="H16" s="484">
        <f t="shared" si="2"/>
        <v>5.1652240229845603E-2</v>
      </c>
      <c r="I16" s="481">
        <f t="shared" si="0"/>
        <v>1.9114949106398296E-2</v>
      </c>
      <c r="J16" s="485"/>
      <c r="K16" s="459"/>
      <c r="L16" s="459"/>
      <c r="M16" s="459"/>
      <c r="N16" s="459"/>
      <c r="O16" s="459"/>
    </row>
    <row r="17" spans="1:15" x14ac:dyDescent="0.3">
      <c r="A17" s="478" t="s">
        <v>568</v>
      </c>
      <c r="B17" s="479">
        <v>103327.5</v>
      </c>
      <c r="C17" s="480">
        <v>75059.5</v>
      </c>
      <c r="D17" s="481">
        <f t="shared" si="1"/>
        <v>-0.27357673417047734</v>
      </c>
      <c r="E17" s="482"/>
      <c r="F17" s="479">
        <v>800052.72</v>
      </c>
      <c r="G17" s="483">
        <v>722198.9</v>
      </c>
      <c r="H17" s="484">
        <f t="shared" si="2"/>
        <v>-9.7310862214180061E-2</v>
      </c>
      <c r="I17" s="481">
        <f t="shared" si="0"/>
        <v>1.8940216556904619E-2</v>
      </c>
      <c r="J17" s="485"/>
      <c r="K17" s="459"/>
      <c r="L17" s="459"/>
      <c r="M17" s="459"/>
      <c r="N17" s="459"/>
      <c r="O17" s="459"/>
    </row>
    <row r="18" spans="1:15" x14ac:dyDescent="0.3">
      <c r="A18" s="478" t="s">
        <v>570</v>
      </c>
      <c r="B18" s="479">
        <v>40943.314999999995</v>
      </c>
      <c r="C18" s="480">
        <v>27279.042999999998</v>
      </c>
      <c r="D18" s="481">
        <f t="shared" si="1"/>
        <v>-0.33373633766586802</v>
      </c>
      <c r="E18" s="482"/>
      <c r="F18" s="479">
        <v>264315.23499999999</v>
      </c>
      <c r="G18" s="483">
        <v>490671.29600000003</v>
      </c>
      <c r="H18" s="484">
        <f t="shared" si="2"/>
        <v>0.85638673457472114</v>
      </c>
      <c r="I18" s="481">
        <f t="shared" si="0"/>
        <v>1.2868228689488516E-2</v>
      </c>
      <c r="J18" s="485"/>
      <c r="K18" s="459"/>
      <c r="L18" s="459"/>
      <c r="M18" s="459"/>
      <c r="N18" s="459"/>
      <c r="O18" s="459"/>
    </row>
    <row r="19" spans="1:15" x14ac:dyDescent="0.3">
      <c r="A19" s="478" t="s">
        <v>571</v>
      </c>
      <c r="B19" s="479">
        <v>46520.92</v>
      </c>
      <c r="C19" s="480">
        <v>66818.759999999995</v>
      </c>
      <c r="D19" s="481">
        <f t="shared" si="1"/>
        <v>0.43631639271106415</v>
      </c>
      <c r="E19" s="482"/>
      <c r="F19" s="479">
        <v>393721.71</v>
      </c>
      <c r="G19" s="483">
        <v>445350.58999999997</v>
      </c>
      <c r="H19" s="484">
        <f t="shared" si="2"/>
        <v>0.13113038648541875</v>
      </c>
      <c r="I19" s="481">
        <f t="shared" si="0"/>
        <v>1.1679658634685319E-2</v>
      </c>
      <c r="J19" s="485"/>
      <c r="K19" s="459"/>
      <c r="L19" s="459"/>
      <c r="M19" s="459"/>
      <c r="N19" s="459"/>
      <c r="O19" s="459"/>
    </row>
    <row r="20" spans="1:15" x14ac:dyDescent="0.3">
      <c r="A20" s="486" t="s">
        <v>572</v>
      </c>
      <c r="B20" s="479">
        <v>14120.13</v>
      </c>
      <c r="C20" s="480">
        <v>21562</v>
      </c>
      <c r="D20" s="481">
        <f t="shared" si="1"/>
        <v>0.52703976521462625</v>
      </c>
      <c r="E20" s="482"/>
      <c r="F20" s="479">
        <v>273061.34600000002</v>
      </c>
      <c r="G20" s="483">
        <v>182910.41999999998</v>
      </c>
      <c r="H20" s="484">
        <f t="shared" si="2"/>
        <v>-0.3301489841773505</v>
      </c>
      <c r="I20" s="481">
        <f t="shared" si="0"/>
        <v>4.7969651647411498E-3</v>
      </c>
      <c r="J20" s="485"/>
      <c r="K20" s="459"/>
      <c r="L20" s="459"/>
      <c r="M20" s="459"/>
      <c r="N20" s="459"/>
      <c r="O20" s="459"/>
    </row>
    <row r="21" spans="1:15" x14ac:dyDescent="0.3">
      <c r="A21" s="478" t="s">
        <v>573</v>
      </c>
      <c r="B21" s="479">
        <v>46365.57</v>
      </c>
      <c r="C21" s="480">
        <v>41987.880000000005</v>
      </c>
      <c r="D21" s="481">
        <f t="shared" si="1"/>
        <v>-9.4416826968804546E-2</v>
      </c>
      <c r="E21" s="482"/>
      <c r="F21" s="479">
        <v>65943.146000000008</v>
      </c>
      <c r="G21" s="483">
        <v>63402.590000000004</v>
      </c>
      <c r="H21" s="484">
        <f t="shared" si="2"/>
        <v>-3.8526460354196712E-2</v>
      </c>
      <c r="I21" s="481">
        <f t="shared" si="0"/>
        <v>1.6627812433231833E-3</v>
      </c>
      <c r="J21" s="485"/>
      <c r="K21" s="459"/>
      <c r="L21" s="459"/>
      <c r="M21" s="459"/>
      <c r="N21" s="459"/>
      <c r="O21" s="459"/>
    </row>
    <row r="22" spans="1:15" x14ac:dyDescent="0.3">
      <c r="A22" s="478" t="s">
        <v>575</v>
      </c>
      <c r="B22" s="479">
        <v>0</v>
      </c>
      <c r="C22" s="480">
        <v>1800</v>
      </c>
      <c r="D22" s="481" t="s">
        <v>394</v>
      </c>
      <c r="E22" s="482"/>
      <c r="F22" s="479">
        <v>23460</v>
      </c>
      <c r="G22" s="483">
        <v>21580</v>
      </c>
      <c r="H22" s="484">
        <f t="shared" si="2"/>
        <v>-8.0136402387041783E-2</v>
      </c>
      <c r="I22" s="481">
        <f t="shared" si="0"/>
        <v>5.6595194661470912E-4</v>
      </c>
      <c r="J22" s="485"/>
      <c r="K22" s="459"/>
      <c r="L22" s="459"/>
      <c r="M22" s="459"/>
      <c r="N22" s="459"/>
      <c r="O22" s="459"/>
    </row>
    <row r="23" spans="1:15" x14ac:dyDescent="0.3">
      <c r="A23" s="478" t="s">
        <v>574</v>
      </c>
      <c r="B23" s="479">
        <v>8053.1399999999994</v>
      </c>
      <c r="C23" s="480">
        <v>716</v>
      </c>
      <c r="D23" s="481">
        <f t="shared" si="1"/>
        <v>-0.91109058081692362</v>
      </c>
      <c r="E23" s="482"/>
      <c r="F23" s="479">
        <v>24379.019</v>
      </c>
      <c r="G23" s="483">
        <v>20852.82</v>
      </c>
      <c r="H23" s="484">
        <f t="shared" si="2"/>
        <v>-0.1446407256994221</v>
      </c>
      <c r="I23" s="481">
        <f t="shared" si="0"/>
        <v>5.4688109691409354E-4</v>
      </c>
      <c r="J23" s="485"/>
      <c r="K23" s="459"/>
      <c r="L23" s="459"/>
      <c r="M23" s="459"/>
      <c r="N23" s="459"/>
      <c r="O23" s="459"/>
    </row>
    <row r="24" spans="1:15" x14ac:dyDescent="0.3">
      <c r="A24" s="478" t="s">
        <v>576</v>
      </c>
      <c r="B24" s="479">
        <v>2626.2</v>
      </c>
      <c r="C24" s="480">
        <v>3010.9949999999999</v>
      </c>
      <c r="D24" s="481">
        <f t="shared" si="1"/>
        <v>0.14652159013022623</v>
      </c>
      <c r="E24" s="482"/>
      <c r="F24" s="479">
        <v>19246.223000000002</v>
      </c>
      <c r="G24" s="483">
        <v>19380.48</v>
      </c>
      <c r="H24" s="484">
        <f t="shared" si="2"/>
        <v>6.9757583085261476E-3</v>
      </c>
      <c r="I24" s="481">
        <f t="shared" si="0"/>
        <v>5.0826785830989057E-4</v>
      </c>
      <c r="J24" s="485"/>
      <c r="K24" s="459"/>
      <c r="L24" s="459"/>
      <c r="M24" s="459"/>
      <c r="N24" s="459"/>
      <c r="O24" s="459"/>
    </row>
    <row r="25" spans="1:15" x14ac:dyDescent="0.3">
      <c r="A25" s="478" t="s">
        <v>577</v>
      </c>
      <c r="B25" s="479">
        <v>3482</v>
      </c>
      <c r="C25" s="480">
        <v>1423</v>
      </c>
      <c r="D25" s="481">
        <f t="shared" si="1"/>
        <v>-0.59132682366456057</v>
      </c>
      <c r="E25" s="482"/>
      <c r="F25" s="479">
        <v>24084</v>
      </c>
      <c r="G25" s="483">
        <v>16721</v>
      </c>
      <c r="H25" s="484">
        <f t="shared" si="2"/>
        <v>-0.30572164092343468</v>
      </c>
      <c r="I25" s="487">
        <f t="shared" si="0"/>
        <v>4.3852096845896902E-4</v>
      </c>
      <c r="J25" s="485"/>
      <c r="K25" s="459"/>
      <c r="L25" s="459"/>
      <c r="M25" s="459"/>
      <c r="N25" s="459"/>
      <c r="O25" s="459"/>
    </row>
    <row r="26" spans="1:15" x14ac:dyDescent="0.3">
      <c r="A26" s="478" t="s">
        <v>578</v>
      </c>
      <c r="B26" s="479">
        <v>3241.51</v>
      </c>
      <c r="C26" s="480">
        <v>33</v>
      </c>
      <c r="D26" s="481">
        <f t="shared" si="1"/>
        <v>-0.98981955940287092</v>
      </c>
      <c r="E26" s="482"/>
      <c r="F26" s="479">
        <v>31079.67</v>
      </c>
      <c r="G26" s="483">
        <v>15258.609999999999</v>
      </c>
      <c r="H26" s="484">
        <f t="shared" si="2"/>
        <v>-0.50904851949843744</v>
      </c>
      <c r="I26" s="487">
        <f t="shared" si="0"/>
        <v>4.0016867618789003E-4</v>
      </c>
      <c r="J26" s="485"/>
      <c r="K26" s="459"/>
      <c r="L26" s="459"/>
      <c r="M26" s="459"/>
      <c r="N26" s="459"/>
      <c r="O26" s="459"/>
    </row>
    <row r="27" spans="1:15" x14ac:dyDescent="0.3">
      <c r="A27" s="478" t="s">
        <v>579</v>
      </c>
      <c r="B27" s="479">
        <v>1499.0050000000001</v>
      </c>
      <c r="C27" s="480">
        <v>2676.38</v>
      </c>
      <c r="D27" s="481">
        <f t="shared" si="1"/>
        <v>0.78543767365685901</v>
      </c>
      <c r="E27" s="482"/>
      <c r="F27" s="479">
        <v>12443.36</v>
      </c>
      <c r="G27" s="483">
        <v>14460.625</v>
      </c>
      <c r="H27" s="484">
        <f t="shared" si="2"/>
        <v>0.16211577901788576</v>
      </c>
      <c r="I27" s="487">
        <f t="shared" si="0"/>
        <v>3.7924091140015422E-4</v>
      </c>
      <c r="J27" s="485"/>
      <c r="K27" s="459"/>
      <c r="L27" s="459"/>
      <c r="M27" s="459"/>
      <c r="N27" s="459"/>
      <c r="O27" s="459"/>
    </row>
    <row r="28" spans="1:15" x14ac:dyDescent="0.3">
      <c r="A28" s="478" t="s">
        <v>584</v>
      </c>
      <c r="B28" s="479">
        <v>9111</v>
      </c>
      <c r="C28" s="480">
        <v>10513.41</v>
      </c>
      <c r="D28" s="481">
        <f t="shared" si="1"/>
        <v>0.15392492591373064</v>
      </c>
      <c r="E28" s="482"/>
      <c r="F28" s="479">
        <v>20176.558000000001</v>
      </c>
      <c r="G28" s="483">
        <v>12188.44</v>
      </c>
      <c r="H28" s="484">
        <f t="shared" si="2"/>
        <v>-0.39591083870697863</v>
      </c>
      <c r="I28" s="487">
        <f t="shared" si="0"/>
        <v>3.1965112809066661E-4</v>
      </c>
      <c r="J28" s="485"/>
      <c r="K28" s="459"/>
      <c r="L28" s="459"/>
      <c r="M28" s="459"/>
      <c r="N28" s="459"/>
      <c r="O28" s="459"/>
    </row>
    <row r="29" spans="1:15" x14ac:dyDescent="0.3">
      <c r="A29" s="478" t="s">
        <v>580</v>
      </c>
      <c r="B29" s="479">
        <v>1064.9450000000002</v>
      </c>
      <c r="C29" s="480">
        <v>1525.6</v>
      </c>
      <c r="D29" s="481">
        <f t="shared" si="1"/>
        <v>0.43256224499856771</v>
      </c>
      <c r="E29" s="482"/>
      <c r="F29" s="479">
        <v>5151.7899999999991</v>
      </c>
      <c r="G29" s="483">
        <v>11452.26</v>
      </c>
      <c r="H29" s="484">
        <f t="shared" si="2"/>
        <v>1.2229671628696051</v>
      </c>
      <c r="I29" s="487">
        <f t="shared" si="0"/>
        <v>3.003442465309439E-4</v>
      </c>
      <c r="J29" s="485"/>
      <c r="K29" s="459"/>
      <c r="L29" s="459"/>
      <c r="M29" s="459"/>
      <c r="N29" s="459"/>
      <c r="O29" s="459"/>
    </row>
    <row r="30" spans="1:15" x14ac:dyDescent="0.3">
      <c r="A30" s="486" t="s">
        <v>581</v>
      </c>
      <c r="B30" s="479">
        <v>664.77</v>
      </c>
      <c r="C30" s="480">
        <v>2162.0700000000002</v>
      </c>
      <c r="D30" s="481">
        <f t="shared" si="1"/>
        <v>2.2523579583916247</v>
      </c>
      <c r="E30" s="482"/>
      <c r="F30" s="479">
        <v>8135.152</v>
      </c>
      <c r="G30" s="483">
        <v>9446.619999999999</v>
      </c>
      <c r="H30" s="484">
        <f t="shared" si="2"/>
        <v>0.16121001795664047</v>
      </c>
      <c r="I30" s="487">
        <f t="shared" si="0"/>
        <v>2.4774480898653585E-4</v>
      </c>
      <c r="J30" s="485"/>
      <c r="K30" s="459"/>
      <c r="L30" s="459"/>
      <c r="M30" s="459"/>
      <c r="N30" s="459"/>
      <c r="O30" s="459"/>
    </row>
    <row r="31" spans="1:15" x14ac:dyDescent="0.3">
      <c r="A31" s="478" t="s">
        <v>591</v>
      </c>
      <c r="B31" s="479">
        <v>3640</v>
      </c>
      <c r="C31" s="480">
        <v>8580</v>
      </c>
      <c r="D31" s="481">
        <f t="shared" si="1"/>
        <v>1.3571428571428572</v>
      </c>
      <c r="E31" s="482"/>
      <c r="F31" s="479">
        <v>12038</v>
      </c>
      <c r="G31" s="483">
        <v>8580</v>
      </c>
      <c r="H31" s="484">
        <f t="shared" si="2"/>
        <v>-0.28725701943844495</v>
      </c>
      <c r="I31" s="487">
        <f t="shared" si="0"/>
        <v>2.2501703901548677E-4</v>
      </c>
      <c r="J31" s="485"/>
      <c r="K31" s="459"/>
      <c r="L31" s="459"/>
      <c r="M31" s="459"/>
      <c r="N31" s="459"/>
      <c r="O31" s="459"/>
    </row>
    <row r="32" spans="1:15" x14ac:dyDescent="0.3">
      <c r="A32" s="478" t="s">
        <v>582</v>
      </c>
      <c r="B32" s="479">
        <v>727.17</v>
      </c>
      <c r="C32" s="480">
        <v>900</v>
      </c>
      <c r="D32" s="481">
        <f t="shared" si="1"/>
        <v>0.23767482156854663</v>
      </c>
      <c r="E32" s="482"/>
      <c r="F32" s="479">
        <v>5865.4549999999999</v>
      </c>
      <c r="G32" s="483">
        <v>4653.9049999999997</v>
      </c>
      <c r="H32" s="484">
        <f t="shared" si="2"/>
        <v>-0.20655686557990816</v>
      </c>
      <c r="I32" s="487">
        <f t="shared" si="0"/>
        <v>1.2205220547311991E-4</v>
      </c>
      <c r="J32" s="485"/>
      <c r="K32" s="459"/>
      <c r="L32" s="459"/>
      <c r="M32" s="459"/>
      <c r="N32" s="459"/>
      <c r="O32" s="459"/>
    </row>
    <row r="33" spans="1:15" x14ac:dyDescent="0.3">
      <c r="A33" s="488" t="s">
        <v>583</v>
      </c>
      <c r="B33" s="479">
        <v>0</v>
      </c>
      <c r="C33" s="480">
        <v>0</v>
      </c>
      <c r="D33" s="481" t="s">
        <v>393</v>
      </c>
      <c r="E33" s="482"/>
      <c r="F33" s="479">
        <v>0</v>
      </c>
      <c r="G33" s="483">
        <v>2894.8</v>
      </c>
      <c r="H33" s="484" t="s">
        <v>394</v>
      </c>
      <c r="I33" s="487">
        <f t="shared" si="0"/>
        <v>7.5918336193709916E-5</v>
      </c>
      <c r="J33" s="485"/>
      <c r="K33" s="459"/>
      <c r="L33" s="459"/>
      <c r="M33" s="459"/>
      <c r="N33" s="459"/>
      <c r="O33" s="459"/>
    </row>
    <row r="34" spans="1:15" x14ac:dyDescent="0.3">
      <c r="A34" s="478" t="s">
        <v>585</v>
      </c>
      <c r="B34" s="479">
        <v>167</v>
      </c>
      <c r="C34" s="480">
        <v>89.4</v>
      </c>
      <c r="D34" s="481">
        <f t="shared" si="1"/>
        <v>-0.46467065868263469</v>
      </c>
      <c r="E34" s="482"/>
      <c r="F34" s="479">
        <v>590</v>
      </c>
      <c r="G34" s="483">
        <v>602.15</v>
      </c>
      <c r="H34" s="484">
        <f t="shared" si="2"/>
        <v>2.059322033898292E-2</v>
      </c>
      <c r="I34" s="487">
        <f t="shared" si="0"/>
        <v>1.5791842662374749E-5</v>
      </c>
      <c r="J34" s="485"/>
      <c r="K34" s="459"/>
      <c r="L34" s="459"/>
      <c r="M34" s="459"/>
      <c r="N34" s="459"/>
      <c r="O34" s="459"/>
    </row>
    <row r="35" spans="1:15" x14ac:dyDescent="0.3">
      <c r="A35" s="478" t="s">
        <v>586</v>
      </c>
      <c r="B35" s="479">
        <v>189</v>
      </c>
      <c r="C35" s="480">
        <v>31</v>
      </c>
      <c r="D35" s="481">
        <f t="shared" si="1"/>
        <v>-0.83597883597883593</v>
      </c>
      <c r="E35" s="482"/>
      <c r="F35" s="479">
        <v>562</v>
      </c>
      <c r="G35" s="483">
        <v>175</v>
      </c>
      <c r="H35" s="484">
        <f t="shared" si="2"/>
        <v>-0.68861209964412806</v>
      </c>
      <c r="I35" s="489">
        <f t="shared" si="0"/>
        <v>4.5895083715279936E-6</v>
      </c>
      <c r="J35" s="485"/>
      <c r="K35" s="459"/>
      <c r="L35" s="459"/>
      <c r="M35" s="459"/>
      <c r="N35" s="459"/>
      <c r="O35" s="459"/>
    </row>
    <row r="36" spans="1:15" x14ac:dyDescent="0.3">
      <c r="A36" s="478" t="s">
        <v>587</v>
      </c>
      <c r="B36" s="479">
        <v>7</v>
      </c>
      <c r="C36" s="480">
        <v>15</v>
      </c>
      <c r="D36" s="481">
        <f t="shared" si="1"/>
        <v>1.1428571428571428</v>
      </c>
      <c r="E36" s="482"/>
      <c r="F36" s="479">
        <v>42</v>
      </c>
      <c r="G36" s="483">
        <v>56</v>
      </c>
      <c r="H36" s="484">
        <f t="shared" si="2"/>
        <v>0.33333333333333326</v>
      </c>
      <c r="I36" s="489">
        <f t="shared" si="0"/>
        <v>1.4686426788889579E-6</v>
      </c>
      <c r="J36" s="485"/>
      <c r="K36" s="459"/>
      <c r="L36" s="459"/>
      <c r="M36" s="459"/>
      <c r="N36" s="459"/>
      <c r="O36" s="459"/>
    </row>
    <row r="37" spans="1:15" x14ac:dyDescent="0.3">
      <c r="A37" s="486" t="s">
        <v>588</v>
      </c>
      <c r="B37" s="479">
        <v>2</v>
      </c>
      <c r="C37" s="480">
        <v>2</v>
      </c>
      <c r="D37" s="489" t="s">
        <v>393</v>
      </c>
      <c r="E37" s="482"/>
      <c r="F37" s="479">
        <v>16</v>
      </c>
      <c r="G37" s="483">
        <v>13</v>
      </c>
      <c r="H37" s="484">
        <f t="shared" si="2"/>
        <v>-0.1875</v>
      </c>
      <c r="I37" s="489">
        <f t="shared" si="0"/>
        <v>3.4093490759922238E-7</v>
      </c>
      <c r="J37" s="485"/>
      <c r="K37" s="459"/>
      <c r="L37" s="459"/>
      <c r="M37" s="459"/>
      <c r="N37" s="459"/>
      <c r="O37" s="459"/>
    </row>
    <row r="38" spans="1:15" x14ac:dyDescent="0.3">
      <c r="A38" s="486" t="s">
        <v>589</v>
      </c>
      <c r="B38" s="479">
        <v>0</v>
      </c>
      <c r="C38" s="480">
        <v>0</v>
      </c>
      <c r="D38" s="481" t="s">
        <v>393</v>
      </c>
      <c r="E38" s="482"/>
      <c r="F38" s="479">
        <v>0</v>
      </c>
      <c r="G38" s="483">
        <v>2</v>
      </c>
      <c r="H38" s="484" t="s">
        <v>394</v>
      </c>
      <c r="I38" s="489">
        <f t="shared" si="0"/>
        <v>5.2451524246034212E-8</v>
      </c>
      <c r="J38" s="485"/>
      <c r="K38" s="459"/>
      <c r="L38" s="459"/>
      <c r="M38" s="459"/>
      <c r="N38" s="459"/>
      <c r="O38" s="459"/>
    </row>
    <row r="39" spans="1:15" x14ac:dyDescent="0.3">
      <c r="A39" s="486" t="s">
        <v>788</v>
      </c>
      <c r="B39" s="479">
        <v>27324.22</v>
      </c>
      <c r="C39" s="480">
        <v>0</v>
      </c>
      <c r="D39" s="481" t="s">
        <v>393</v>
      </c>
      <c r="E39" s="482"/>
      <c r="F39" s="479">
        <v>27324.22</v>
      </c>
      <c r="G39" s="483">
        <v>0</v>
      </c>
      <c r="H39" s="484" t="s">
        <v>393</v>
      </c>
      <c r="I39" s="481" t="s">
        <v>393</v>
      </c>
      <c r="J39" s="485"/>
      <c r="K39" s="459"/>
      <c r="L39" s="459"/>
      <c r="M39" s="459"/>
      <c r="N39" s="459"/>
      <c r="O39" s="459"/>
    </row>
    <row r="40" spans="1:15" x14ac:dyDescent="0.3">
      <c r="A40" s="478" t="s">
        <v>590</v>
      </c>
      <c r="B40" s="490">
        <v>0</v>
      </c>
      <c r="C40" s="491">
        <v>0</v>
      </c>
      <c r="D40" s="481" t="s">
        <v>393</v>
      </c>
      <c r="E40" s="492"/>
      <c r="F40" s="490">
        <v>109.155</v>
      </c>
      <c r="G40" s="493">
        <v>0</v>
      </c>
      <c r="H40" s="484" t="s">
        <v>393</v>
      </c>
      <c r="I40" s="481" t="s">
        <v>393</v>
      </c>
      <c r="J40" s="485"/>
      <c r="K40" s="459"/>
      <c r="L40" s="459"/>
      <c r="M40" s="459"/>
      <c r="N40" s="459"/>
      <c r="O40" s="459"/>
    </row>
    <row r="41" spans="1:15" x14ac:dyDescent="0.3">
      <c r="A41" s="470" t="s">
        <v>592</v>
      </c>
      <c r="B41" s="494">
        <f>SUM(B42:B44)</f>
        <v>11367.880000000001</v>
      </c>
      <c r="C41" s="472">
        <f>SUM(C42:C44)</f>
        <v>17800.312999999998</v>
      </c>
      <c r="D41" s="473">
        <f>(C41-B41)/B41</f>
        <v>0.56584279566638607</v>
      </c>
      <c r="E41" s="495"/>
      <c r="F41" s="494">
        <f>SUM(F42:F44)</f>
        <v>94255.489999999991</v>
      </c>
      <c r="G41" s="496">
        <f>SUM(G42:G44)</f>
        <v>110707.10400000001</v>
      </c>
      <c r="H41" s="476">
        <f>(G41-F41)/F41</f>
        <v>0.17454276668658789</v>
      </c>
      <c r="I41" s="473">
        <f>SUM(I42:I44)</f>
        <v>1</v>
      </c>
      <c r="J41" s="485"/>
      <c r="K41" s="459"/>
      <c r="L41" s="459"/>
      <c r="M41" s="459"/>
      <c r="N41" s="459"/>
      <c r="O41" s="459"/>
    </row>
    <row r="42" spans="1:15" x14ac:dyDescent="0.3">
      <c r="A42" s="486" t="s">
        <v>593</v>
      </c>
      <c r="B42" s="497">
        <v>6637.25</v>
      </c>
      <c r="C42" s="498">
        <v>9117.4199999999983</v>
      </c>
      <c r="D42" s="481">
        <f>(C42-B42)/B42</f>
        <v>0.37367433801649752</v>
      </c>
      <c r="E42" s="499"/>
      <c r="F42" s="497">
        <v>47924.840000000004</v>
      </c>
      <c r="G42" s="500">
        <v>60128.14</v>
      </c>
      <c r="H42" s="484">
        <f>(G42-F42)/F42</f>
        <v>0.25463413127722478</v>
      </c>
      <c r="I42" s="481">
        <f>G42/$G$41</f>
        <v>0.5431281085629337</v>
      </c>
      <c r="J42" s="485"/>
      <c r="K42" s="486"/>
    </row>
    <row r="43" spans="1:15" x14ac:dyDescent="0.3">
      <c r="A43" s="486" t="s">
        <v>594</v>
      </c>
      <c r="B43" s="497">
        <v>4730.5300000000007</v>
      </c>
      <c r="C43" s="498">
        <v>8682.893</v>
      </c>
      <c r="D43" s="481">
        <f>(C43-B43)/B43</f>
        <v>0.83550109607168732</v>
      </c>
      <c r="E43" s="499"/>
      <c r="F43" s="497">
        <v>46330.25</v>
      </c>
      <c r="G43" s="500">
        <v>50578.964000000007</v>
      </c>
      <c r="H43" s="484">
        <f>(G43-F43)/F43</f>
        <v>9.1704965977951927E-2</v>
      </c>
      <c r="I43" s="481">
        <f>G43/$G$41</f>
        <v>0.45687189143706625</v>
      </c>
      <c r="J43" s="485"/>
      <c r="K43" s="486"/>
    </row>
    <row r="44" spans="1:15" x14ac:dyDescent="0.3">
      <c r="A44" s="486" t="s">
        <v>595</v>
      </c>
      <c r="B44" s="501">
        <v>0.1</v>
      </c>
      <c r="C44" s="502">
        <v>0</v>
      </c>
      <c r="D44" s="503" t="s">
        <v>393</v>
      </c>
      <c r="E44" s="499"/>
      <c r="F44" s="501">
        <v>0.4</v>
      </c>
      <c r="G44" s="504">
        <v>0</v>
      </c>
      <c r="H44" s="505" t="s">
        <v>393</v>
      </c>
      <c r="I44" s="503" t="s">
        <v>393</v>
      </c>
      <c r="J44" s="485"/>
      <c r="K44" s="486"/>
      <c r="L44" s="459"/>
      <c r="M44" s="459"/>
      <c r="N44" s="459"/>
      <c r="O44" s="459"/>
    </row>
    <row r="45" spans="1:15" x14ac:dyDescent="0.3">
      <c r="A45" s="506"/>
      <c r="B45" s="507"/>
      <c r="C45" s="508"/>
      <c r="D45" s="509"/>
      <c r="E45" s="509"/>
      <c r="F45" s="510"/>
      <c r="G45" s="510"/>
      <c r="H45" s="509"/>
      <c r="I45" s="509"/>
    </row>
    <row r="46" spans="1:15" ht="26.25" customHeight="1" x14ac:dyDescent="0.3">
      <c r="A46" s="856" t="s">
        <v>789</v>
      </c>
      <c r="B46" s="857"/>
      <c r="C46" s="857"/>
      <c r="D46" s="857"/>
      <c r="E46" s="857"/>
      <c r="F46" s="857"/>
      <c r="G46" s="511"/>
      <c r="H46" s="511"/>
      <c r="I46" s="512"/>
    </row>
    <row r="47" spans="1:15" ht="27.6" x14ac:dyDescent="0.3">
      <c r="A47" s="513" t="s">
        <v>596</v>
      </c>
      <c r="B47" s="514"/>
      <c r="C47" s="515"/>
      <c r="D47" s="516"/>
      <c r="E47" s="514"/>
      <c r="F47" s="517"/>
      <c r="G47" s="518"/>
      <c r="H47" s="518"/>
      <c r="I47" s="519"/>
    </row>
  </sheetData>
  <mergeCells count="3">
    <mergeCell ref="B4:D4"/>
    <mergeCell ref="F4:I4"/>
    <mergeCell ref="A46:F46"/>
  </mergeCells>
  <conditionalFormatting sqref="I45 I6:I38 I41">
    <cfRule type="cellIs" dxfId="5" priority="1" operator="greaterThan">
      <formula>1</formula>
    </cfRule>
  </conditionalFormatting>
  <conditionalFormatting sqref="I42:I43">
    <cfRule type="cellIs" dxfId="4" priority="2" operator="greaterThan">
      <formula>1</formula>
    </cfRule>
  </conditionalFormatting>
  <pageMargins left="0.7" right="0.7" top="0.75" bottom="0.75" header="0.3" footer="0.3"/>
  <pageSetup paperSize="9" scale="6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D470A-45BD-4FA5-9C18-00322DF30E11}">
  <sheetPr>
    <tabColor rgb="FF92D050"/>
    <pageSetUpPr fitToPage="1"/>
  </sheetPr>
  <dimension ref="A1:J143"/>
  <sheetViews>
    <sheetView showGridLines="0" zoomScaleNormal="100" workbookViewId="0"/>
  </sheetViews>
  <sheetFormatPr baseColWidth="10" defaultColWidth="11.44140625" defaultRowHeight="13.8" x14ac:dyDescent="0.3"/>
  <cols>
    <col min="1" max="1" width="29.44140625" style="18" customWidth="1"/>
    <col min="2" max="3" width="11.6640625" style="18" customWidth="1"/>
    <col min="4" max="4" width="9.6640625" style="18" bestFit="1" customWidth="1"/>
    <col min="5" max="5" width="6.44140625" style="18" customWidth="1"/>
    <col min="6" max="7" width="12" style="18" bestFit="1" customWidth="1"/>
    <col min="8" max="8" width="10.6640625" style="18" bestFit="1" customWidth="1"/>
    <col min="9" max="9" width="8.6640625" style="18" bestFit="1" customWidth="1"/>
    <col min="10" max="16384" width="11.44140625" style="18"/>
  </cols>
  <sheetData>
    <row r="1" spans="1:10" x14ac:dyDescent="0.3">
      <c r="A1" s="520" t="s">
        <v>597</v>
      </c>
    </row>
    <row r="2" spans="1:10" x14ac:dyDescent="0.3">
      <c r="A2" s="521" t="s">
        <v>598</v>
      </c>
    </row>
    <row r="4" spans="1:10" x14ac:dyDescent="0.3">
      <c r="A4" s="522"/>
      <c r="B4" s="855" t="s">
        <v>786</v>
      </c>
      <c r="C4" s="855"/>
      <c r="D4" s="855"/>
      <c r="E4" s="523"/>
      <c r="F4" s="855" t="s">
        <v>787</v>
      </c>
      <c r="G4" s="855"/>
      <c r="H4" s="855"/>
      <c r="I4" s="855"/>
    </row>
    <row r="5" spans="1:10" x14ac:dyDescent="0.3">
      <c r="A5" s="524" t="s">
        <v>599</v>
      </c>
      <c r="B5" s="525">
        <v>2021</v>
      </c>
      <c r="C5" s="526">
        <v>2022</v>
      </c>
      <c r="D5" s="527" t="s">
        <v>600</v>
      </c>
      <c r="E5" s="526"/>
      <c r="F5" s="525">
        <v>2021</v>
      </c>
      <c r="G5" s="526">
        <v>2022</v>
      </c>
      <c r="H5" s="526" t="s">
        <v>600</v>
      </c>
      <c r="I5" s="527" t="s">
        <v>557</v>
      </c>
    </row>
    <row r="6" spans="1:10" x14ac:dyDescent="0.3">
      <c r="A6" s="528" t="s">
        <v>601</v>
      </c>
      <c r="B6" s="529">
        <f>SUM(B7:B11)</f>
        <v>2042776.9450000001</v>
      </c>
      <c r="C6" s="530">
        <f>SUM(C7:C11)</f>
        <v>4337887.4970000004</v>
      </c>
      <c r="D6" s="531">
        <f t="shared" ref="D6:D69" si="0">(C6-B6)/B6</f>
        <v>1.1235247967809818</v>
      </c>
      <c r="E6" s="532"/>
      <c r="F6" s="529">
        <f t="shared" ref="F6:G6" si="1">SUM(F7:F11)</f>
        <v>23503453.360002</v>
      </c>
      <c r="G6" s="530">
        <f t="shared" si="1"/>
        <v>17970100.572999999</v>
      </c>
      <c r="H6" s="533">
        <f t="shared" ref="H6:H69" si="2">(G6-F6)/F6</f>
        <v>-0.235427224342216</v>
      </c>
      <c r="I6" s="531">
        <f>SUM(I7:I11)</f>
        <v>0.99999999999999989</v>
      </c>
    </row>
    <row r="7" spans="1:10" x14ac:dyDescent="0.3">
      <c r="A7" s="18" t="s">
        <v>322</v>
      </c>
      <c r="B7" s="534">
        <v>1134527.0150000001</v>
      </c>
      <c r="C7" s="535">
        <v>3306286.7070000004</v>
      </c>
      <c r="D7" s="536">
        <f t="shared" si="0"/>
        <v>1.914242378794303</v>
      </c>
      <c r="E7" s="537"/>
      <c r="F7" s="538">
        <v>16154615.231000001</v>
      </c>
      <c r="G7" s="535">
        <v>10551492.267999999</v>
      </c>
      <c r="H7" s="539">
        <f t="shared" si="2"/>
        <v>-0.34684347988975023</v>
      </c>
      <c r="I7" s="536">
        <f>G7/$G$6</f>
        <v>0.58716934972826873</v>
      </c>
    </row>
    <row r="8" spans="1:10" x14ac:dyDescent="0.3">
      <c r="A8" s="18" t="s">
        <v>327</v>
      </c>
      <c r="B8" s="534">
        <v>508556</v>
      </c>
      <c r="C8" s="535">
        <v>497602</v>
      </c>
      <c r="D8" s="536">
        <f t="shared" si="0"/>
        <v>-2.1539417487946265E-2</v>
      </c>
      <c r="E8" s="537"/>
      <c r="F8" s="538">
        <v>3793807.86</v>
      </c>
      <c r="G8" s="535">
        <v>3619570.43</v>
      </c>
      <c r="H8" s="539">
        <f t="shared" si="2"/>
        <v>-4.5926793456535171E-2</v>
      </c>
      <c r="I8" s="536">
        <f>G8/$G$6</f>
        <v>0.2014218237285989</v>
      </c>
      <c r="J8" s="540"/>
    </row>
    <row r="9" spans="1:10" x14ac:dyDescent="0.3">
      <c r="A9" s="18" t="s">
        <v>320</v>
      </c>
      <c r="B9" s="534">
        <v>188677.05000000002</v>
      </c>
      <c r="C9" s="535">
        <v>312197.8</v>
      </c>
      <c r="D9" s="536">
        <f t="shared" si="0"/>
        <v>0.65466759205743341</v>
      </c>
      <c r="E9" s="537"/>
      <c r="F9" s="538">
        <v>1996187.8499999999</v>
      </c>
      <c r="G9" s="535">
        <v>1961214.4000000001</v>
      </c>
      <c r="H9" s="539">
        <f t="shared" si="2"/>
        <v>-1.752011966208477E-2</v>
      </c>
      <c r="I9" s="536">
        <f>G9/$G$6</f>
        <v>0.10913764183082629</v>
      </c>
    </row>
    <row r="10" spans="1:10" x14ac:dyDescent="0.3">
      <c r="A10" s="18" t="s">
        <v>325</v>
      </c>
      <c r="B10" s="534">
        <v>176276.97999999998</v>
      </c>
      <c r="C10" s="535">
        <v>184550.64</v>
      </c>
      <c r="D10" s="536">
        <f t="shared" si="0"/>
        <v>4.69355669696635E-2</v>
      </c>
      <c r="E10" s="537"/>
      <c r="F10" s="538">
        <v>1226036.558002</v>
      </c>
      <c r="G10" s="535">
        <v>1441430.5279999999</v>
      </c>
      <c r="H10" s="539">
        <f t="shared" si="2"/>
        <v>0.17568315446401933</v>
      </c>
      <c r="I10" s="536">
        <f>G10/$G$6</f>
        <v>8.02127134539104E-2</v>
      </c>
    </row>
    <row r="11" spans="1:10" x14ac:dyDescent="0.3">
      <c r="A11" s="18" t="s">
        <v>377</v>
      </c>
      <c r="B11" s="534">
        <v>34739.899999999907</v>
      </c>
      <c r="C11" s="535">
        <v>37250.350000000559</v>
      </c>
      <c r="D11" s="536">
        <f t="shared" si="0"/>
        <v>7.2264168866365719E-2</v>
      </c>
      <c r="E11" s="537"/>
      <c r="F11" s="534">
        <v>332805.86099999771</v>
      </c>
      <c r="G11" s="535">
        <v>396392.94700000063</v>
      </c>
      <c r="H11" s="539">
        <f t="shared" si="2"/>
        <v>0.1910636002891889</v>
      </c>
      <c r="I11" s="536">
        <f>G11/$G$6</f>
        <v>2.2058471258395704E-2</v>
      </c>
    </row>
    <row r="12" spans="1:10" x14ac:dyDescent="0.3">
      <c r="A12" s="528" t="s">
        <v>602</v>
      </c>
      <c r="B12" s="529">
        <f>SUM(B13)</f>
        <v>777482</v>
      </c>
      <c r="C12" s="530">
        <f>SUM(C13)</f>
        <v>902044</v>
      </c>
      <c r="D12" s="531">
        <f t="shared" si="0"/>
        <v>0.16021206921832273</v>
      </c>
      <c r="E12" s="532"/>
      <c r="F12" s="529">
        <f>SUM(F13)</f>
        <v>7150492.1599999992</v>
      </c>
      <c r="G12" s="530">
        <f>SUM(G13)</f>
        <v>7334265.3899999997</v>
      </c>
      <c r="H12" s="533">
        <f t="shared" si="2"/>
        <v>2.5700780573962682E-2</v>
      </c>
      <c r="I12" s="531">
        <f>SUM(I13)</f>
        <v>1</v>
      </c>
    </row>
    <row r="13" spans="1:10" x14ac:dyDescent="0.3">
      <c r="A13" s="18" t="s">
        <v>335</v>
      </c>
      <c r="B13" s="541">
        <v>777482</v>
      </c>
      <c r="C13" s="542">
        <v>902044</v>
      </c>
      <c r="D13" s="543">
        <f t="shared" si="0"/>
        <v>0.16021206921832273</v>
      </c>
      <c r="E13" s="544"/>
      <c r="F13" s="541">
        <v>7150492.1599999992</v>
      </c>
      <c r="G13" s="542">
        <v>7334265.3899999997</v>
      </c>
      <c r="H13" s="539">
        <f t="shared" si="2"/>
        <v>2.5700780573962682E-2</v>
      </c>
      <c r="I13" s="536">
        <f>G12/$G$13</f>
        <v>1</v>
      </c>
    </row>
    <row r="14" spans="1:10" x14ac:dyDescent="0.3">
      <c r="A14" s="528" t="s">
        <v>603</v>
      </c>
      <c r="B14" s="529">
        <f>SUM(B15:B19)</f>
        <v>371205.10999999993</v>
      </c>
      <c r="C14" s="530">
        <f>SUM(C15:C19)</f>
        <v>434002.85</v>
      </c>
      <c r="D14" s="531">
        <f t="shared" si="0"/>
        <v>0.16917261726273128</v>
      </c>
      <c r="E14" s="532"/>
      <c r="F14" s="529">
        <f>SUM(F15:F19)</f>
        <v>2987134.04</v>
      </c>
      <c r="G14" s="530">
        <f>SUM(G15:G19)</f>
        <v>3409763.1300000004</v>
      </c>
      <c r="H14" s="533">
        <f t="shared" si="2"/>
        <v>0.14148313545380786</v>
      </c>
      <c r="I14" s="531">
        <f>SUM(I15:I19)</f>
        <v>0.99999999999999989</v>
      </c>
    </row>
    <row r="15" spans="1:10" x14ac:dyDescent="0.3">
      <c r="A15" s="18" t="s">
        <v>327</v>
      </c>
      <c r="B15" s="545">
        <v>317253.98999999993</v>
      </c>
      <c r="C15" s="535">
        <v>362679.91</v>
      </c>
      <c r="D15" s="543">
        <f t="shared" si="0"/>
        <v>0.14318470825221158</v>
      </c>
      <c r="E15" s="546"/>
      <c r="F15" s="534">
        <v>2242330.61</v>
      </c>
      <c r="G15" s="535">
        <v>2738501.43</v>
      </c>
      <c r="H15" s="539">
        <f t="shared" si="2"/>
        <v>0.22127460499680746</v>
      </c>
      <c r="I15" s="536">
        <f>G15/$G$14</f>
        <v>0.80313538670939877</v>
      </c>
    </row>
    <row r="16" spans="1:10" x14ac:dyDescent="0.3">
      <c r="A16" s="18" t="s">
        <v>321</v>
      </c>
      <c r="B16" s="534">
        <v>35498.17</v>
      </c>
      <c r="C16" s="535">
        <v>13731.820000000002</v>
      </c>
      <c r="D16" s="543">
        <f t="shared" si="0"/>
        <v>-0.61316822810866023</v>
      </c>
      <c r="E16" s="546"/>
      <c r="F16" s="534">
        <v>283575.58</v>
      </c>
      <c r="G16" s="535">
        <v>213811.39</v>
      </c>
      <c r="H16" s="539">
        <f t="shared" si="2"/>
        <v>-0.24601621197424686</v>
      </c>
      <c r="I16" s="536">
        <f>G16/$G$14</f>
        <v>6.2705643133633152E-2</v>
      </c>
    </row>
    <row r="17" spans="1:9" x14ac:dyDescent="0.3">
      <c r="A17" s="18" t="s">
        <v>320</v>
      </c>
      <c r="B17" s="534">
        <v>13712.95</v>
      </c>
      <c r="C17" s="535">
        <v>4933.3999999999996</v>
      </c>
      <c r="D17" s="543">
        <f t="shared" si="0"/>
        <v>-0.64023787733492799</v>
      </c>
      <c r="E17" s="546"/>
      <c r="F17" s="534">
        <v>247957.95</v>
      </c>
      <c r="G17" s="535">
        <v>187442.4</v>
      </c>
      <c r="H17" s="539">
        <f t="shared" si="2"/>
        <v>-0.24405569573389366</v>
      </c>
      <c r="I17" s="536">
        <f>G17/$G$14</f>
        <v>5.4972264305057451E-2</v>
      </c>
    </row>
    <row r="18" spans="1:9" x14ac:dyDescent="0.3">
      <c r="A18" s="18" t="s">
        <v>338</v>
      </c>
      <c r="B18" s="534">
        <v>0</v>
      </c>
      <c r="C18" s="535">
        <v>35513</v>
      </c>
      <c r="D18" s="543" t="s">
        <v>394</v>
      </c>
      <c r="E18" s="546"/>
      <c r="F18" s="534">
        <v>91991</v>
      </c>
      <c r="G18" s="535">
        <v>161880</v>
      </c>
      <c r="H18" s="539">
        <f t="shared" si="2"/>
        <v>0.75973736561185334</v>
      </c>
      <c r="I18" s="536">
        <f>G18/$G$14</f>
        <v>4.7475438565141616E-2</v>
      </c>
    </row>
    <row r="19" spans="1:9" x14ac:dyDescent="0.3">
      <c r="A19" s="18" t="s">
        <v>377</v>
      </c>
      <c r="B19" s="534">
        <v>4740</v>
      </c>
      <c r="C19" s="535">
        <v>17144.719999999972</v>
      </c>
      <c r="D19" s="543">
        <f t="shared" si="0"/>
        <v>2.6170295358649729</v>
      </c>
      <c r="E19" s="546"/>
      <c r="F19" s="534">
        <v>121278.89999999991</v>
      </c>
      <c r="G19" s="535">
        <v>108127.91000000015</v>
      </c>
      <c r="H19" s="539">
        <f t="shared" si="2"/>
        <v>-0.10843592743667503</v>
      </c>
      <c r="I19" s="536">
        <f>G19/$G$14</f>
        <v>3.171126728676902E-2</v>
      </c>
    </row>
    <row r="20" spans="1:9" x14ac:dyDescent="0.3">
      <c r="A20" s="528" t="s">
        <v>604</v>
      </c>
      <c r="B20" s="529">
        <f>SUM(B21:B26)</f>
        <v>278070.55</v>
      </c>
      <c r="C20" s="530">
        <f>SUM(C21:C26)</f>
        <v>221475.14</v>
      </c>
      <c r="D20" s="531">
        <f t="shared" si="0"/>
        <v>-0.20352896054616348</v>
      </c>
      <c r="E20" s="532"/>
      <c r="F20" s="529">
        <f>SUM(F21:F26)</f>
        <v>1419294.9400000002</v>
      </c>
      <c r="G20" s="530">
        <f>SUM(G21:G26)</f>
        <v>1586115.8299999998</v>
      </c>
      <c r="H20" s="533">
        <f t="shared" si="2"/>
        <v>0.11753786003069921</v>
      </c>
      <c r="I20" s="531">
        <f>SUM(I21:I26)</f>
        <v>1</v>
      </c>
    </row>
    <row r="21" spans="1:9" x14ac:dyDescent="0.3">
      <c r="A21" s="18" t="s">
        <v>338</v>
      </c>
      <c r="B21" s="534">
        <v>64086</v>
      </c>
      <c r="C21" s="535">
        <v>85084</v>
      </c>
      <c r="D21" s="536">
        <f t="shared" si="0"/>
        <v>0.32765346565552539</v>
      </c>
      <c r="E21" s="546"/>
      <c r="F21" s="534">
        <v>366673.5</v>
      </c>
      <c r="G21" s="535">
        <v>603994</v>
      </c>
      <c r="H21" s="539">
        <f t="shared" si="2"/>
        <v>0.64722566533987325</v>
      </c>
      <c r="I21" s="536">
        <f t="shared" ref="I21:I26" si="3">G21/$G$20</f>
        <v>0.38080068843395887</v>
      </c>
    </row>
    <row r="22" spans="1:9" x14ac:dyDescent="0.3">
      <c r="A22" s="18" t="s">
        <v>327</v>
      </c>
      <c r="B22" s="534">
        <v>149191.19</v>
      </c>
      <c r="C22" s="535">
        <v>38471.240000000005</v>
      </c>
      <c r="D22" s="536">
        <f t="shared" si="0"/>
        <v>-0.74213463945156544</v>
      </c>
      <c r="E22" s="546"/>
      <c r="F22" s="534">
        <v>557680.06000000006</v>
      </c>
      <c r="G22" s="535">
        <v>378675.47</v>
      </c>
      <c r="H22" s="539">
        <f t="shared" si="2"/>
        <v>-0.32098079676723618</v>
      </c>
      <c r="I22" s="536">
        <f t="shared" si="3"/>
        <v>0.238743894258971</v>
      </c>
    </row>
    <row r="23" spans="1:9" x14ac:dyDescent="0.3">
      <c r="A23" s="18" t="s">
        <v>324</v>
      </c>
      <c r="B23" s="534">
        <v>20471</v>
      </c>
      <c r="C23" s="535">
        <v>35980</v>
      </c>
      <c r="D23" s="536">
        <f t="shared" si="0"/>
        <v>0.75760832397049482</v>
      </c>
      <c r="E23" s="546"/>
      <c r="F23" s="534">
        <v>182664</v>
      </c>
      <c r="G23" s="535">
        <v>213505</v>
      </c>
      <c r="H23" s="539">
        <f t="shared" si="2"/>
        <v>0.16884005605921254</v>
      </c>
      <c r="I23" s="536">
        <f t="shared" si="3"/>
        <v>0.13460870635154057</v>
      </c>
    </row>
    <row r="24" spans="1:9" x14ac:dyDescent="0.3">
      <c r="A24" s="18" t="s">
        <v>323</v>
      </c>
      <c r="B24" s="534">
        <v>5187.4000000000005</v>
      </c>
      <c r="C24" s="535">
        <v>41557.300000000003</v>
      </c>
      <c r="D24" s="536">
        <f t="shared" si="0"/>
        <v>7.0112002159077758</v>
      </c>
      <c r="E24" s="546"/>
      <c r="F24" s="534">
        <v>36683.9</v>
      </c>
      <c r="G24" s="535">
        <v>135120.90000000002</v>
      </c>
      <c r="H24" s="539">
        <f t="shared" si="2"/>
        <v>2.6833842639414027</v>
      </c>
      <c r="I24" s="536">
        <f t="shared" si="3"/>
        <v>8.5189806093795839E-2</v>
      </c>
    </row>
    <row r="25" spans="1:9" x14ac:dyDescent="0.3">
      <c r="A25" s="18" t="s">
        <v>340</v>
      </c>
      <c r="B25" s="534">
        <v>11607.26</v>
      </c>
      <c r="C25" s="535">
        <v>0</v>
      </c>
      <c r="D25" s="536" t="s">
        <v>393</v>
      </c>
      <c r="E25" s="546"/>
      <c r="F25" s="547">
        <v>84810.08</v>
      </c>
      <c r="G25" s="535">
        <v>105826.96</v>
      </c>
      <c r="H25" s="539">
        <f t="shared" si="2"/>
        <v>0.24781110924550484</v>
      </c>
      <c r="I25" s="536">
        <f t="shared" si="3"/>
        <v>6.6720827065952684E-2</v>
      </c>
    </row>
    <row r="26" spans="1:9" x14ac:dyDescent="0.3">
      <c r="A26" s="18" t="s">
        <v>377</v>
      </c>
      <c r="B26" s="534">
        <v>27527.699999999983</v>
      </c>
      <c r="C26" s="535">
        <v>20382.600000000035</v>
      </c>
      <c r="D26" s="536">
        <f t="shared" si="0"/>
        <v>-0.25956037009993399</v>
      </c>
      <c r="E26" s="546"/>
      <c r="F26" s="534">
        <v>190783.40000000014</v>
      </c>
      <c r="G26" s="535">
        <v>148993.49999999977</v>
      </c>
      <c r="H26" s="539">
        <f t="shared" si="2"/>
        <v>-0.21904369038396601</v>
      </c>
      <c r="I26" s="536">
        <f t="shared" si="3"/>
        <v>9.3936077795781017E-2</v>
      </c>
    </row>
    <row r="27" spans="1:9" x14ac:dyDescent="0.3">
      <c r="A27" s="528" t="s">
        <v>605</v>
      </c>
      <c r="B27" s="529">
        <f>SUM(B28:B29)</f>
        <v>97182.67</v>
      </c>
      <c r="C27" s="530">
        <f>SUM(C28:C29)</f>
        <v>121951.42</v>
      </c>
      <c r="D27" s="531">
        <f t="shared" si="0"/>
        <v>0.25486797183078014</v>
      </c>
      <c r="E27" s="532"/>
      <c r="F27" s="529">
        <f>SUM(F28:F29)</f>
        <v>942189.18</v>
      </c>
      <c r="G27" s="530">
        <f>SUM(G28:G29)</f>
        <v>1150811.6500000001</v>
      </c>
      <c r="H27" s="533">
        <f t="shared" si="2"/>
        <v>0.22142312226510613</v>
      </c>
      <c r="I27" s="531">
        <f>SUM(I28:I29)</f>
        <v>1</v>
      </c>
    </row>
    <row r="28" spans="1:9" x14ac:dyDescent="0.3">
      <c r="A28" s="18" t="s">
        <v>335</v>
      </c>
      <c r="B28" s="548">
        <v>96867.67</v>
      </c>
      <c r="C28" s="549">
        <v>121541.42</v>
      </c>
      <c r="D28" s="536">
        <f t="shared" si="0"/>
        <v>0.25471604716000706</v>
      </c>
      <c r="E28" s="546"/>
      <c r="F28" s="534">
        <v>933558.18</v>
      </c>
      <c r="G28" s="535">
        <v>1146191.6500000001</v>
      </c>
      <c r="H28" s="539">
        <f t="shared" si="2"/>
        <v>0.22776670437401136</v>
      </c>
      <c r="I28" s="536">
        <f>G28/$G$27</f>
        <v>0.99598544210079898</v>
      </c>
    </row>
    <row r="29" spans="1:9" x14ac:dyDescent="0.3">
      <c r="A29" s="18" t="s">
        <v>320</v>
      </c>
      <c r="B29" s="548">
        <v>315</v>
      </c>
      <c r="C29" s="549">
        <v>410</v>
      </c>
      <c r="D29" s="536">
        <f t="shared" si="0"/>
        <v>0.30158730158730157</v>
      </c>
      <c r="E29" s="546"/>
      <c r="F29" s="534">
        <v>8631</v>
      </c>
      <c r="G29" s="535">
        <v>4620</v>
      </c>
      <c r="H29" s="539">
        <f t="shared" si="2"/>
        <v>-0.46472019464720193</v>
      </c>
      <c r="I29" s="536">
        <f>G29/$G$27</f>
        <v>4.0145578992009682E-3</v>
      </c>
    </row>
    <row r="30" spans="1:9" x14ac:dyDescent="0.3">
      <c r="A30" s="528" t="s">
        <v>606</v>
      </c>
      <c r="B30" s="529">
        <f>SUM(B31:B35)</f>
        <v>175283.66999999998</v>
      </c>
      <c r="C30" s="530">
        <f>SUM(C31:C35)</f>
        <v>184869.815</v>
      </c>
      <c r="D30" s="531">
        <f t="shared" si="0"/>
        <v>5.4689321600808673E-2</v>
      </c>
      <c r="E30" s="532"/>
      <c r="F30" s="529">
        <f>SUM(F31:F35)</f>
        <v>910036.03500000003</v>
      </c>
      <c r="G30" s="530">
        <f>SUM(G31:G35)</f>
        <v>1133772.5249999999</v>
      </c>
      <c r="H30" s="533">
        <f t="shared" si="2"/>
        <v>0.24585453915569383</v>
      </c>
      <c r="I30" s="531">
        <f>SUM(I31:I35)</f>
        <v>0.99999999999999989</v>
      </c>
    </row>
    <row r="31" spans="1:9" x14ac:dyDescent="0.3">
      <c r="A31" s="18" t="s">
        <v>331</v>
      </c>
      <c r="B31" s="534">
        <v>173925.56</v>
      </c>
      <c r="C31" s="535">
        <v>183319.6</v>
      </c>
      <c r="D31" s="536">
        <f t="shared" si="0"/>
        <v>5.4011842767676059E-2</v>
      </c>
      <c r="E31" s="546"/>
      <c r="F31" s="534">
        <v>898115.60000000009</v>
      </c>
      <c r="G31" s="535">
        <v>1120659.6199999999</v>
      </c>
      <c r="H31" s="539">
        <f t="shared" si="2"/>
        <v>0.24778995042508978</v>
      </c>
      <c r="I31" s="536">
        <f>G31/$G$30</f>
        <v>0.98843427168073239</v>
      </c>
    </row>
    <row r="32" spans="1:9" x14ac:dyDescent="0.3">
      <c r="A32" s="550" t="s">
        <v>319</v>
      </c>
      <c r="B32" s="535">
        <v>940</v>
      </c>
      <c r="C32" s="535">
        <v>1060</v>
      </c>
      <c r="D32" s="536">
        <f t="shared" si="0"/>
        <v>0.1276595744680851</v>
      </c>
      <c r="E32" s="546"/>
      <c r="F32" s="534">
        <v>6815</v>
      </c>
      <c r="G32" s="535">
        <v>10397.6</v>
      </c>
      <c r="H32" s="539">
        <f t="shared" si="2"/>
        <v>0.52569332355099052</v>
      </c>
      <c r="I32" s="536">
        <f>G32/$G$30</f>
        <v>9.1707990542459136E-3</v>
      </c>
    </row>
    <row r="33" spans="1:9" x14ac:dyDescent="0.3">
      <c r="A33" s="550" t="s">
        <v>322</v>
      </c>
      <c r="B33" s="535">
        <v>418.11</v>
      </c>
      <c r="C33" s="535">
        <v>490.21500000000003</v>
      </c>
      <c r="D33" s="536">
        <f t="shared" si="0"/>
        <v>0.17245461720599847</v>
      </c>
      <c r="E33" s="546"/>
      <c r="F33" s="534">
        <v>4770.5649999999996</v>
      </c>
      <c r="G33" s="535">
        <v>2535.3050000000003</v>
      </c>
      <c r="H33" s="539">
        <f t="shared" si="2"/>
        <v>-0.4685524670557889</v>
      </c>
      <c r="I33" s="536">
        <f>G33/$G$30</f>
        <v>2.2361672593891801E-3</v>
      </c>
    </row>
    <row r="34" spans="1:9" x14ac:dyDescent="0.3">
      <c r="A34" s="550" t="s">
        <v>325</v>
      </c>
      <c r="B34" s="535">
        <v>0</v>
      </c>
      <c r="C34" s="539" t="s">
        <v>393</v>
      </c>
      <c r="D34" s="536" t="s">
        <v>393</v>
      </c>
      <c r="E34" s="546"/>
      <c r="F34" s="534">
        <v>0</v>
      </c>
      <c r="G34" s="535">
        <v>180</v>
      </c>
      <c r="H34" s="539" t="s">
        <v>394</v>
      </c>
      <c r="I34" s="551">
        <f>G34/$G$30</f>
        <v>1.5876200563247906E-4</v>
      </c>
    </row>
    <row r="35" spans="1:9" x14ac:dyDescent="0.3">
      <c r="A35" s="550" t="s">
        <v>323</v>
      </c>
      <c r="B35" s="535">
        <v>0</v>
      </c>
      <c r="C35" s="539" t="s">
        <v>393</v>
      </c>
      <c r="D35" s="536" t="s">
        <v>393</v>
      </c>
      <c r="E35" s="546"/>
      <c r="F35" s="534">
        <v>334.87</v>
      </c>
      <c r="G35" s="539" t="s">
        <v>393</v>
      </c>
      <c r="H35" s="539" t="s">
        <v>393</v>
      </c>
      <c r="I35" s="536" t="s">
        <v>393</v>
      </c>
    </row>
    <row r="36" spans="1:9" x14ac:dyDescent="0.3">
      <c r="A36" s="528" t="s">
        <v>608</v>
      </c>
      <c r="B36" s="529">
        <f>SUM(B37:B42)</f>
        <v>113157.30713500001</v>
      </c>
      <c r="C36" s="530">
        <f>SUM(C37:C42)</f>
        <v>153445.06147499999</v>
      </c>
      <c r="D36" s="531">
        <f t="shared" si="0"/>
        <v>0.35603316621820547</v>
      </c>
      <c r="E36" s="532"/>
      <c r="F36" s="529">
        <f>SUM(F37:F42)</f>
        <v>1020059.570408</v>
      </c>
      <c r="G36" s="530">
        <f>SUM(G37:G42)</f>
        <v>954214.31741899985</v>
      </c>
      <c r="H36" s="533">
        <f t="shared" si="2"/>
        <v>-6.4550399701326866E-2</v>
      </c>
      <c r="I36" s="531">
        <f>SUM(I37:I42)</f>
        <v>1</v>
      </c>
    </row>
    <row r="37" spans="1:9" x14ac:dyDescent="0.3">
      <c r="A37" s="18" t="s">
        <v>327</v>
      </c>
      <c r="B37" s="534">
        <v>58279.14</v>
      </c>
      <c r="C37" s="535">
        <v>74621.829999999987</v>
      </c>
      <c r="D37" s="536">
        <f t="shared" si="0"/>
        <v>0.28042091904581962</v>
      </c>
      <c r="E37" s="546"/>
      <c r="F37" s="534">
        <v>484122.35499999998</v>
      </c>
      <c r="G37" s="535">
        <v>581018.27999999991</v>
      </c>
      <c r="H37" s="539">
        <f t="shared" si="2"/>
        <v>0.20014759491947018</v>
      </c>
      <c r="I37" s="536">
        <f t="shared" ref="I37:I42" si="4">G37/$G$36</f>
        <v>0.60889704691453728</v>
      </c>
    </row>
    <row r="38" spans="1:9" x14ac:dyDescent="0.3">
      <c r="A38" s="18" t="s">
        <v>341</v>
      </c>
      <c r="B38" s="534">
        <v>13470.217999999999</v>
      </c>
      <c r="C38" s="535">
        <v>12361.470000000001</v>
      </c>
      <c r="D38" s="536">
        <f t="shared" si="0"/>
        <v>-8.2311065789729451E-2</v>
      </c>
      <c r="E38" s="546"/>
      <c r="F38" s="534">
        <v>297645.24799999996</v>
      </c>
      <c r="G38" s="535">
        <v>108989.85</v>
      </c>
      <c r="H38" s="539">
        <f t="shared" si="2"/>
        <v>-0.63382633946838618</v>
      </c>
      <c r="I38" s="536">
        <f t="shared" si="4"/>
        <v>0.11421946622515627</v>
      </c>
    </row>
    <row r="39" spans="1:9" x14ac:dyDescent="0.3">
      <c r="A39" s="18" t="s">
        <v>322</v>
      </c>
      <c r="B39" s="534">
        <v>18775.57</v>
      </c>
      <c r="C39" s="535">
        <v>20576.75</v>
      </c>
      <c r="D39" s="536">
        <f t="shared" si="0"/>
        <v>9.5932107520570631E-2</v>
      </c>
      <c r="E39" s="546"/>
      <c r="F39" s="534">
        <v>104956.41</v>
      </c>
      <c r="G39" s="535">
        <v>92270.225000000006</v>
      </c>
      <c r="H39" s="539">
        <f t="shared" si="2"/>
        <v>-0.1208709882512178</v>
      </c>
      <c r="I39" s="536">
        <f t="shared" si="4"/>
        <v>9.6697590169865094E-2</v>
      </c>
    </row>
    <row r="40" spans="1:9" x14ac:dyDescent="0.3">
      <c r="A40" s="18" t="s">
        <v>333</v>
      </c>
      <c r="B40" s="534">
        <v>10952.330000000002</v>
      </c>
      <c r="C40" s="535">
        <v>11090.82</v>
      </c>
      <c r="D40" s="536">
        <f t="shared" si="0"/>
        <v>1.2644797956233782E-2</v>
      </c>
      <c r="E40" s="546"/>
      <c r="F40" s="534">
        <v>63504.600000000006</v>
      </c>
      <c r="G40" s="535">
        <v>81671.040000000008</v>
      </c>
      <c r="H40" s="539">
        <f t="shared" si="2"/>
        <v>0.28606494647631825</v>
      </c>
      <c r="I40" s="536">
        <f t="shared" si="4"/>
        <v>8.5589828730412862E-2</v>
      </c>
    </row>
    <row r="41" spans="1:9" x14ac:dyDescent="0.3">
      <c r="A41" s="18" t="s">
        <v>323</v>
      </c>
      <c r="B41" s="534">
        <v>6198.5630000000001</v>
      </c>
      <c r="C41" s="535">
        <v>26529.596999999998</v>
      </c>
      <c r="D41" s="536">
        <f t="shared" si="0"/>
        <v>3.2799592421662891</v>
      </c>
      <c r="E41" s="546"/>
      <c r="F41" s="534">
        <v>9248.893</v>
      </c>
      <c r="G41" s="535">
        <v>39460.633999999991</v>
      </c>
      <c r="H41" s="539">
        <f t="shared" si="2"/>
        <v>3.2665250857589108</v>
      </c>
      <c r="I41" s="536">
        <f t="shared" si="4"/>
        <v>4.1354057762133377E-2</v>
      </c>
    </row>
    <row r="42" spans="1:9" x14ac:dyDescent="0.3">
      <c r="A42" s="18" t="s">
        <v>790</v>
      </c>
      <c r="B42" s="534">
        <v>5481.4861350000283</v>
      </c>
      <c r="C42" s="535">
        <v>8264.5944749999908</v>
      </c>
      <c r="D42" s="536">
        <f t="shared" si="0"/>
        <v>0.50772879315144859</v>
      </c>
      <c r="E42" s="546"/>
      <c r="F42" s="534">
        <v>60582.064408000093</v>
      </c>
      <c r="G42" s="535">
        <v>50804.28841899999</v>
      </c>
      <c r="H42" s="539">
        <f t="shared" si="2"/>
        <v>-0.16139720698769899</v>
      </c>
      <c r="I42" s="536">
        <f t="shared" si="4"/>
        <v>5.3242010197895193E-2</v>
      </c>
    </row>
    <row r="43" spans="1:9" x14ac:dyDescent="0.3">
      <c r="A43" s="528" t="s">
        <v>607</v>
      </c>
      <c r="B43" s="529">
        <f>SUM(B44:B50)</f>
        <v>131043.03000000001</v>
      </c>
      <c r="C43" s="530">
        <f>SUM(C44:C50)</f>
        <v>102102.22999999998</v>
      </c>
      <c r="D43" s="531">
        <f t="shared" si="0"/>
        <v>-0.22084959421344294</v>
      </c>
      <c r="E43" s="532"/>
      <c r="F43" s="529">
        <f>SUM(F44:F50)</f>
        <v>972465.09000000008</v>
      </c>
      <c r="G43" s="530">
        <f>SUM(G44:G50)</f>
        <v>905390.87300000014</v>
      </c>
      <c r="H43" s="533">
        <f t="shared" si="2"/>
        <v>-6.897339317342481E-2</v>
      </c>
      <c r="I43" s="531">
        <f>SUM(I44:I50)</f>
        <v>1.0000000000000002</v>
      </c>
    </row>
    <row r="44" spans="1:9" x14ac:dyDescent="0.3">
      <c r="A44" s="18" t="s">
        <v>327</v>
      </c>
      <c r="B44" s="534">
        <v>90031.28</v>
      </c>
      <c r="C44" s="535">
        <v>82372.329999999987</v>
      </c>
      <c r="D44" s="536">
        <f t="shared" si="0"/>
        <v>-8.5069877935757571E-2</v>
      </c>
      <c r="E44" s="546"/>
      <c r="F44" s="534">
        <v>696107.04</v>
      </c>
      <c r="G44" s="535">
        <v>591095.13300000003</v>
      </c>
      <c r="H44" s="539">
        <f t="shared" si="2"/>
        <v>-0.15085597611539742</v>
      </c>
      <c r="I44" s="536">
        <f t="shared" ref="I44:I50" si="5">G44/$G$43</f>
        <v>0.65286181982530311</v>
      </c>
    </row>
    <row r="45" spans="1:9" x14ac:dyDescent="0.3">
      <c r="A45" s="18" t="s">
        <v>320</v>
      </c>
      <c r="B45" s="534">
        <v>3469.4</v>
      </c>
      <c r="C45" s="535">
        <v>4870</v>
      </c>
      <c r="D45" s="536">
        <f t="shared" si="0"/>
        <v>0.4037009281143713</v>
      </c>
      <c r="E45" s="546"/>
      <c r="F45" s="534">
        <v>38884.800000000003</v>
      </c>
      <c r="G45" s="535">
        <v>97849.1</v>
      </c>
      <c r="H45" s="539">
        <f t="shared" si="2"/>
        <v>1.5163842941200674</v>
      </c>
      <c r="I45" s="536">
        <f t="shared" si="5"/>
        <v>0.10807387496162664</v>
      </c>
    </row>
    <row r="46" spans="1:9" x14ac:dyDescent="0.3">
      <c r="A46" s="552" t="s">
        <v>324</v>
      </c>
      <c r="B46" s="534">
        <v>8582</v>
      </c>
      <c r="C46" s="535">
        <v>10075</v>
      </c>
      <c r="D46" s="536">
        <f t="shared" si="0"/>
        <v>0.17396877184805407</v>
      </c>
      <c r="E46" s="546"/>
      <c r="F46" s="534">
        <v>87453</v>
      </c>
      <c r="G46" s="535">
        <v>84989</v>
      </c>
      <c r="H46" s="539">
        <f t="shared" si="2"/>
        <v>-2.8175134072015825E-2</v>
      </c>
      <c r="I46" s="536">
        <f t="shared" si="5"/>
        <v>9.3869954441212919E-2</v>
      </c>
    </row>
    <row r="47" spans="1:9" x14ac:dyDescent="0.3">
      <c r="A47" s="18" t="s">
        <v>323</v>
      </c>
      <c r="B47" s="545">
        <v>15431.75</v>
      </c>
      <c r="C47" s="539" t="s">
        <v>393</v>
      </c>
      <c r="D47" s="536" t="s">
        <v>393</v>
      </c>
      <c r="E47" s="546"/>
      <c r="F47" s="534">
        <v>51664.350000000006</v>
      </c>
      <c r="G47" s="535">
        <v>34701.229999999996</v>
      </c>
      <c r="H47" s="539">
        <f t="shared" si="2"/>
        <v>-0.32833317364875408</v>
      </c>
      <c r="I47" s="536">
        <f t="shared" si="5"/>
        <v>3.8327346823165943E-2</v>
      </c>
    </row>
    <row r="48" spans="1:9" x14ac:dyDescent="0.3">
      <c r="A48" s="18" t="s">
        <v>319</v>
      </c>
      <c r="B48" s="545">
        <v>4905</v>
      </c>
      <c r="C48" s="535">
        <v>1052</v>
      </c>
      <c r="D48" s="536">
        <f t="shared" si="0"/>
        <v>-0.78552497451580017</v>
      </c>
      <c r="E48" s="546"/>
      <c r="F48" s="534">
        <v>17555</v>
      </c>
      <c r="G48" s="535">
        <v>33804.5</v>
      </c>
      <c r="H48" s="539">
        <f t="shared" si="2"/>
        <v>0.92563372258615784</v>
      </c>
      <c r="I48" s="536">
        <f t="shared" si="5"/>
        <v>3.7336912717033759E-2</v>
      </c>
    </row>
    <row r="49" spans="1:9" x14ac:dyDescent="0.3">
      <c r="A49" s="18" t="s">
        <v>340</v>
      </c>
      <c r="B49" s="534">
        <v>4217.8</v>
      </c>
      <c r="C49" s="535">
        <v>470</v>
      </c>
      <c r="D49" s="536">
        <f t="shared" si="0"/>
        <v>-0.88856749964436432</v>
      </c>
      <c r="E49" s="546"/>
      <c r="F49" s="534">
        <v>33152.619999999995</v>
      </c>
      <c r="G49" s="535">
        <v>24160.7</v>
      </c>
      <c r="H49" s="539">
        <f t="shared" si="2"/>
        <v>-0.27122803567259529</v>
      </c>
      <c r="I49" s="536">
        <f t="shared" si="5"/>
        <v>2.6685380558281811E-2</v>
      </c>
    </row>
    <row r="50" spans="1:9" x14ac:dyDescent="0.3">
      <c r="A50" s="18" t="s">
        <v>377</v>
      </c>
      <c r="B50" s="534">
        <v>4405.8000000000175</v>
      </c>
      <c r="C50" s="535">
        <v>3262.8999999999942</v>
      </c>
      <c r="D50" s="536">
        <f t="shared" si="0"/>
        <v>-0.25940805302102199</v>
      </c>
      <c r="E50" s="535"/>
      <c r="F50" s="534">
        <v>47648.280000000028</v>
      </c>
      <c r="G50" s="535">
        <v>38791.210000000196</v>
      </c>
      <c r="H50" s="539">
        <f t="shared" si="2"/>
        <v>-0.18588435930950345</v>
      </c>
      <c r="I50" s="536">
        <f t="shared" si="5"/>
        <v>4.2844710673375863E-2</v>
      </c>
    </row>
    <row r="51" spans="1:9" x14ac:dyDescent="0.3">
      <c r="A51" s="528" t="s">
        <v>609</v>
      </c>
      <c r="B51" s="529">
        <f>SUM(B52:B55)</f>
        <v>84882.63</v>
      </c>
      <c r="C51" s="530">
        <f>SUM(C52:C55)</f>
        <v>110621.65000000001</v>
      </c>
      <c r="D51" s="531">
        <f t="shared" si="0"/>
        <v>0.30323070809657998</v>
      </c>
      <c r="E51" s="532"/>
      <c r="F51" s="529">
        <f>SUM(F52:F55)</f>
        <v>672842.66</v>
      </c>
      <c r="G51" s="530">
        <f>SUM(G52:G55)</f>
        <v>894298.42999999993</v>
      </c>
      <c r="H51" s="533">
        <f t="shared" si="2"/>
        <v>0.32913455576672246</v>
      </c>
      <c r="I51" s="531">
        <f>SUM(I52:I55)</f>
        <v>1.0000000000000002</v>
      </c>
    </row>
    <row r="52" spans="1:9" x14ac:dyDescent="0.3">
      <c r="A52" s="18" t="s">
        <v>320</v>
      </c>
      <c r="B52" s="548">
        <v>75990</v>
      </c>
      <c r="C52" s="535">
        <v>89100</v>
      </c>
      <c r="D52" s="536">
        <f t="shared" si="0"/>
        <v>0.17252270035530992</v>
      </c>
      <c r="E52" s="546"/>
      <c r="F52" s="534">
        <v>570006</v>
      </c>
      <c r="G52" s="535">
        <v>708102</v>
      </c>
      <c r="H52" s="539">
        <f t="shared" si="2"/>
        <v>0.24227113398806327</v>
      </c>
      <c r="I52" s="536">
        <f>G52/$G$51</f>
        <v>0.79179608981310645</v>
      </c>
    </row>
    <row r="53" spans="1:9" x14ac:dyDescent="0.3">
      <c r="A53" s="18" t="s">
        <v>325</v>
      </c>
      <c r="B53" s="548">
        <v>0</v>
      </c>
      <c r="C53" s="535">
        <v>8687.1299999999992</v>
      </c>
      <c r="D53" s="536" t="s">
        <v>394</v>
      </c>
      <c r="E53" s="546"/>
      <c r="F53" s="534">
        <v>47063.26</v>
      </c>
      <c r="G53" s="535">
        <v>114758.93</v>
      </c>
      <c r="H53" s="539">
        <f t="shared" si="2"/>
        <v>1.4383973825867562</v>
      </c>
      <c r="I53" s="536">
        <f>G53/$G$51</f>
        <v>0.12832285750518427</v>
      </c>
    </row>
    <row r="54" spans="1:9" x14ac:dyDescent="0.3">
      <c r="A54" s="18" t="s">
        <v>330</v>
      </c>
      <c r="B54" s="534">
        <v>4392.63</v>
      </c>
      <c r="C54" s="535">
        <v>8834.52</v>
      </c>
      <c r="D54" s="536">
        <f t="shared" si="0"/>
        <v>1.0112142383947658</v>
      </c>
      <c r="E54" s="546"/>
      <c r="F54" s="534">
        <v>34273.4</v>
      </c>
      <c r="G54" s="535">
        <v>43437.5</v>
      </c>
      <c r="H54" s="539">
        <f t="shared" si="2"/>
        <v>0.2673822848039587</v>
      </c>
      <c r="I54" s="536">
        <f>G54/$G$51</f>
        <v>4.8571593712850421E-2</v>
      </c>
    </row>
    <row r="55" spans="1:9" x14ac:dyDescent="0.3">
      <c r="A55" s="18" t="s">
        <v>327</v>
      </c>
      <c r="B55" s="534">
        <v>4500</v>
      </c>
      <c r="C55" s="535">
        <v>4000</v>
      </c>
      <c r="D55" s="536">
        <f t="shared" si="0"/>
        <v>-0.1111111111111111</v>
      </c>
      <c r="E55" s="546"/>
      <c r="F55" s="534">
        <v>21500</v>
      </c>
      <c r="G55" s="535">
        <v>28000</v>
      </c>
      <c r="H55" s="539">
        <f t="shared" si="2"/>
        <v>0.30232558139534882</v>
      </c>
      <c r="I55" s="536">
        <f>G55/$G$51</f>
        <v>3.1309458968858978E-2</v>
      </c>
    </row>
    <row r="56" spans="1:9" x14ac:dyDescent="0.3">
      <c r="A56" s="528" t="s">
        <v>611</v>
      </c>
      <c r="B56" s="529">
        <f>SUM(B57)</f>
        <v>96495.35</v>
      </c>
      <c r="C56" s="530">
        <f>SUM(C57)</f>
        <v>100574.12</v>
      </c>
      <c r="D56" s="531">
        <f t="shared" si="0"/>
        <v>4.2269083432517625E-2</v>
      </c>
      <c r="E56" s="532"/>
      <c r="F56" s="529">
        <f>SUM(F57)</f>
        <v>693063.26</v>
      </c>
      <c r="G56" s="530">
        <f>SUM(G57)</f>
        <v>728861.53</v>
      </c>
      <c r="H56" s="533">
        <f t="shared" si="2"/>
        <v>5.1652240229845714E-2</v>
      </c>
      <c r="I56" s="531">
        <f>SUM(I57)</f>
        <v>1</v>
      </c>
    </row>
    <row r="57" spans="1:9" x14ac:dyDescent="0.3">
      <c r="A57" s="18" t="s">
        <v>335</v>
      </c>
      <c r="B57" s="534">
        <v>96495.35</v>
      </c>
      <c r="C57" s="535">
        <v>100574.12</v>
      </c>
      <c r="D57" s="536">
        <f t="shared" si="0"/>
        <v>4.2269083432517625E-2</v>
      </c>
      <c r="E57" s="546"/>
      <c r="F57" s="534">
        <v>693063.26</v>
      </c>
      <c r="G57" s="535">
        <v>728861.53</v>
      </c>
      <c r="H57" s="539">
        <f t="shared" si="2"/>
        <v>5.1652240229845714E-2</v>
      </c>
      <c r="I57" s="536">
        <f>G57/$G$56</f>
        <v>1</v>
      </c>
    </row>
    <row r="58" spans="1:9" x14ac:dyDescent="0.3">
      <c r="A58" s="528" t="s">
        <v>610</v>
      </c>
      <c r="B58" s="529">
        <f>SUM(B59:B62)</f>
        <v>103327.5</v>
      </c>
      <c r="C58" s="530">
        <f>SUM(C59:C62)</f>
        <v>75059.5</v>
      </c>
      <c r="D58" s="531">
        <f t="shared" si="0"/>
        <v>-0.27357673417047734</v>
      </c>
      <c r="E58" s="532"/>
      <c r="F58" s="529">
        <f>SUM(F59:F62)</f>
        <v>800052.72</v>
      </c>
      <c r="G58" s="530">
        <f>SUM(G59:G62)</f>
        <v>722198.9</v>
      </c>
      <c r="H58" s="533">
        <f t="shared" si="2"/>
        <v>-9.7310862214180019E-2</v>
      </c>
      <c r="I58" s="531">
        <f>SUM(I59:I62)</f>
        <v>1</v>
      </c>
    </row>
    <row r="59" spans="1:9" x14ac:dyDescent="0.3">
      <c r="A59" s="18" t="s">
        <v>327</v>
      </c>
      <c r="B59" s="534">
        <v>46056</v>
      </c>
      <c r="C59" s="535">
        <v>49831</v>
      </c>
      <c r="D59" s="536">
        <f t="shared" si="0"/>
        <v>8.1965433385443806E-2</v>
      </c>
      <c r="E59" s="546"/>
      <c r="F59" s="534">
        <v>371182</v>
      </c>
      <c r="G59" s="535">
        <v>377421</v>
      </c>
      <c r="H59" s="539">
        <f t="shared" si="2"/>
        <v>1.6808465927765893E-2</v>
      </c>
      <c r="I59" s="536">
        <f>G59/$G$58</f>
        <v>0.5225997990304333</v>
      </c>
    </row>
    <row r="60" spans="1:9" x14ac:dyDescent="0.3">
      <c r="A60" s="18" t="s">
        <v>324</v>
      </c>
      <c r="B60" s="534">
        <v>53611.5</v>
      </c>
      <c r="C60" s="535">
        <v>21378.5</v>
      </c>
      <c r="D60" s="536">
        <f t="shared" si="0"/>
        <v>-0.60123294442423736</v>
      </c>
      <c r="E60" s="546"/>
      <c r="F60" s="534">
        <v>397190.72000000003</v>
      </c>
      <c r="G60" s="535">
        <v>311954.90000000002</v>
      </c>
      <c r="H60" s="539">
        <f t="shared" si="2"/>
        <v>-0.21459670558264807</v>
      </c>
      <c r="I60" s="536">
        <f>G60/$G$58</f>
        <v>0.43195150255698261</v>
      </c>
    </row>
    <row r="61" spans="1:9" x14ac:dyDescent="0.3">
      <c r="A61" s="18" t="s">
        <v>323</v>
      </c>
      <c r="B61" s="534">
        <v>2800</v>
      </c>
      <c r="C61" s="535">
        <v>3000</v>
      </c>
      <c r="D61" s="536">
        <f t="shared" si="0"/>
        <v>7.1428571428571425E-2</v>
      </c>
      <c r="E61" s="546"/>
      <c r="F61" s="534">
        <v>24800</v>
      </c>
      <c r="G61" s="535">
        <v>26000</v>
      </c>
      <c r="H61" s="539">
        <f t="shared" si="2"/>
        <v>4.8387096774193547E-2</v>
      </c>
      <c r="I61" s="536">
        <f>G61/$G$58</f>
        <v>3.6001162560618687E-2</v>
      </c>
    </row>
    <row r="62" spans="1:9" x14ac:dyDescent="0.3">
      <c r="A62" s="18" t="s">
        <v>341</v>
      </c>
      <c r="B62" s="534">
        <v>860</v>
      </c>
      <c r="C62" s="535">
        <v>850</v>
      </c>
      <c r="D62" s="536">
        <f t="shared" si="0"/>
        <v>-1.1627906976744186E-2</v>
      </c>
      <c r="E62" s="546"/>
      <c r="F62" s="534">
        <v>6880</v>
      </c>
      <c r="G62" s="535">
        <v>6823</v>
      </c>
      <c r="H62" s="539">
        <f t="shared" si="2"/>
        <v>-8.284883720930232E-3</v>
      </c>
      <c r="I62" s="536">
        <f>G62/$G$58</f>
        <v>9.4475358519654339E-3</v>
      </c>
    </row>
    <row r="63" spans="1:9" x14ac:dyDescent="0.3">
      <c r="A63" s="553" t="s">
        <v>612</v>
      </c>
      <c r="B63" s="529">
        <f>SUM(B64:B66)</f>
        <v>40943.315000000002</v>
      </c>
      <c r="C63" s="530">
        <f>SUM(C64:C66)</f>
        <v>27279.043000000001</v>
      </c>
      <c r="D63" s="554">
        <f t="shared" si="0"/>
        <v>-0.33373633766586802</v>
      </c>
      <c r="E63" s="555"/>
      <c r="F63" s="529">
        <f>SUM(F64:F66)</f>
        <v>264315.23500000004</v>
      </c>
      <c r="G63" s="530">
        <f>SUM(G64:G66)</f>
        <v>490671.29600000003</v>
      </c>
      <c r="H63" s="556">
        <f t="shared" si="2"/>
        <v>0.85638673457472081</v>
      </c>
      <c r="I63" s="554">
        <f>SUM(I64:I66)</f>
        <v>1</v>
      </c>
    </row>
    <row r="64" spans="1:9" x14ac:dyDescent="0.3">
      <c r="A64" s="552" t="s">
        <v>327</v>
      </c>
      <c r="B64" s="557">
        <v>26509.56</v>
      </c>
      <c r="C64" s="558">
        <v>12423.613000000001</v>
      </c>
      <c r="D64" s="559">
        <f t="shared" si="0"/>
        <v>-0.53135348153647211</v>
      </c>
      <c r="E64" s="560"/>
      <c r="F64" s="557">
        <v>149724.32</v>
      </c>
      <c r="G64" s="558">
        <v>354276.016</v>
      </c>
      <c r="H64" s="561">
        <f t="shared" si="2"/>
        <v>1.3661888462742726</v>
      </c>
      <c r="I64" s="559">
        <f>G64/$G$63</f>
        <v>0.72202311178194534</v>
      </c>
    </row>
    <row r="65" spans="1:9" x14ac:dyDescent="0.3">
      <c r="A65" s="18" t="s">
        <v>322</v>
      </c>
      <c r="B65" s="557">
        <v>13821.645</v>
      </c>
      <c r="C65" s="558">
        <v>13889.94</v>
      </c>
      <c r="D65" s="559">
        <f t="shared" si="0"/>
        <v>4.9411629368284358E-3</v>
      </c>
      <c r="E65" s="560"/>
      <c r="F65" s="562">
        <v>110223.09500000002</v>
      </c>
      <c r="G65" s="558">
        <v>130574.45000000001</v>
      </c>
      <c r="H65" s="561">
        <f t="shared" si="2"/>
        <v>0.18463784744930264</v>
      </c>
      <c r="I65" s="559">
        <f>G65/$G$63</f>
        <v>0.2661138955232466</v>
      </c>
    </row>
    <row r="66" spans="1:9" x14ac:dyDescent="0.3">
      <c r="A66" s="552" t="s">
        <v>320</v>
      </c>
      <c r="B66" s="557">
        <v>612.11</v>
      </c>
      <c r="C66" s="558">
        <v>965.49</v>
      </c>
      <c r="D66" s="559">
        <f t="shared" si="0"/>
        <v>0.57731453496920482</v>
      </c>
      <c r="E66" s="560"/>
      <c r="F66" s="562">
        <v>4367.82</v>
      </c>
      <c r="G66" s="558">
        <v>5820.8300000000008</v>
      </c>
      <c r="H66" s="561">
        <f t="shared" si="2"/>
        <v>0.332662518144063</v>
      </c>
      <c r="I66" s="559">
        <f>G66/$G$63</f>
        <v>1.1862992694808054E-2</v>
      </c>
    </row>
    <row r="67" spans="1:9" x14ac:dyDescent="0.3">
      <c r="A67" s="528" t="s">
        <v>613</v>
      </c>
      <c r="B67" s="529">
        <f>SUM(B68:B70)</f>
        <v>46520.92</v>
      </c>
      <c r="C67" s="530">
        <f>SUM(C68:C70)</f>
        <v>66818.759999999995</v>
      </c>
      <c r="D67" s="531">
        <f t="shared" si="0"/>
        <v>0.43631639271106415</v>
      </c>
      <c r="E67" s="532"/>
      <c r="F67" s="529">
        <f>SUM(F68:F70)</f>
        <v>393721.71</v>
      </c>
      <c r="G67" s="530">
        <f>SUM(G68:G70)</f>
        <v>445350.59</v>
      </c>
      <c r="H67" s="533">
        <f t="shared" si="2"/>
        <v>0.13113038648541886</v>
      </c>
      <c r="I67" s="531">
        <f>SUM(I68:I70)</f>
        <v>0.99999999999999989</v>
      </c>
    </row>
    <row r="68" spans="1:9" x14ac:dyDescent="0.3">
      <c r="A68" s="18" t="s">
        <v>322</v>
      </c>
      <c r="B68" s="534">
        <v>33592.9</v>
      </c>
      <c r="C68" s="535">
        <v>56411.41</v>
      </c>
      <c r="D68" s="536">
        <f t="shared" si="0"/>
        <v>0.67926585677330631</v>
      </c>
      <c r="E68" s="546"/>
      <c r="F68" s="534">
        <v>293867.31</v>
      </c>
      <c r="G68" s="535">
        <v>353445.39</v>
      </c>
      <c r="H68" s="539">
        <f t="shared" si="2"/>
        <v>0.20273803166469934</v>
      </c>
      <c r="I68" s="536">
        <f>G68/$G$67</f>
        <v>0.79363404458496389</v>
      </c>
    </row>
    <row r="69" spans="1:9" x14ac:dyDescent="0.3">
      <c r="A69" s="18" t="s">
        <v>320</v>
      </c>
      <c r="B69" s="534">
        <v>8558.43</v>
      </c>
      <c r="C69" s="535">
        <v>9261.59</v>
      </c>
      <c r="D69" s="536">
        <f t="shared" si="0"/>
        <v>8.2159928865457782E-2</v>
      </c>
      <c r="E69" s="546"/>
      <c r="F69" s="534">
        <v>67840.33</v>
      </c>
      <c r="G69" s="535">
        <v>77026.189999999988</v>
      </c>
      <c r="H69" s="539">
        <f t="shared" si="2"/>
        <v>0.13540411728539625</v>
      </c>
      <c r="I69" s="536">
        <f>G69/$G$67</f>
        <v>0.17295629944040264</v>
      </c>
    </row>
    <row r="70" spans="1:9" x14ac:dyDescent="0.3">
      <c r="A70" s="18" t="s">
        <v>333</v>
      </c>
      <c r="B70" s="534">
        <v>4369.59</v>
      </c>
      <c r="C70" s="535">
        <v>1145.76</v>
      </c>
      <c r="D70" s="536">
        <f t="shared" ref="D70:D127" si="6">(C70-B70)/B70</f>
        <v>-0.73778775583063849</v>
      </c>
      <c r="E70" s="546"/>
      <c r="F70" s="534">
        <v>32014.070000000003</v>
      </c>
      <c r="G70" s="535">
        <v>14879.01</v>
      </c>
      <c r="H70" s="539">
        <f t="shared" ref="H70:H129" si="7">(G70-F70)/F70</f>
        <v>-0.53523528873398485</v>
      </c>
      <c r="I70" s="536">
        <f>G70/$G$67</f>
        <v>3.3409655974633377E-2</v>
      </c>
    </row>
    <row r="71" spans="1:9" x14ac:dyDescent="0.3">
      <c r="A71" s="553" t="s">
        <v>614</v>
      </c>
      <c r="B71" s="529">
        <f>SUM(B72:B77)</f>
        <v>14120.13</v>
      </c>
      <c r="C71" s="530">
        <f>SUM(C72:C77)</f>
        <v>21562</v>
      </c>
      <c r="D71" s="554">
        <f t="shared" si="6"/>
        <v>0.52703976521462625</v>
      </c>
      <c r="E71" s="555"/>
      <c r="F71" s="529">
        <f>SUM(F72:F77)</f>
        <v>273061.34600000002</v>
      </c>
      <c r="G71" s="530">
        <f>SUM(G72:G77)</f>
        <v>182910.41999999998</v>
      </c>
      <c r="H71" s="556">
        <f t="shared" si="7"/>
        <v>-0.3301489841773505</v>
      </c>
      <c r="I71" s="554">
        <f>SUM(I72:I77)</f>
        <v>1</v>
      </c>
    </row>
    <row r="72" spans="1:9" x14ac:dyDescent="0.3">
      <c r="A72" s="552" t="s">
        <v>322</v>
      </c>
      <c r="B72" s="562">
        <v>10632.5</v>
      </c>
      <c r="C72" s="563">
        <v>19155</v>
      </c>
      <c r="D72" s="559">
        <f t="shared" si="6"/>
        <v>0.80155184575593696</v>
      </c>
      <c r="E72" s="560"/>
      <c r="F72" s="557">
        <v>77281.510000000009</v>
      </c>
      <c r="G72" s="558">
        <v>82610.92</v>
      </c>
      <c r="H72" s="561">
        <f t="shared" si="7"/>
        <v>6.896099726829856E-2</v>
      </c>
      <c r="I72" s="559">
        <f t="shared" ref="I72:I77" si="8">G72/$G$71</f>
        <v>0.4516468771981389</v>
      </c>
    </row>
    <row r="73" spans="1:9" x14ac:dyDescent="0.3">
      <c r="A73" s="552" t="s">
        <v>320</v>
      </c>
      <c r="B73" s="562">
        <v>0</v>
      </c>
      <c r="C73" s="535">
        <v>0</v>
      </c>
      <c r="D73" s="559" t="s">
        <v>393</v>
      </c>
      <c r="E73" s="560"/>
      <c r="F73" s="557">
        <v>164477.6</v>
      </c>
      <c r="G73" s="558">
        <v>79103.5</v>
      </c>
      <c r="H73" s="561">
        <f t="shared" si="7"/>
        <v>-0.51906217016785261</v>
      </c>
      <c r="I73" s="559">
        <f t="shared" si="8"/>
        <v>0.43247126106866962</v>
      </c>
    </row>
    <row r="74" spans="1:9" x14ac:dyDescent="0.3">
      <c r="A74" s="18" t="s">
        <v>341</v>
      </c>
      <c r="B74" s="557">
        <v>1749</v>
      </c>
      <c r="C74" s="558">
        <v>1312</v>
      </c>
      <c r="D74" s="559">
        <f t="shared" si="6"/>
        <v>-0.24985706117781589</v>
      </c>
      <c r="E74" s="560"/>
      <c r="F74" s="557">
        <v>12289</v>
      </c>
      <c r="G74" s="558">
        <v>11836</v>
      </c>
      <c r="H74" s="561">
        <f t="shared" si="7"/>
        <v>-3.6862234518675235E-2</v>
      </c>
      <c r="I74" s="559">
        <f t="shared" si="8"/>
        <v>6.470927134714359E-2</v>
      </c>
    </row>
    <row r="75" spans="1:9" x14ac:dyDescent="0.3">
      <c r="A75" s="18" t="s">
        <v>324</v>
      </c>
      <c r="B75" s="557">
        <v>374</v>
      </c>
      <c r="C75" s="558">
        <v>375</v>
      </c>
      <c r="D75" s="559">
        <f t="shared" si="6"/>
        <v>2.6737967914438501E-3</v>
      </c>
      <c r="E75" s="560"/>
      <c r="F75" s="557">
        <v>1370</v>
      </c>
      <c r="G75" s="558">
        <v>3230</v>
      </c>
      <c r="H75" s="561">
        <f t="shared" si="7"/>
        <v>1.3576642335766422</v>
      </c>
      <c r="I75" s="559">
        <f t="shared" si="8"/>
        <v>1.765891740886058E-2</v>
      </c>
    </row>
    <row r="76" spans="1:9" x14ac:dyDescent="0.3">
      <c r="A76" s="18" t="s">
        <v>319</v>
      </c>
      <c r="B76" s="557">
        <v>645</v>
      </c>
      <c r="C76" s="558">
        <v>200</v>
      </c>
      <c r="D76" s="559">
        <f t="shared" si="6"/>
        <v>-0.68992248062015504</v>
      </c>
      <c r="E76" s="560"/>
      <c r="F76" s="557">
        <v>5382</v>
      </c>
      <c r="G76" s="558">
        <v>3010</v>
      </c>
      <c r="H76" s="561">
        <f t="shared" si="7"/>
        <v>-0.44072835377183206</v>
      </c>
      <c r="I76" s="559">
        <f t="shared" si="8"/>
        <v>1.6456142848504749E-2</v>
      </c>
    </row>
    <row r="77" spans="1:9" x14ac:dyDescent="0.3">
      <c r="A77" s="18" t="s">
        <v>377</v>
      </c>
      <c r="B77" s="534">
        <v>719.6299999999992</v>
      </c>
      <c r="C77" s="535">
        <v>520</v>
      </c>
      <c r="D77" s="559">
        <f t="shared" si="6"/>
        <v>-0.27740644497866879</v>
      </c>
      <c r="E77" s="546"/>
      <c r="F77" s="534">
        <v>12261.236000000004</v>
      </c>
      <c r="G77" s="535">
        <v>3120</v>
      </c>
      <c r="H77" s="561">
        <f t="shared" si="7"/>
        <v>-0.74553951983307398</v>
      </c>
      <c r="I77" s="536">
        <f t="shared" si="8"/>
        <v>1.7057530128682667E-2</v>
      </c>
    </row>
    <row r="78" spans="1:9" x14ac:dyDescent="0.3">
      <c r="A78" s="553" t="s">
        <v>615</v>
      </c>
      <c r="B78" s="529">
        <f>SUM(B79:B81)</f>
        <v>46365.57</v>
      </c>
      <c r="C78" s="530">
        <f>SUM(C79:C81)</f>
        <v>41987.880000000005</v>
      </c>
      <c r="D78" s="531">
        <f t="shared" si="6"/>
        <v>-9.4416826968804546E-2</v>
      </c>
      <c r="E78" s="555"/>
      <c r="F78" s="529">
        <f>SUM(F79:F81)</f>
        <v>65943.145999999993</v>
      </c>
      <c r="G78" s="530">
        <f>SUM(G79:G81)</f>
        <v>63402.590000000004</v>
      </c>
      <c r="H78" s="556">
        <f t="shared" si="7"/>
        <v>-3.8526460354196476E-2</v>
      </c>
      <c r="I78" s="554">
        <f>SUM(I79:I81)</f>
        <v>1</v>
      </c>
    </row>
    <row r="79" spans="1:9" x14ac:dyDescent="0.3">
      <c r="A79" s="552" t="s">
        <v>335</v>
      </c>
      <c r="B79" s="557">
        <v>43815.4</v>
      </c>
      <c r="C79" s="558">
        <v>38129.65</v>
      </c>
      <c r="D79" s="559">
        <f t="shared" si="6"/>
        <v>-0.12976601834058343</v>
      </c>
      <c r="E79" s="560"/>
      <c r="F79" s="562">
        <v>56517.4</v>
      </c>
      <c r="G79" s="558">
        <v>54389.15</v>
      </c>
      <c r="H79" s="539">
        <f t="shared" si="7"/>
        <v>-3.7656544710124668E-2</v>
      </c>
      <c r="I79" s="559">
        <f>(G79/$G$78)</f>
        <v>0.85783798422114932</v>
      </c>
    </row>
    <row r="80" spans="1:9" x14ac:dyDescent="0.3">
      <c r="A80" s="552" t="s">
        <v>320</v>
      </c>
      <c r="B80" s="557">
        <v>2118.17</v>
      </c>
      <c r="C80" s="558">
        <v>3826.23</v>
      </c>
      <c r="D80" s="559">
        <f t="shared" si="6"/>
        <v>0.80638475665314868</v>
      </c>
      <c r="E80" s="560"/>
      <c r="F80" s="562">
        <v>6824.92</v>
      </c>
      <c r="G80" s="558">
        <v>8795.94</v>
      </c>
      <c r="H80" s="539">
        <f t="shared" si="7"/>
        <v>0.28879752436658607</v>
      </c>
      <c r="I80" s="559">
        <f>(G80/$G$78)</f>
        <v>0.1387315565499769</v>
      </c>
    </row>
    <row r="81" spans="1:9" x14ac:dyDescent="0.3">
      <c r="A81" s="552" t="s">
        <v>324</v>
      </c>
      <c r="B81" s="557">
        <v>432</v>
      </c>
      <c r="C81" s="558">
        <v>32</v>
      </c>
      <c r="D81" s="559">
        <f t="shared" si="6"/>
        <v>-0.92592592592592593</v>
      </c>
      <c r="E81" s="560"/>
      <c r="F81" s="562">
        <v>2600.826</v>
      </c>
      <c r="G81" s="558">
        <v>217.5</v>
      </c>
      <c r="H81" s="539">
        <f t="shared" si="7"/>
        <v>-0.91637272158921823</v>
      </c>
      <c r="I81" s="559">
        <f>(G81/$G$78)</f>
        <v>3.4304592288737731E-3</v>
      </c>
    </row>
    <row r="82" spans="1:9" x14ac:dyDescent="0.3">
      <c r="A82" s="553" t="s">
        <v>617</v>
      </c>
      <c r="B82" s="529">
        <f>SUM(B83:B84)</f>
        <v>0</v>
      </c>
      <c r="C82" s="530">
        <f>SUM(C83:C84)</f>
        <v>1800</v>
      </c>
      <c r="D82" s="554" t="s">
        <v>394</v>
      </c>
      <c r="E82" s="555"/>
      <c r="F82" s="529">
        <f>SUM(F83:F84)</f>
        <v>23460</v>
      </c>
      <c r="G82" s="530">
        <f>SUM(G83:G84)</f>
        <v>21580</v>
      </c>
      <c r="H82" s="533">
        <f t="shared" si="7"/>
        <v>-8.0136402387041769E-2</v>
      </c>
      <c r="I82" s="554">
        <f>SUM(I83:I84)</f>
        <v>1</v>
      </c>
    </row>
    <row r="83" spans="1:9" x14ac:dyDescent="0.3">
      <c r="A83" s="552" t="s">
        <v>320</v>
      </c>
      <c r="B83" s="557">
        <v>0</v>
      </c>
      <c r="C83" s="558">
        <v>1800</v>
      </c>
      <c r="D83" s="536" t="s">
        <v>394</v>
      </c>
      <c r="E83" s="560"/>
      <c r="F83" s="557">
        <v>23430</v>
      </c>
      <c r="G83" s="558">
        <v>21580</v>
      </c>
      <c r="H83" s="561">
        <f t="shared" si="7"/>
        <v>-7.8958600085360653E-2</v>
      </c>
      <c r="I83" s="559">
        <f>G83/$G$82</f>
        <v>1</v>
      </c>
    </row>
    <row r="84" spans="1:9" x14ac:dyDescent="0.3">
      <c r="A84" s="552" t="s">
        <v>319</v>
      </c>
      <c r="B84" s="557">
        <v>0</v>
      </c>
      <c r="C84" s="558">
        <v>0</v>
      </c>
      <c r="D84" s="536" t="s">
        <v>393</v>
      </c>
      <c r="E84" s="560"/>
      <c r="F84" s="557">
        <v>30</v>
      </c>
      <c r="G84" s="535">
        <v>0</v>
      </c>
      <c r="H84" s="561" t="s">
        <v>393</v>
      </c>
      <c r="I84" s="559" t="s">
        <v>393</v>
      </c>
    </row>
    <row r="85" spans="1:9" x14ac:dyDescent="0.3">
      <c r="A85" s="564" t="s">
        <v>616</v>
      </c>
      <c r="B85" s="529">
        <f>SUM(B86:B89)</f>
        <v>8053.1399999999994</v>
      </c>
      <c r="C85" s="530">
        <f>SUM(C86:C89)</f>
        <v>716</v>
      </c>
      <c r="D85" s="531">
        <f t="shared" si="6"/>
        <v>-0.91109058081692362</v>
      </c>
      <c r="E85" s="532"/>
      <c r="F85" s="529">
        <f>SUM(F86:F89)</f>
        <v>24379.019000000004</v>
      </c>
      <c r="G85" s="530">
        <f>SUM(G86:G89)</f>
        <v>20852.82</v>
      </c>
      <c r="H85" s="533">
        <f t="shared" si="7"/>
        <v>-0.14464072569942227</v>
      </c>
      <c r="I85" s="533">
        <f>SUM(I86:I89)</f>
        <v>1.0000000000000002</v>
      </c>
    </row>
    <row r="86" spans="1:9" x14ac:dyDescent="0.3">
      <c r="A86" s="18" t="s">
        <v>334</v>
      </c>
      <c r="B86" s="534">
        <v>5498.74</v>
      </c>
      <c r="C86" s="535">
        <v>450</v>
      </c>
      <c r="D86" s="559">
        <f t="shared" si="6"/>
        <v>-0.91816307008514675</v>
      </c>
      <c r="E86" s="546"/>
      <c r="F86" s="534">
        <v>15894.85</v>
      </c>
      <c r="G86" s="535">
        <v>16537.86</v>
      </c>
      <c r="H86" s="561">
        <f t="shared" si="7"/>
        <v>4.0453983522964997E-2</v>
      </c>
      <c r="I86" s="536">
        <f>G86/$G$85</f>
        <v>0.7930754689293823</v>
      </c>
    </row>
    <row r="87" spans="1:9" x14ac:dyDescent="0.3">
      <c r="A87" s="18" t="s">
        <v>325</v>
      </c>
      <c r="B87" s="557">
        <v>0</v>
      </c>
      <c r="C87" s="535">
        <v>0</v>
      </c>
      <c r="D87" s="559" t="s">
        <v>393</v>
      </c>
      <c r="E87" s="546"/>
      <c r="F87" s="557">
        <v>0</v>
      </c>
      <c r="G87" s="535">
        <v>4048.96</v>
      </c>
      <c r="H87" s="561" t="s">
        <v>394</v>
      </c>
      <c r="I87" s="536">
        <f t="shared" ref="I87:I88" si="9">G87/$G$85</f>
        <v>0.19416846258683479</v>
      </c>
    </row>
    <row r="88" spans="1:9" x14ac:dyDescent="0.3">
      <c r="A88" s="552" t="s">
        <v>322</v>
      </c>
      <c r="B88" s="534">
        <v>2554.4</v>
      </c>
      <c r="C88" s="535">
        <v>266</v>
      </c>
      <c r="D88" s="559">
        <f t="shared" si="6"/>
        <v>-0.89586595678045722</v>
      </c>
      <c r="E88" s="546"/>
      <c r="F88" s="534">
        <v>6944.9500000000007</v>
      </c>
      <c r="G88" s="535">
        <v>266</v>
      </c>
      <c r="H88" s="561">
        <f t="shared" si="7"/>
        <v>-0.96169878832820976</v>
      </c>
      <c r="I88" s="536">
        <f t="shared" si="9"/>
        <v>1.2756068483783009E-2</v>
      </c>
    </row>
    <row r="89" spans="1:9" x14ac:dyDescent="0.3">
      <c r="A89" s="18" t="s">
        <v>320</v>
      </c>
      <c r="B89" s="534">
        <v>0</v>
      </c>
      <c r="C89" s="535">
        <v>0</v>
      </c>
      <c r="D89" s="559" t="s">
        <v>393</v>
      </c>
      <c r="E89" s="546"/>
      <c r="F89" s="534">
        <v>1539.2190000000001</v>
      </c>
      <c r="G89" s="535">
        <v>0</v>
      </c>
      <c r="H89" s="561" t="s">
        <v>393</v>
      </c>
      <c r="I89" s="536" t="s">
        <v>393</v>
      </c>
    </row>
    <row r="90" spans="1:9" x14ac:dyDescent="0.3">
      <c r="A90" s="553" t="s">
        <v>618</v>
      </c>
      <c r="B90" s="529">
        <f>SUM(B91)</f>
        <v>2626.2</v>
      </c>
      <c r="C90" s="530">
        <f>SUM(C91)</f>
        <v>3010.9949999999999</v>
      </c>
      <c r="D90" s="531">
        <f t="shared" si="6"/>
        <v>0.14652159013022623</v>
      </c>
      <c r="E90" s="555"/>
      <c r="F90" s="529">
        <f>SUM(F91)</f>
        <v>19246.223000000002</v>
      </c>
      <c r="G90" s="530">
        <f>SUM(G91)</f>
        <v>19380.48</v>
      </c>
      <c r="H90" s="556">
        <f t="shared" si="7"/>
        <v>6.9757583085261858E-3</v>
      </c>
      <c r="I90" s="554">
        <f>SUM(I91)</f>
        <v>1</v>
      </c>
    </row>
    <row r="91" spans="1:9" x14ac:dyDescent="0.3">
      <c r="A91" s="552" t="s">
        <v>322</v>
      </c>
      <c r="B91" s="557">
        <v>2626.2</v>
      </c>
      <c r="C91" s="558">
        <v>3010.9949999999999</v>
      </c>
      <c r="D91" s="536">
        <f t="shared" si="6"/>
        <v>0.14652159013022623</v>
      </c>
      <c r="E91" s="560"/>
      <c r="F91" s="557">
        <v>19246.223000000002</v>
      </c>
      <c r="G91" s="558">
        <v>19380.48</v>
      </c>
      <c r="H91" s="561">
        <f t="shared" si="7"/>
        <v>6.9757583085261858E-3</v>
      </c>
      <c r="I91" s="559">
        <f>+G91/$G$90</f>
        <v>1</v>
      </c>
    </row>
    <row r="92" spans="1:9" x14ac:dyDescent="0.3">
      <c r="A92" s="528" t="s">
        <v>619</v>
      </c>
      <c r="B92" s="529">
        <f>SUM(B93:B95)</f>
        <v>3482</v>
      </c>
      <c r="C92" s="530">
        <f>SUM(C93:C95)</f>
        <v>1423</v>
      </c>
      <c r="D92" s="531">
        <f t="shared" si="6"/>
        <v>-0.59132682366456057</v>
      </c>
      <c r="E92" s="532"/>
      <c r="F92" s="529">
        <f>SUM(F93:F95)</f>
        <v>24084</v>
      </c>
      <c r="G92" s="530">
        <f>SUM(G93:G95)</f>
        <v>16721</v>
      </c>
      <c r="H92" s="533">
        <f t="shared" si="7"/>
        <v>-0.30572164092343462</v>
      </c>
      <c r="I92" s="531">
        <f>SUM(I93:I95)</f>
        <v>1</v>
      </c>
    </row>
    <row r="93" spans="1:9" x14ac:dyDescent="0.3">
      <c r="A93" s="18" t="s">
        <v>329</v>
      </c>
      <c r="B93" s="534">
        <v>1935</v>
      </c>
      <c r="C93" s="535">
        <v>885</v>
      </c>
      <c r="D93" s="559">
        <f t="shared" si="6"/>
        <v>-0.54263565891472865</v>
      </c>
      <c r="E93" s="546"/>
      <c r="F93" s="534">
        <v>10996</v>
      </c>
      <c r="G93" s="535">
        <v>8367</v>
      </c>
      <c r="H93" s="539">
        <f t="shared" si="7"/>
        <v>-0.23908694070571115</v>
      </c>
      <c r="I93" s="536">
        <f>(G93/$G$92)</f>
        <v>0.50038873273129603</v>
      </c>
    </row>
    <row r="94" spans="1:9" x14ac:dyDescent="0.3">
      <c r="A94" s="18" t="s">
        <v>338</v>
      </c>
      <c r="B94" s="534">
        <v>1500</v>
      </c>
      <c r="C94" s="535">
        <v>500</v>
      </c>
      <c r="D94" s="559">
        <f t="shared" si="6"/>
        <v>-0.66666666666666663</v>
      </c>
      <c r="E94" s="546"/>
      <c r="F94" s="534">
        <v>11500</v>
      </c>
      <c r="G94" s="535">
        <v>8000</v>
      </c>
      <c r="H94" s="539">
        <f t="shared" si="7"/>
        <v>-0.30434782608695654</v>
      </c>
      <c r="I94" s="536">
        <f>(G94/$G$92)</f>
        <v>0.47844028467196936</v>
      </c>
    </row>
    <row r="95" spans="1:9" x14ac:dyDescent="0.3">
      <c r="A95" s="18" t="s">
        <v>377</v>
      </c>
      <c r="B95" s="534">
        <v>47</v>
      </c>
      <c r="C95" s="535">
        <v>38</v>
      </c>
      <c r="D95" s="559">
        <f t="shared" si="6"/>
        <v>-0.19148936170212766</v>
      </c>
      <c r="E95" s="546"/>
      <c r="F95" s="534">
        <v>1588</v>
      </c>
      <c r="G95" s="535">
        <v>354</v>
      </c>
      <c r="H95" s="539">
        <f t="shared" si="7"/>
        <v>-0.7770780856423174</v>
      </c>
      <c r="I95" s="536">
        <f>(G95/$G$92)</f>
        <v>2.1170982596734646E-2</v>
      </c>
    </row>
    <row r="96" spans="1:9" x14ac:dyDescent="0.3">
      <c r="A96" s="528" t="s">
        <v>620</v>
      </c>
      <c r="B96" s="529">
        <f>SUM(B97:B99)</f>
        <v>3241.51</v>
      </c>
      <c r="C96" s="530">
        <f>SUM(C97:C99)</f>
        <v>33</v>
      </c>
      <c r="D96" s="531">
        <f t="shared" si="6"/>
        <v>-0.98981955940287092</v>
      </c>
      <c r="E96" s="532"/>
      <c r="F96" s="529">
        <f>SUM(F97:F99)</f>
        <v>31079.67</v>
      </c>
      <c r="G96" s="530">
        <f>SUM(G97:G99)</f>
        <v>15258.609999999999</v>
      </c>
      <c r="H96" s="533">
        <f t="shared" si="7"/>
        <v>-0.50904851949843744</v>
      </c>
      <c r="I96" s="531">
        <f>SUM(I97:I99)</f>
        <v>1</v>
      </c>
    </row>
    <row r="97" spans="1:9" x14ac:dyDescent="0.3">
      <c r="A97" s="18" t="s">
        <v>333</v>
      </c>
      <c r="B97" s="534">
        <v>3047.51</v>
      </c>
      <c r="C97" s="535">
        <v>0</v>
      </c>
      <c r="D97" s="559" t="s">
        <v>393</v>
      </c>
      <c r="E97" s="546"/>
      <c r="F97" s="534">
        <v>30085.67</v>
      </c>
      <c r="G97" s="535">
        <v>13805.609999999999</v>
      </c>
      <c r="H97" s="539">
        <f t="shared" si="7"/>
        <v>-0.54112339861468939</v>
      </c>
      <c r="I97" s="536">
        <f>G97/$G$96</f>
        <v>0.90477507453169059</v>
      </c>
    </row>
    <row r="98" spans="1:9" x14ac:dyDescent="0.3">
      <c r="A98" s="18" t="s">
        <v>339</v>
      </c>
      <c r="B98" s="534">
        <v>140</v>
      </c>
      <c r="C98" s="535">
        <v>0</v>
      </c>
      <c r="D98" s="559" t="s">
        <v>393</v>
      </c>
      <c r="E98" s="546"/>
      <c r="F98" s="534">
        <v>690</v>
      </c>
      <c r="G98" s="535">
        <v>905</v>
      </c>
      <c r="H98" s="539">
        <f t="shared" si="7"/>
        <v>0.31159420289855072</v>
      </c>
      <c r="I98" s="536">
        <f>G98/$G$96</f>
        <v>5.9310776014328964E-2</v>
      </c>
    </row>
    <row r="99" spans="1:9" x14ac:dyDescent="0.3">
      <c r="A99" s="18" t="s">
        <v>320</v>
      </c>
      <c r="B99" s="534">
        <v>54</v>
      </c>
      <c r="C99" s="535">
        <v>33</v>
      </c>
      <c r="D99" s="559">
        <f t="shared" si="6"/>
        <v>-0.3888888888888889</v>
      </c>
      <c r="E99" s="546"/>
      <c r="F99" s="534">
        <v>304</v>
      </c>
      <c r="G99" s="535">
        <v>548</v>
      </c>
      <c r="H99" s="539">
        <f t="shared" si="7"/>
        <v>0.80263157894736847</v>
      </c>
      <c r="I99" s="536">
        <f>G99/$G$96</f>
        <v>3.5914149453980408E-2</v>
      </c>
    </row>
    <row r="100" spans="1:9" x14ac:dyDescent="0.3">
      <c r="A100" s="553" t="s">
        <v>621</v>
      </c>
      <c r="B100" s="529">
        <f>SUM(B101:B102)</f>
        <v>1499.0050000000001</v>
      </c>
      <c r="C100" s="530">
        <f>SUM(C101:C102)</f>
        <v>2676.38</v>
      </c>
      <c r="D100" s="554">
        <f t="shared" si="6"/>
        <v>0.78543767365685901</v>
      </c>
      <c r="E100" s="555"/>
      <c r="F100" s="529">
        <f>SUM(F101:F102)</f>
        <v>12443.36</v>
      </c>
      <c r="G100" s="530">
        <f>SUM(G101:G102)</f>
        <v>14460.625</v>
      </c>
      <c r="H100" s="556">
        <f t="shared" si="7"/>
        <v>0.16211577901788579</v>
      </c>
      <c r="I100" s="554">
        <f>SUM(I101:I102)</f>
        <v>1</v>
      </c>
    </row>
    <row r="101" spans="1:9" x14ac:dyDescent="0.3">
      <c r="A101" s="552" t="s">
        <v>322</v>
      </c>
      <c r="B101" s="557">
        <v>1305.26</v>
      </c>
      <c r="C101" s="558">
        <v>2493.2550000000001</v>
      </c>
      <c r="D101" s="559">
        <f t="shared" si="6"/>
        <v>0.9101596616766009</v>
      </c>
      <c r="E101" s="560"/>
      <c r="F101" s="534">
        <v>11461.755000000001</v>
      </c>
      <c r="G101" s="558">
        <v>13928.45</v>
      </c>
      <c r="H101" s="561">
        <f t="shared" si="7"/>
        <v>0.21521093410215097</v>
      </c>
      <c r="I101" s="536">
        <f>G101/$G$100</f>
        <v>0.96319834032069851</v>
      </c>
    </row>
    <row r="102" spans="1:9" x14ac:dyDescent="0.3">
      <c r="A102" s="552" t="s">
        <v>336</v>
      </c>
      <c r="B102" s="557">
        <v>193.745</v>
      </c>
      <c r="C102" s="558">
        <v>183.125</v>
      </c>
      <c r="D102" s="559">
        <f t="shared" si="6"/>
        <v>-5.4814317788846184E-2</v>
      </c>
      <c r="E102" s="560"/>
      <c r="F102" s="534">
        <v>981.60500000000002</v>
      </c>
      <c r="G102" s="558">
        <v>532.17499999999995</v>
      </c>
      <c r="H102" s="561">
        <f t="shared" si="7"/>
        <v>-0.45785219105444658</v>
      </c>
      <c r="I102" s="536">
        <f>G102/$G$100</f>
        <v>3.6801659679301546E-2</v>
      </c>
    </row>
    <row r="103" spans="1:9" x14ac:dyDescent="0.3">
      <c r="A103" s="553" t="s">
        <v>626</v>
      </c>
      <c r="B103" s="529">
        <f>SUM(B104:B106)</f>
        <v>9111</v>
      </c>
      <c r="C103" s="530">
        <f>SUM(C104:C106)</f>
        <v>10513.41</v>
      </c>
      <c r="D103" s="554">
        <f t="shared" si="6"/>
        <v>0.15392492591373064</v>
      </c>
      <c r="E103" s="555"/>
      <c r="F103" s="529">
        <f>SUM(F104:F106)</f>
        <v>20176.558000000001</v>
      </c>
      <c r="G103" s="530">
        <f>SUM(G104:G106)</f>
        <v>12188.44</v>
      </c>
      <c r="H103" s="556">
        <f t="shared" si="7"/>
        <v>-0.39591083870697868</v>
      </c>
      <c r="I103" s="554">
        <f>SUM(I104:I106)</f>
        <v>0.99999999999999989</v>
      </c>
    </row>
    <row r="104" spans="1:9" x14ac:dyDescent="0.3">
      <c r="A104" s="552" t="s">
        <v>322</v>
      </c>
      <c r="B104" s="557">
        <v>8801</v>
      </c>
      <c r="C104" s="558">
        <v>9802</v>
      </c>
      <c r="D104" s="536">
        <f t="shared" si="6"/>
        <v>0.1137370753323486</v>
      </c>
      <c r="E104" s="560"/>
      <c r="F104" s="557">
        <v>17758</v>
      </c>
      <c r="G104" s="558">
        <v>9802</v>
      </c>
      <c r="H104" s="561">
        <f t="shared" si="7"/>
        <v>-0.44802342606149342</v>
      </c>
      <c r="I104" s="536">
        <f>G104/$G$103</f>
        <v>0.80420463980624257</v>
      </c>
    </row>
    <row r="105" spans="1:9" x14ac:dyDescent="0.3">
      <c r="A105" s="552" t="s">
        <v>335</v>
      </c>
      <c r="B105" s="557">
        <v>306</v>
      </c>
      <c r="C105" s="558">
        <v>701.41</v>
      </c>
      <c r="D105" s="536">
        <f t="shared" si="6"/>
        <v>1.29218954248366</v>
      </c>
      <c r="E105" s="560"/>
      <c r="F105" s="557">
        <v>2358.558</v>
      </c>
      <c r="G105" s="558">
        <v>2184.44</v>
      </c>
      <c r="H105" s="561">
        <f t="shared" si="7"/>
        <v>-7.3823921226444267E-2</v>
      </c>
      <c r="I105" s="536">
        <f>G105/$G$103</f>
        <v>0.17922227947136796</v>
      </c>
    </row>
    <row r="106" spans="1:9" x14ac:dyDescent="0.3">
      <c r="A106" s="552" t="s">
        <v>324</v>
      </c>
      <c r="B106" s="557">
        <v>4</v>
      </c>
      <c r="C106" s="558">
        <v>10</v>
      </c>
      <c r="D106" s="536">
        <f t="shared" si="6"/>
        <v>1.5</v>
      </c>
      <c r="E106" s="560"/>
      <c r="F106" s="557">
        <v>60</v>
      </c>
      <c r="G106" s="558">
        <v>202</v>
      </c>
      <c r="H106" s="561">
        <f t="shared" si="7"/>
        <v>2.3666666666666667</v>
      </c>
      <c r="I106" s="536">
        <f>G106/$G$103</f>
        <v>1.6573080722389413E-2</v>
      </c>
    </row>
    <row r="107" spans="1:9" x14ac:dyDescent="0.3">
      <c r="A107" s="553" t="s">
        <v>622</v>
      </c>
      <c r="B107" s="529">
        <f>SUM(B108)</f>
        <v>1064.9450000000002</v>
      </c>
      <c r="C107" s="530">
        <f>SUM(C108)</f>
        <v>1525.6</v>
      </c>
      <c r="D107" s="554">
        <f t="shared" si="6"/>
        <v>0.43256224499856771</v>
      </c>
      <c r="E107" s="555"/>
      <c r="F107" s="529">
        <f>SUM(F108)</f>
        <v>5151.7899999999991</v>
      </c>
      <c r="G107" s="530">
        <f>SUM(G108)</f>
        <v>11452.26</v>
      </c>
      <c r="H107" s="556">
        <f t="shared" si="7"/>
        <v>1.2229671628696051</v>
      </c>
      <c r="I107" s="554">
        <f>SUM(I108:I108)</f>
        <v>1</v>
      </c>
    </row>
    <row r="108" spans="1:9" x14ac:dyDescent="0.3">
      <c r="A108" s="552" t="s">
        <v>322</v>
      </c>
      <c r="B108" s="557">
        <v>1064.9450000000002</v>
      </c>
      <c r="C108" s="558">
        <v>1525.6</v>
      </c>
      <c r="D108" s="536">
        <f t="shared" si="6"/>
        <v>0.43256224499856771</v>
      </c>
      <c r="E108" s="560"/>
      <c r="F108" s="557">
        <v>5151.7899999999991</v>
      </c>
      <c r="G108" s="558">
        <v>11452.26</v>
      </c>
      <c r="H108" s="561">
        <f t="shared" si="7"/>
        <v>1.2229671628696051</v>
      </c>
      <c r="I108" s="559">
        <f>(G108/$G$107)</f>
        <v>1</v>
      </c>
    </row>
    <row r="109" spans="1:9" x14ac:dyDescent="0.3">
      <c r="A109" s="528" t="s">
        <v>623</v>
      </c>
      <c r="B109" s="529">
        <f>SUM(B110:B112)</f>
        <v>664.77</v>
      </c>
      <c r="C109" s="530">
        <f>SUM(C110:C112)</f>
        <v>2162.0700000000002</v>
      </c>
      <c r="D109" s="554">
        <f t="shared" si="6"/>
        <v>2.2523579583916247</v>
      </c>
      <c r="E109" s="532"/>
      <c r="F109" s="529">
        <f>SUM(F110:F112)</f>
        <v>8135.152</v>
      </c>
      <c r="G109" s="530">
        <f>SUM(G110:G112)</f>
        <v>9446.619999999999</v>
      </c>
      <c r="H109" s="533">
        <f t="shared" si="7"/>
        <v>0.16121001795664039</v>
      </c>
      <c r="I109" s="531">
        <f>SUM(I110:I112)</f>
        <v>1</v>
      </c>
    </row>
    <row r="110" spans="1:9" x14ac:dyDescent="0.3">
      <c r="A110" s="18" t="s">
        <v>326</v>
      </c>
      <c r="B110" s="534">
        <v>220.80500000000001</v>
      </c>
      <c r="C110" s="535">
        <v>1407.9750000000001</v>
      </c>
      <c r="D110" s="559">
        <f t="shared" si="6"/>
        <v>5.3765539729625687</v>
      </c>
      <c r="E110" s="565"/>
      <c r="F110" s="534">
        <v>4654.2950000000001</v>
      </c>
      <c r="G110" s="535">
        <v>5182.8649999999998</v>
      </c>
      <c r="H110" s="566">
        <f t="shared" si="7"/>
        <v>0.11356607176811949</v>
      </c>
      <c r="I110" s="536">
        <f>G110/$G$109</f>
        <v>0.54864755859767833</v>
      </c>
    </row>
    <row r="111" spans="1:9" x14ac:dyDescent="0.3">
      <c r="A111" s="18" t="s">
        <v>319</v>
      </c>
      <c r="B111" s="534">
        <v>443.96499999999997</v>
      </c>
      <c r="C111" s="535">
        <v>754.09500000000003</v>
      </c>
      <c r="D111" s="559">
        <f t="shared" si="6"/>
        <v>0.69854605655851265</v>
      </c>
      <c r="E111" s="565"/>
      <c r="F111" s="534">
        <v>3429.442</v>
      </c>
      <c r="G111" s="535">
        <v>4263.7550000000001</v>
      </c>
      <c r="H111" s="566">
        <f t="shared" si="7"/>
        <v>0.24327951894214864</v>
      </c>
      <c r="I111" s="536">
        <f>G111/$G$109</f>
        <v>0.45135244140232172</v>
      </c>
    </row>
    <row r="112" spans="1:9" x14ac:dyDescent="0.3">
      <c r="A112" s="18" t="s">
        <v>334</v>
      </c>
      <c r="B112" s="557">
        <v>0</v>
      </c>
      <c r="C112" s="558">
        <v>0</v>
      </c>
      <c r="D112" s="559" t="s">
        <v>393</v>
      </c>
      <c r="E112" s="565"/>
      <c r="F112" s="534">
        <v>51.414999999999999</v>
      </c>
      <c r="G112" s="535">
        <v>0</v>
      </c>
      <c r="H112" s="566" t="s">
        <v>393</v>
      </c>
      <c r="I112" s="536" t="s">
        <v>393</v>
      </c>
    </row>
    <row r="113" spans="1:9" x14ac:dyDescent="0.3">
      <c r="A113" s="553" t="s">
        <v>633</v>
      </c>
      <c r="B113" s="529">
        <f>SUM(B114)</f>
        <v>3640</v>
      </c>
      <c r="C113" s="530">
        <f>SUM(C114)</f>
        <v>8580</v>
      </c>
      <c r="D113" s="554">
        <f t="shared" si="6"/>
        <v>1.3571428571428572</v>
      </c>
      <c r="E113" s="555"/>
      <c r="F113" s="529">
        <f>SUM(F114)</f>
        <v>12038</v>
      </c>
      <c r="G113" s="530">
        <f>SUM(G114)</f>
        <v>8580</v>
      </c>
      <c r="H113" s="556">
        <f t="shared" si="7"/>
        <v>-0.28725701943844495</v>
      </c>
      <c r="I113" s="554">
        <f>SUM(I114)</f>
        <v>1</v>
      </c>
    </row>
    <row r="114" spans="1:9" x14ac:dyDescent="0.3">
      <c r="A114" s="18" t="s">
        <v>329</v>
      </c>
      <c r="B114" s="557">
        <v>3640</v>
      </c>
      <c r="C114" s="558">
        <v>8580</v>
      </c>
      <c r="D114" s="559">
        <f t="shared" si="6"/>
        <v>1.3571428571428572</v>
      </c>
      <c r="E114" s="560"/>
      <c r="F114" s="557">
        <v>12038</v>
      </c>
      <c r="G114" s="535">
        <v>8580</v>
      </c>
      <c r="H114" s="561">
        <f t="shared" si="7"/>
        <v>-0.28725701943844495</v>
      </c>
      <c r="I114" s="559">
        <f>G114/$G$113</f>
        <v>1</v>
      </c>
    </row>
    <row r="115" spans="1:9" x14ac:dyDescent="0.3">
      <c r="A115" s="528" t="s">
        <v>624</v>
      </c>
      <c r="B115" s="529">
        <f>SUM(B116:B117)</f>
        <v>727.17</v>
      </c>
      <c r="C115" s="530">
        <f>SUM(C116:C117)</f>
        <v>900</v>
      </c>
      <c r="D115" s="554">
        <f t="shared" si="6"/>
        <v>0.23767482156854663</v>
      </c>
      <c r="E115" s="532"/>
      <c r="F115" s="529">
        <f>SUM(F116:F117)</f>
        <v>5865.4549999999999</v>
      </c>
      <c r="G115" s="530">
        <f>SUM(G116:G117)</f>
        <v>4653.9049999999997</v>
      </c>
      <c r="H115" s="533">
        <f t="shared" si="7"/>
        <v>-0.20655686557990816</v>
      </c>
      <c r="I115" s="531">
        <f>SUM(I116:I117)</f>
        <v>1</v>
      </c>
    </row>
    <row r="116" spans="1:9" x14ac:dyDescent="0.3">
      <c r="A116" s="18" t="s">
        <v>322</v>
      </c>
      <c r="B116" s="557">
        <v>650</v>
      </c>
      <c r="C116" s="558">
        <v>900</v>
      </c>
      <c r="D116" s="559">
        <f t="shared" si="6"/>
        <v>0.38461538461538464</v>
      </c>
      <c r="E116" s="560"/>
      <c r="F116" s="557">
        <v>3170</v>
      </c>
      <c r="G116" s="558">
        <v>4500</v>
      </c>
      <c r="H116" s="561">
        <f t="shared" si="7"/>
        <v>0.4195583596214511</v>
      </c>
      <c r="I116" s="559">
        <f>(G116/$G$115)</f>
        <v>0.96692992229106534</v>
      </c>
    </row>
    <row r="117" spans="1:9" x14ac:dyDescent="0.3">
      <c r="A117" s="552" t="s">
        <v>336</v>
      </c>
      <c r="B117" s="557">
        <v>77.17</v>
      </c>
      <c r="C117" s="558">
        <v>0</v>
      </c>
      <c r="D117" s="559" t="s">
        <v>393</v>
      </c>
      <c r="E117" s="560"/>
      <c r="F117" s="557">
        <v>2695.4549999999999</v>
      </c>
      <c r="G117" s="558">
        <v>153.90500000000003</v>
      </c>
      <c r="H117" s="561">
        <f t="shared" si="7"/>
        <v>-0.94290203323743105</v>
      </c>
      <c r="I117" s="559">
        <f>(G117/$G$115)</f>
        <v>3.3070077708934761E-2</v>
      </c>
    </row>
    <row r="118" spans="1:9" x14ac:dyDescent="0.3">
      <c r="A118" s="553" t="s">
        <v>625</v>
      </c>
      <c r="B118" s="529">
        <f>SUM(B119)</f>
        <v>0</v>
      </c>
      <c r="C118" s="530">
        <f>SUM(C119)</f>
        <v>0</v>
      </c>
      <c r="D118" s="554" t="s">
        <v>393</v>
      </c>
      <c r="E118" s="555"/>
      <c r="F118" s="529">
        <f>SUM(F119)</f>
        <v>0</v>
      </c>
      <c r="G118" s="530">
        <f>SUM(G119)</f>
        <v>2894.8</v>
      </c>
      <c r="H118" s="556" t="s">
        <v>394</v>
      </c>
      <c r="I118" s="554">
        <f>SUM(I119)</f>
        <v>1</v>
      </c>
    </row>
    <row r="119" spans="1:9" x14ac:dyDescent="0.3">
      <c r="A119" s="552" t="s">
        <v>322</v>
      </c>
      <c r="B119" s="557">
        <v>0</v>
      </c>
      <c r="C119" s="558">
        <v>0</v>
      </c>
      <c r="D119" s="536" t="s">
        <v>393</v>
      </c>
      <c r="E119" s="560"/>
      <c r="F119" s="534">
        <v>0</v>
      </c>
      <c r="G119" s="558">
        <v>2894.8</v>
      </c>
      <c r="H119" s="561" t="s">
        <v>394</v>
      </c>
      <c r="I119" s="559">
        <f>+G119/$G$118</f>
        <v>1</v>
      </c>
    </row>
    <row r="120" spans="1:9" x14ac:dyDescent="0.3">
      <c r="A120" s="553" t="s">
        <v>627</v>
      </c>
      <c r="B120" s="529">
        <f>SUM(B121:B122)</f>
        <v>167</v>
      </c>
      <c r="C120" s="530">
        <f>SUM(C121:C122)</f>
        <v>89.4</v>
      </c>
      <c r="D120" s="554">
        <f t="shared" si="6"/>
        <v>-0.46467065868263469</v>
      </c>
      <c r="E120" s="555"/>
      <c r="F120" s="529">
        <f>SUM(F121:F122)</f>
        <v>590</v>
      </c>
      <c r="G120" s="530">
        <f>SUM(G121:G122)</f>
        <v>602.15</v>
      </c>
      <c r="H120" s="556">
        <f t="shared" si="7"/>
        <v>2.0593220338983011E-2</v>
      </c>
      <c r="I120" s="554">
        <f>SUM(I121:I122)</f>
        <v>1</v>
      </c>
    </row>
    <row r="121" spans="1:9" x14ac:dyDescent="0.3">
      <c r="A121" s="567" t="s">
        <v>321</v>
      </c>
      <c r="B121" s="557">
        <v>165</v>
      </c>
      <c r="C121" s="558">
        <v>89.4</v>
      </c>
      <c r="D121" s="536">
        <f t="shared" si="6"/>
        <v>-0.45818181818181813</v>
      </c>
      <c r="E121" s="560"/>
      <c r="F121" s="557">
        <v>581</v>
      </c>
      <c r="G121" s="558">
        <v>585.65</v>
      </c>
      <c r="H121" s="561">
        <f t="shared" si="7"/>
        <v>8.0034423407916999E-3</v>
      </c>
      <c r="I121" s="559">
        <f>G121/$G$120</f>
        <v>0.97259818981981239</v>
      </c>
    </row>
    <row r="122" spans="1:9" x14ac:dyDescent="0.3">
      <c r="A122" s="567" t="s">
        <v>320</v>
      </c>
      <c r="B122" s="557">
        <v>2</v>
      </c>
      <c r="C122" s="558">
        <v>0</v>
      </c>
      <c r="D122" s="536" t="s">
        <v>393</v>
      </c>
      <c r="E122" s="560"/>
      <c r="F122" s="557">
        <v>9</v>
      </c>
      <c r="G122" s="558">
        <v>16.5</v>
      </c>
      <c r="H122" s="561">
        <f t="shared" si="7"/>
        <v>0.83333333333333337</v>
      </c>
      <c r="I122" s="559">
        <f>G122/$G$120</f>
        <v>2.7401810180187662E-2</v>
      </c>
    </row>
    <row r="123" spans="1:9" x14ac:dyDescent="0.3">
      <c r="A123" s="553" t="s">
        <v>628</v>
      </c>
      <c r="B123" s="529">
        <f>SUM(B124:B125)</f>
        <v>189</v>
      </c>
      <c r="C123" s="530">
        <f>SUM(C124:C125)</f>
        <v>31</v>
      </c>
      <c r="D123" s="554">
        <f t="shared" si="6"/>
        <v>-0.83597883597883593</v>
      </c>
      <c r="E123" s="555"/>
      <c r="F123" s="529">
        <f>SUM(F124:F125)</f>
        <v>562</v>
      </c>
      <c r="G123" s="530">
        <f>SUM(G124:G125)</f>
        <v>175</v>
      </c>
      <c r="H123" s="556">
        <f t="shared" si="7"/>
        <v>-0.68861209964412806</v>
      </c>
      <c r="I123" s="554">
        <f>SUM(I124:I125)</f>
        <v>1</v>
      </c>
    </row>
    <row r="124" spans="1:9" x14ac:dyDescent="0.3">
      <c r="A124" s="567" t="s">
        <v>320</v>
      </c>
      <c r="B124" s="557">
        <v>34</v>
      </c>
      <c r="C124" s="558">
        <v>18</v>
      </c>
      <c r="D124" s="536">
        <f t="shared" si="6"/>
        <v>-0.47058823529411764</v>
      </c>
      <c r="E124" s="560"/>
      <c r="F124" s="557">
        <v>145</v>
      </c>
      <c r="G124" s="558">
        <v>162</v>
      </c>
      <c r="H124" s="561">
        <f t="shared" si="7"/>
        <v>0.11724137931034483</v>
      </c>
      <c r="I124" s="559">
        <f>G124/$G$123</f>
        <v>0.92571428571428571</v>
      </c>
    </row>
    <row r="125" spans="1:9" x14ac:dyDescent="0.3">
      <c r="A125" s="567" t="s">
        <v>321</v>
      </c>
      <c r="B125" s="557">
        <v>155</v>
      </c>
      <c r="C125" s="558">
        <v>13</v>
      </c>
      <c r="D125" s="536">
        <f t="shared" si="6"/>
        <v>-0.91612903225806452</v>
      </c>
      <c r="E125" s="560"/>
      <c r="F125" s="557">
        <v>417</v>
      </c>
      <c r="G125" s="535">
        <v>13</v>
      </c>
      <c r="H125" s="561">
        <f t="shared" si="7"/>
        <v>-0.9688249400479616</v>
      </c>
      <c r="I125" s="559">
        <f>G125/$G$123</f>
        <v>7.4285714285714288E-2</v>
      </c>
    </row>
    <row r="126" spans="1:9" x14ac:dyDescent="0.3">
      <c r="A126" s="553" t="s">
        <v>629</v>
      </c>
      <c r="B126" s="529">
        <f>SUM(B127)</f>
        <v>7</v>
      </c>
      <c r="C126" s="530">
        <f>SUM(C127)</f>
        <v>15</v>
      </c>
      <c r="D126" s="554">
        <f t="shared" si="6"/>
        <v>1.1428571428571428</v>
      </c>
      <c r="E126" s="555"/>
      <c r="F126" s="529">
        <f>SUM(F127)</f>
        <v>42</v>
      </c>
      <c r="G126" s="530">
        <f>SUM(G127)</f>
        <v>56</v>
      </c>
      <c r="H126" s="556">
        <f t="shared" si="7"/>
        <v>0.33333333333333331</v>
      </c>
      <c r="I126" s="554">
        <f>SUM(I127)</f>
        <v>1</v>
      </c>
    </row>
    <row r="127" spans="1:9" x14ac:dyDescent="0.3">
      <c r="A127" s="567" t="s">
        <v>324</v>
      </c>
      <c r="B127" s="557">
        <v>7</v>
      </c>
      <c r="C127" s="558">
        <v>15</v>
      </c>
      <c r="D127" s="536">
        <f t="shared" si="6"/>
        <v>1.1428571428571428</v>
      </c>
      <c r="E127" s="560"/>
      <c r="F127" s="557">
        <v>42</v>
      </c>
      <c r="G127" s="558">
        <v>56</v>
      </c>
      <c r="H127" s="561">
        <f t="shared" si="7"/>
        <v>0.33333333333333331</v>
      </c>
      <c r="I127" s="559">
        <f>G127/$G$126</f>
        <v>1</v>
      </c>
    </row>
    <row r="128" spans="1:9" x14ac:dyDescent="0.3">
      <c r="A128" s="553" t="s">
        <v>630</v>
      </c>
      <c r="B128" s="529">
        <f>SUM(B129)</f>
        <v>2</v>
      </c>
      <c r="C128" s="530">
        <f>SUM(C129)</f>
        <v>2</v>
      </c>
      <c r="D128" s="554" t="s">
        <v>393</v>
      </c>
      <c r="E128" s="555"/>
      <c r="F128" s="529">
        <f>SUM(F129)</f>
        <v>16</v>
      </c>
      <c r="G128" s="530">
        <f>SUM(G129)</f>
        <v>13</v>
      </c>
      <c r="H128" s="556">
        <f t="shared" si="7"/>
        <v>-0.1875</v>
      </c>
      <c r="I128" s="554">
        <f>SUM(I129)</f>
        <v>1</v>
      </c>
    </row>
    <row r="129" spans="1:9" x14ac:dyDescent="0.3">
      <c r="A129" s="18" t="s">
        <v>322</v>
      </c>
      <c r="B129" s="557">
        <v>2</v>
      </c>
      <c r="C129" s="558">
        <v>2</v>
      </c>
      <c r="D129" s="536" t="s">
        <v>393</v>
      </c>
      <c r="E129" s="560"/>
      <c r="F129" s="562">
        <v>16</v>
      </c>
      <c r="G129" s="558">
        <v>13</v>
      </c>
      <c r="H129" s="561">
        <f t="shared" si="7"/>
        <v>-0.1875</v>
      </c>
      <c r="I129" s="559">
        <f>(G129/G128)</f>
        <v>1</v>
      </c>
    </row>
    <row r="130" spans="1:9" x14ac:dyDescent="0.3">
      <c r="A130" s="553" t="s">
        <v>631</v>
      </c>
      <c r="B130" s="568">
        <f>SUM(B131:B131)</f>
        <v>0</v>
      </c>
      <c r="C130" s="569">
        <f>SUM(C131:C131)</f>
        <v>0</v>
      </c>
      <c r="D130" s="554" t="s">
        <v>393</v>
      </c>
      <c r="E130" s="555"/>
      <c r="F130" s="529">
        <f>SUM(F131)</f>
        <v>0</v>
      </c>
      <c r="G130" s="530">
        <f>SUM(G131)</f>
        <v>2</v>
      </c>
      <c r="H130" s="556" t="s">
        <v>394</v>
      </c>
      <c r="I130" s="554">
        <f>SUM(I131)</f>
        <v>1</v>
      </c>
    </row>
    <row r="131" spans="1:9" x14ac:dyDescent="0.3">
      <c r="A131" s="18" t="s">
        <v>322</v>
      </c>
      <c r="B131" s="557">
        <v>0</v>
      </c>
      <c r="C131" s="558">
        <v>0</v>
      </c>
      <c r="D131" s="536" t="s">
        <v>393</v>
      </c>
      <c r="E131" s="560"/>
      <c r="F131" s="534">
        <v>0</v>
      </c>
      <c r="G131" s="558">
        <v>2</v>
      </c>
      <c r="H131" s="561" t="s">
        <v>394</v>
      </c>
      <c r="I131" s="559">
        <f>G131/$G$130</f>
        <v>1</v>
      </c>
    </row>
    <row r="132" spans="1:9" x14ac:dyDescent="0.3">
      <c r="A132" s="553" t="s">
        <v>788</v>
      </c>
      <c r="B132" s="568">
        <f>SUM(B133:B133)</f>
        <v>27324.22</v>
      </c>
      <c r="C132" s="569">
        <f>SUM(C133:C133)</f>
        <v>0</v>
      </c>
      <c r="D132" s="554" t="s">
        <v>393</v>
      </c>
      <c r="E132" s="555"/>
      <c r="F132" s="529">
        <f>SUM(F133)</f>
        <v>27324.22</v>
      </c>
      <c r="G132" s="530">
        <f>SUM(G133)</f>
        <v>0</v>
      </c>
      <c r="H132" s="556" t="s">
        <v>393</v>
      </c>
      <c r="I132" s="554" t="s">
        <v>393</v>
      </c>
    </row>
    <row r="133" spans="1:9" x14ac:dyDescent="0.3">
      <c r="A133" s="18" t="s">
        <v>320</v>
      </c>
      <c r="B133" s="557">
        <v>27324.22</v>
      </c>
      <c r="C133" s="558">
        <v>0</v>
      </c>
      <c r="D133" s="536" t="s">
        <v>393</v>
      </c>
      <c r="E133" s="560"/>
      <c r="F133" s="534">
        <v>27324.22</v>
      </c>
      <c r="G133" s="558">
        <v>0</v>
      </c>
      <c r="H133" s="561" t="s">
        <v>393</v>
      </c>
      <c r="I133" s="559" t="s">
        <v>393</v>
      </c>
    </row>
    <row r="134" spans="1:9" x14ac:dyDescent="0.3">
      <c r="A134" s="553" t="s">
        <v>632</v>
      </c>
      <c r="B134" s="529">
        <f>SUM(B135)</f>
        <v>0</v>
      </c>
      <c r="C134" s="530">
        <f>SUM(C135)</f>
        <v>0</v>
      </c>
      <c r="D134" s="554" t="s">
        <v>393</v>
      </c>
      <c r="E134" s="555"/>
      <c r="F134" s="529">
        <f>SUM(F135)</f>
        <v>109.155</v>
      </c>
      <c r="G134" s="530">
        <f>SUM(G135)</f>
        <v>0</v>
      </c>
      <c r="H134" s="556" t="s">
        <v>393</v>
      </c>
      <c r="I134" s="554" t="s">
        <v>393</v>
      </c>
    </row>
    <row r="135" spans="1:9" x14ac:dyDescent="0.3">
      <c r="A135" s="552" t="s">
        <v>320</v>
      </c>
      <c r="B135" s="557">
        <v>0</v>
      </c>
      <c r="C135" s="558">
        <v>0</v>
      </c>
      <c r="D135" s="536" t="s">
        <v>393</v>
      </c>
      <c r="E135" s="560"/>
      <c r="F135" s="562">
        <v>109.155</v>
      </c>
      <c r="G135" s="535">
        <v>0</v>
      </c>
      <c r="H135" s="561" t="s">
        <v>393</v>
      </c>
      <c r="I135" s="559" t="s">
        <v>393</v>
      </c>
    </row>
    <row r="136" spans="1:9" ht="57" customHeight="1" x14ac:dyDescent="0.3">
      <c r="A136" s="858" t="s">
        <v>791</v>
      </c>
      <c r="B136" s="858"/>
      <c r="C136" s="858"/>
      <c r="D136" s="858"/>
      <c r="E136" s="858"/>
      <c r="F136" s="858"/>
      <c r="G136" s="858"/>
      <c r="H136" s="858"/>
      <c r="I136" s="858"/>
    </row>
    <row r="137" spans="1:9" x14ac:dyDescent="0.3">
      <c r="A137" s="859"/>
      <c r="B137" s="859"/>
      <c r="C137" s="859"/>
      <c r="D137" s="859"/>
      <c r="E137" s="859"/>
      <c r="F137" s="859"/>
      <c r="G137" s="859"/>
      <c r="H137" s="859"/>
      <c r="I137" s="859"/>
    </row>
    <row r="138" spans="1:9" ht="14.4" x14ac:dyDescent="0.3">
      <c r="B138" s="332"/>
      <c r="C138" s="332"/>
      <c r="D138"/>
      <c r="E138"/>
      <c r="F138" s="332"/>
      <c r="G138" s="332"/>
      <c r="H138"/>
      <c r="I138"/>
    </row>
    <row r="139" spans="1:9" ht="14.4" x14ac:dyDescent="0.3">
      <c r="B139"/>
      <c r="C139"/>
      <c r="D139"/>
      <c r="E139"/>
      <c r="F139" s="332"/>
      <c r="G139"/>
      <c r="H139"/>
      <c r="I139"/>
    </row>
    <row r="140" spans="1:9" ht="14.4" x14ac:dyDescent="0.3">
      <c r="B140"/>
      <c r="C140"/>
      <c r="D140"/>
      <c r="E140"/>
      <c r="F140"/>
      <c r="G140"/>
      <c r="H140"/>
      <c r="I140"/>
    </row>
    <row r="141" spans="1:9" s="295" customFormat="1" ht="14.4" x14ac:dyDescent="0.3">
      <c r="B141"/>
      <c r="C141"/>
      <c r="D141"/>
      <c r="E141"/>
      <c r="F141"/>
      <c r="G141"/>
      <c r="H141"/>
      <c r="I141"/>
    </row>
    <row r="142" spans="1:9" ht="14.4" x14ac:dyDescent="0.3">
      <c r="B142"/>
      <c r="C142"/>
      <c r="D142"/>
      <c r="E142"/>
      <c r="F142"/>
      <c r="G142"/>
      <c r="H142"/>
      <c r="I142"/>
    </row>
    <row r="143" spans="1:9" ht="14.4" x14ac:dyDescent="0.3">
      <c r="B143"/>
      <c r="C143"/>
      <c r="D143"/>
      <c r="E143"/>
      <c r="F143"/>
      <c r="G143"/>
      <c r="H143"/>
      <c r="I143"/>
    </row>
  </sheetData>
  <mergeCells count="4">
    <mergeCell ref="B4:D4"/>
    <mergeCell ref="F4:I4"/>
    <mergeCell ref="A136:I136"/>
    <mergeCell ref="A137:I137"/>
  </mergeCells>
  <pageMargins left="0.7" right="0.7" top="0.75" bottom="0.75" header="0.3" footer="0.3"/>
  <pageSetup paperSize="9" scale="4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2363-056F-4A1E-883D-33698FF8AFA7}">
  <sheetPr>
    <tabColor rgb="FF92D050"/>
    <pageSetUpPr fitToPage="1"/>
  </sheetPr>
  <dimension ref="A1:P20"/>
  <sheetViews>
    <sheetView showGridLines="0" zoomScaleNormal="100" workbookViewId="0"/>
  </sheetViews>
  <sheetFormatPr baseColWidth="10" defaultColWidth="11.44140625" defaultRowHeight="14.4" x14ac:dyDescent="0.3"/>
  <cols>
    <col min="1" max="1" width="24.44140625" style="19" customWidth="1"/>
    <col min="2" max="2" width="8.44140625" style="19" customWidth="1"/>
    <col min="3" max="3" width="7.44140625" style="19" bestFit="1" customWidth="1"/>
    <col min="4" max="4" width="8.5546875" style="19" bestFit="1" customWidth="1"/>
    <col min="5" max="5" width="11.44140625" style="19"/>
    <col min="6" max="6" width="8.44140625" style="19" customWidth="1"/>
    <col min="7" max="7" width="9.6640625" style="19" customWidth="1"/>
    <col min="8" max="8" width="9.44140625" style="19" customWidth="1"/>
    <col min="9" max="9" width="7.5546875" style="19" customWidth="1"/>
    <col min="10" max="10" width="11.44140625" style="19"/>
    <col min="11" max="11" width="22.6640625" style="19" bestFit="1" customWidth="1"/>
    <col min="12" max="12" width="23.44140625" style="19" bestFit="1" customWidth="1"/>
    <col min="13" max="13" width="23.5546875" style="19" customWidth="1"/>
    <col min="14" max="14" width="22.6640625" style="19" bestFit="1" customWidth="1"/>
    <col min="15" max="16384" width="11.44140625" style="19"/>
  </cols>
  <sheetData>
    <row r="1" spans="1:16" x14ac:dyDescent="0.3">
      <c r="A1" s="520" t="s">
        <v>634</v>
      </c>
    </row>
    <row r="2" spans="1:16" ht="18" x14ac:dyDescent="0.3">
      <c r="A2" s="570" t="s">
        <v>635</v>
      </c>
      <c r="B2" s="571"/>
      <c r="C2" s="571"/>
      <c r="D2" s="571"/>
      <c r="E2" s="571"/>
      <c r="F2" s="571"/>
      <c r="G2" s="571"/>
      <c r="H2" s="571"/>
      <c r="K2" s="572"/>
      <c r="L2" s="572"/>
      <c r="M2" s="572"/>
      <c r="N2" s="572"/>
      <c r="O2" s="572"/>
      <c r="P2" s="572"/>
    </row>
    <row r="3" spans="1:16" x14ac:dyDescent="0.3">
      <c r="K3" s="572"/>
      <c r="L3" s="572"/>
      <c r="M3" s="572"/>
      <c r="N3" s="572"/>
      <c r="O3" s="572"/>
      <c r="P3" s="572"/>
    </row>
    <row r="4" spans="1:16" x14ac:dyDescent="0.3">
      <c r="B4" s="855" t="s">
        <v>786</v>
      </c>
      <c r="C4" s="855"/>
      <c r="D4" s="855"/>
      <c r="E4" s="573"/>
      <c r="F4" s="855" t="s">
        <v>787</v>
      </c>
      <c r="G4" s="855"/>
      <c r="H4" s="855"/>
      <c r="I4" s="855"/>
      <c r="K4" s="572"/>
      <c r="L4" s="572"/>
      <c r="M4" s="572"/>
      <c r="N4" s="572"/>
      <c r="O4" s="572"/>
      <c r="P4" s="572"/>
    </row>
    <row r="5" spans="1:16" x14ac:dyDescent="0.3">
      <c r="A5" s="574" t="s">
        <v>544</v>
      </c>
      <c r="B5" s="575">
        <v>2021</v>
      </c>
      <c r="C5" s="576">
        <v>2022</v>
      </c>
      <c r="D5" s="577" t="s">
        <v>600</v>
      </c>
      <c r="E5" s="576"/>
      <c r="F5" s="575">
        <v>2021</v>
      </c>
      <c r="G5" s="576">
        <v>2022</v>
      </c>
      <c r="H5" s="576" t="s">
        <v>600</v>
      </c>
      <c r="I5" s="577" t="s">
        <v>557</v>
      </c>
      <c r="K5" s="572"/>
      <c r="L5" s="572"/>
      <c r="M5" s="572"/>
      <c r="N5" s="572"/>
      <c r="O5" s="572"/>
      <c r="P5" s="572"/>
    </row>
    <row r="6" spans="1:16" x14ac:dyDescent="0.3">
      <c r="A6" s="578" t="s">
        <v>593</v>
      </c>
      <c r="B6" s="579">
        <f>SUM(B7:B10)</f>
        <v>6637.25</v>
      </c>
      <c r="C6" s="580">
        <f>SUM(C7:C10)</f>
        <v>9117.4200000000019</v>
      </c>
      <c r="D6" s="554">
        <f t="shared" ref="D6:D12" si="0">(C6-B6)/B6</f>
        <v>0.37367433801649808</v>
      </c>
      <c r="E6" s="555"/>
      <c r="F6" s="579">
        <f>SUM(F7:F10)</f>
        <v>47924.84</v>
      </c>
      <c r="G6" s="580">
        <f>SUM(G7:G10)</f>
        <v>60128.140000000014</v>
      </c>
      <c r="H6" s="581">
        <f t="shared" ref="H6:H12" si="1">(G6-F6)/F6</f>
        <v>0.25463413127722528</v>
      </c>
      <c r="I6" s="554">
        <f>SUM(I7:I10)</f>
        <v>0.99999999999999989</v>
      </c>
      <c r="K6" s="572"/>
      <c r="L6" s="572"/>
      <c r="M6" s="572"/>
      <c r="N6" s="572"/>
      <c r="O6" s="572"/>
      <c r="P6" s="572"/>
    </row>
    <row r="7" spans="1:16" x14ac:dyDescent="0.3">
      <c r="A7" s="582" t="s">
        <v>323</v>
      </c>
      <c r="B7" s="583">
        <v>1940.7</v>
      </c>
      <c r="C7" s="584">
        <v>4273.7800000000007</v>
      </c>
      <c r="D7" s="559">
        <f t="shared" si="0"/>
        <v>1.2021847786881026</v>
      </c>
      <c r="E7" s="585"/>
      <c r="F7" s="583">
        <v>13486.400000000001</v>
      </c>
      <c r="G7" s="584">
        <v>26255.550000000003</v>
      </c>
      <c r="H7" s="586">
        <f t="shared" si="1"/>
        <v>0.94681679321390433</v>
      </c>
      <c r="I7" s="559">
        <f>G7/$G$6</f>
        <v>0.43665993992164065</v>
      </c>
      <c r="K7" s="572"/>
      <c r="L7" s="572"/>
      <c r="M7" s="572"/>
      <c r="N7" s="572"/>
      <c r="O7" s="572"/>
      <c r="P7" s="572"/>
    </row>
    <row r="8" spans="1:16" x14ac:dyDescent="0.3">
      <c r="A8" s="587" t="s">
        <v>319</v>
      </c>
      <c r="B8" s="583">
        <v>1000</v>
      </c>
      <c r="C8" s="584">
        <v>3241.52</v>
      </c>
      <c r="D8" s="559">
        <f t="shared" si="0"/>
        <v>2.24152</v>
      </c>
      <c r="E8" s="585"/>
      <c r="F8" s="583">
        <v>9986</v>
      </c>
      <c r="G8" s="584">
        <v>17214.52</v>
      </c>
      <c r="H8" s="586">
        <f t="shared" si="1"/>
        <v>0.72386541157620676</v>
      </c>
      <c r="I8" s="559">
        <f>G8/$G$6</f>
        <v>0.28629723121320561</v>
      </c>
      <c r="K8" s="572"/>
      <c r="L8" s="572"/>
      <c r="M8" s="572"/>
      <c r="N8" s="572"/>
      <c r="O8" s="572"/>
      <c r="P8" s="572"/>
    </row>
    <row r="9" spans="1:16" x14ac:dyDescent="0.3">
      <c r="A9" s="582" t="s">
        <v>327</v>
      </c>
      <c r="B9" s="583">
        <v>3021.55</v>
      </c>
      <c r="C9" s="584">
        <v>1442.1200000000001</v>
      </c>
      <c r="D9" s="559">
        <f t="shared" si="0"/>
        <v>-0.52272178186692264</v>
      </c>
      <c r="E9" s="585"/>
      <c r="F9" s="583">
        <v>20455.439999999999</v>
      </c>
      <c r="G9" s="584">
        <v>14085.020000000002</v>
      </c>
      <c r="H9" s="586">
        <f t="shared" si="1"/>
        <v>-0.31142913572135317</v>
      </c>
      <c r="I9" s="559">
        <f>G9/$G$6</f>
        <v>0.23425005330282958</v>
      </c>
      <c r="K9" s="572"/>
      <c r="L9" s="572"/>
      <c r="M9" s="572"/>
      <c r="N9" s="572"/>
      <c r="O9" s="572"/>
      <c r="P9" s="572"/>
    </row>
    <row r="10" spans="1:16" x14ac:dyDescent="0.3">
      <c r="A10" s="582" t="s">
        <v>325</v>
      </c>
      <c r="B10" s="588">
        <v>675</v>
      </c>
      <c r="C10" s="589">
        <v>160</v>
      </c>
      <c r="D10" s="590">
        <f t="shared" si="0"/>
        <v>-0.76296296296296295</v>
      </c>
      <c r="E10" s="585"/>
      <c r="F10" s="588">
        <v>3997</v>
      </c>
      <c r="G10" s="589">
        <v>2573.0500000000002</v>
      </c>
      <c r="H10" s="591">
        <f t="shared" si="1"/>
        <v>-0.35625469101826363</v>
      </c>
      <c r="I10" s="590">
        <f>G10/$G$6</f>
        <v>4.2792775562324054E-2</v>
      </c>
      <c r="K10" s="572"/>
      <c r="L10" s="572"/>
      <c r="M10" s="572"/>
      <c r="N10" s="572"/>
      <c r="O10" s="572"/>
      <c r="P10" s="572"/>
    </row>
    <row r="11" spans="1:16" x14ac:dyDescent="0.3">
      <c r="A11" s="592" t="s">
        <v>594</v>
      </c>
      <c r="B11" s="593">
        <f>SUM(B12:B13)</f>
        <v>4730.5300000000007</v>
      </c>
      <c r="C11" s="594">
        <f>SUM(C12:C13)</f>
        <v>8682.893</v>
      </c>
      <c r="D11" s="554">
        <f t="shared" si="0"/>
        <v>0.83550109607168732</v>
      </c>
      <c r="E11" s="532"/>
      <c r="F11" s="707">
        <f>SUM(F12:F13)</f>
        <v>46330.25</v>
      </c>
      <c r="G11" s="708">
        <f>SUM(G12:G13)</f>
        <v>50578.964000000007</v>
      </c>
      <c r="H11" s="595">
        <f t="shared" si="1"/>
        <v>9.1704965977951927E-2</v>
      </c>
      <c r="I11" s="531">
        <f>SUM(I12:I13)</f>
        <v>1</v>
      </c>
      <c r="K11" s="572"/>
      <c r="L11" s="572"/>
      <c r="M11" s="572"/>
      <c r="N11" s="572"/>
      <c r="O11" s="572"/>
      <c r="P11" s="572"/>
    </row>
    <row r="12" spans="1:16" x14ac:dyDescent="0.3">
      <c r="A12" s="582" t="s">
        <v>327</v>
      </c>
      <c r="B12" s="596">
        <v>4730.5300000000007</v>
      </c>
      <c r="C12" s="597">
        <v>8682.893</v>
      </c>
      <c r="D12" s="559">
        <f t="shared" si="0"/>
        <v>0.83550109607168732</v>
      </c>
      <c r="E12" s="546"/>
      <c r="F12" s="596">
        <v>46300.25</v>
      </c>
      <c r="G12" s="597">
        <v>50578.964000000007</v>
      </c>
      <c r="H12" s="566">
        <f t="shared" si="1"/>
        <v>9.2412330386985111E-2</v>
      </c>
      <c r="I12" s="536">
        <f>G12/$G$11</f>
        <v>1</v>
      </c>
      <c r="K12" s="572"/>
      <c r="L12" s="572"/>
      <c r="M12" s="572"/>
      <c r="N12" s="572"/>
      <c r="O12" s="572"/>
      <c r="P12" s="572"/>
    </row>
    <row r="13" spans="1:16" x14ac:dyDescent="0.3">
      <c r="A13" s="582" t="s">
        <v>319</v>
      </c>
      <c r="B13" s="598">
        <v>0</v>
      </c>
      <c r="C13" s="599">
        <v>0</v>
      </c>
      <c r="D13" s="590" t="s">
        <v>393</v>
      </c>
      <c r="E13" s="546"/>
      <c r="F13" s="598">
        <v>30</v>
      </c>
      <c r="G13" s="599">
        <v>0</v>
      </c>
      <c r="H13" s="600" t="s">
        <v>393</v>
      </c>
      <c r="I13" s="601" t="s">
        <v>393</v>
      </c>
      <c r="K13" s="572"/>
      <c r="L13" s="572"/>
      <c r="M13" s="572"/>
      <c r="N13" s="572"/>
      <c r="O13" s="572"/>
      <c r="P13" s="572"/>
    </row>
    <row r="14" spans="1:16" x14ac:dyDescent="0.3">
      <c r="A14" s="592" t="s">
        <v>595</v>
      </c>
      <c r="B14" s="602">
        <f>SUM(B15)</f>
        <v>0.1</v>
      </c>
      <c r="C14" s="594">
        <f>SUM(C15)</f>
        <v>0</v>
      </c>
      <c r="D14" s="554" t="s">
        <v>393</v>
      </c>
      <c r="E14" s="532"/>
      <c r="F14" s="602">
        <f>SUM(F15)</f>
        <v>0.4</v>
      </c>
      <c r="G14" s="594">
        <f>SUM(G15)</f>
        <v>0</v>
      </c>
      <c r="H14" s="595" t="s">
        <v>393</v>
      </c>
      <c r="I14" s="531" t="s">
        <v>393</v>
      </c>
      <c r="K14" s="572"/>
      <c r="L14" s="572"/>
      <c r="M14" s="572"/>
      <c r="N14" s="572"/>
      <c r="O14" s="572"/>
      <c r="P14" s="572"/>
    </row>
    <row r="15" spans="1:16" x14ac:dyDescent="0.3">
      <c r="A15" s="582" t="s">
        <v>319</v>
      </c>
      <c r="B15" s="603">
        <v>0.1</v>
      </c>
      <c r="C15" s="599">
        <v>0</v>
      </c>
      <c r="D15" s="590" t="s">
        <v>393</v>
      </c>
      <c r="E15" s="546"/>
      <c r="F15" s="603">
        <v>0.4</v>
      </c>
      <c r="G15" s="599">
        <v>0</v>
      </c>
      <c r="H15" s="600" t="s">
        <v>393</v>
      </c>
      <c r="I15" s="601" t="s">
        <v>393</v>
      </c>
      <c r="K15" s="572"/>
      <c r="L15" s="572"/>
      <c r="M15" s="572"/>
      <c r="N15" s="572"/>
      <c r="O15" s="572"/>
      <c r="P15" s="572"/>
    </row>
    <row r="16" spans="1:16" x14ac:dyDescent="0.3">
      <c r="A16" s="582"/>
      <c r="B16" s="597"/>
      <c r="C16" s="597"/>
      <c r="D16" s="586"/>
      <c r="E16" s="546"/>
      <c r="F16" s="597"/>
      <c r="G16" s="597"/>
      <c r="H16" s="566"/>
      <c r="I16" s="566"/>
      <c r="K16" s="572"/>
      <c r="L16" s="572"/>
      <c r="M16" s="572"/>
      <c r="N16" s="572"/>
      <c r="O16" s="572"/>
      <c r="P16" s="572"/>
    </row>
    <row r="17" spans="1:16" x14ac:dyDescent="0.3">
      <c r="K17" s="572"/>
      <c r="L17" s="572"/>
      <c r="M17" s="572"/>
      <c r="N17" s="572"/>
      <c r="O17" s="572"/>
      <c r="P17" s="572"/>
    </row>
    <row r="18" spans="1:16" s="604" customFormat="1" ht="33" customHeight="1" x14ac:dyDescent="0.3">
      <c r="A18" s="860" t="s">
        <v>789</v>
      </c>
      <c r="B18" s="860"/>
      <c r="C18" s="860"/>
      <c r="D18" s="860"/>
      <c r="E18" s="860"/>
      <c r="F18" s="860"/>
      <c r="G18" s="860"/>
      <c r="H18" s="860"/>
      <c r="I18" s="860"/>
      <c r="K18" s="605"/>
      <c r="L18" s="605"/>
      <c r="M18" s="605"/>
      <c r="N18" s="605"/>
      <c r="O18" s="605"/>
      <c r="P18" s="605"/>
    </row>
    <row r="19" spans="1:16" x14ac:dyDescent="0.3">
      <c r="A19" s="606" t="s">
        <v>636</v>
      </c>
      <c r="B19" s="606"/>
      <c r="C19" s="606"/>
      <c r="D19" s="606"/>
      <c r="E19" s="606"/>
      <c r="F19" s="607"/>
      <c r="G19" s="608"/>
      <c r="H19" s="608"/>
      <c r="I19" s="608"/>
      <c r="K19" s="572"/>
      <c r="L19" s="572"/>
      <c r="M19" s="572"/>
      <c r="N19" s="572"/>
      <c r="O19" s="572"/>
      <c r="P19" s="572"/>
    </row>
    <row r="20" spans="1:16" x14ac:dyDescent="0.3">
      <c r="K20" s="572"/>
      <c r="L20" s="572"/>
      <c r="M20" s="572"/>
      <c r="N20" s="572"/>
      <c r="O20" s="572"/>
      <c r="P20" s="572"/>
    </row>
  </sheetData>
  <mergeCells count="3">
    <mergeCell ref="B4:D4"/>
    <mergeCell ref="F4:I4"/>
    <mergeCell ref="A18:I18"/>
  </mergeCells>
  <pageMargins left="0.7" right="0.7" top="0.75" bottom="0.75" header="0.3" footer="0.3"/>
  <pageSetup paperSize="9" scale="9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E15C-E393-4DDB-BE65-7488215A1139}">
  <sheetPr>
    <tabColor rgb="FF92D050"/>
  </sheetPr>
  <dimension ref="A1:K48"/>
  <sheetViews>
    <sheetView showGridLines="0" view="pageBreakPreview" zoomScaleNormal="115" zoomScaleSheetLayoutView="100" workbookViewId="0"/>
  </sheetViews>
  <sheetFormatPr baseColWidth="10" defaultColWidth="11.5546875" defaultRowHeight="13.8" x14ac:dyDescent="0.3"/>
  <cols>
    <col min="1" max="1" width="13" style="9" customWidth="1"/>
    <col min="2" max="2" width="16" style="9" customWidth="1"/>
    <col min="3" max="7" width="16" style="10" customWidth="1"/>
    <col min="8" max="8" width="17" style="10" customWidth="1"/>
    <col min="9" max="9" width="25.6640625" style="10" customWidth="1"/>
    <col min="10" max="10" width="25.6640625" style="8" customWidth="1"/>
    <col min="11" max="16384" width="11.5546875" style="8"/>
  </cols>
  <sheetData>
    <row r="1" spans="1:9" x14ac:dyDescent="0.3">
      <c r="A1" s="686" t="s">
        <v>733</v>
      </c>
    </row>
    <row r="2" spans="1:9" ht="15.6" x14ac:dyDescent="0.3">
      <c r="A2" s="420" t="s">
        <v>734</v>
      </c>
      <c r="G2" s="687"/>
    </row>
    <row r="3" spans="1:9" x14ac:dyDescent="0.3">
      <c r="A3" s="688"/>
      <c r="B3" s="10"/>
    </row>
    <row r="4" spans="1:9" x14ac:dyDescent="0.3">
      <c r="A4" s="87" t="s">
        <v>298</v>
      </c>
      <c r="B4" s="689" t="s">
        <v>735</v>
      </c>
      <c r="C4" s="689" t="s">
        <v>736</v>
      </c>
      <c r="D4" s="689" t="s">
        <v>737</v>
      </c>
      <c r="E4" s="689" t="s">
        <v>738</v>
      </c>
      <c r="F4" s="689" t="s">
        <v>739</v>
      </c>
      <c r="G4" s="689" t="s">
        <v>740</v>
      </c>
      <c r="H4" s="689" t="s">
        <v>741</v>
      </c>
      <c r="I4" s="689" t="s">
        <v>742</v>
      </c>
    </row>
    <row r="5" spans="1:9" ht="14.4" thickBot="1" x14ac:dyDescent="0.35">
      <c r="A5" s="690"/>
      <c r="B5" s="691" t="s">
        <v>743</v>
      </c>
      <c r="C5" s="691" t="s">
        <v>743</v>
      </c>
      <c r="D5" s="691" t="s">
        <v>743</v>
      </c>
      <c r="E5" s="691" t="s">
        <v>744</v>
      </c>
      <c r="F5" s="691" t="s">
        <v>745</v>
      </c>
      <c r="G5" s="691" t="s">
        <v>745</v>
      </c>
      <c r="H5" s="691" t="s">
        <v>745</v>
      </c>
      <c r="I5" s="691" t="s">
        <v>745</v>
      </c>
    </row>
    <row r="6" spans="1:9" x14ac:dyDescent="0.3">
      <c r="A6" s="9">
        <v>2013</v>
      </c>
      <c r="B6" s="832">
        <v>5.85251821084928E-2</v>
      </c>
      <c r="C6" s="832">
        <v>4.2595392440350002E-2</v>
      </c>
      <c r="D6" s="832">
        <v>2.804568652888911E-2</v>
      </c>
      <c r="E6" s="693">
        <v>2.7023295295055827</v>
      </c>
      <c r="F6" s="696">
        <v>42860.636594149364</v>
      </c>
      <c r="G6" s="696">
        <v>24511.389231569599</v>
      </c>
      <c r="H6" s="696">
        <v>42356.184715000003</v>
      </c>
      <c r="I6" s="696">
        <v>504.451879149364</v>
      </c>
    </row>
    <row r="7" spans="1:9" x14ac:dyDescent="0.3">
      <c r="A7" s="9">
        <v>2014</v>
      </c>
      <c r="B7" s="832">
        <v>2.3821573718054202E-2</v>
      </c>
      <c r="C7" s="832">
        <v>-2.2292017278147398E-2</v>
      </c>
      <c r="D7" s="832">
        <v>3.2481789288263022E-2</v>
      </c>
      <c r="E7" s="693">
        <v>2.8387441197691206</v>
      </c>
      <c r="F7" s="696">
        <v>39532.682886367147</v>
      </c>
      <c r="G7" s="696">
        <v>21209.019616138499</v>
      </c>
      <c r="H7" s="696">
        <v>41042.150549999998</v>
      </c>
      <c r="I7" s="696">
        <v>-1509.46766363285</v>
      </c>
    </row>
    <row r="8" spans="1:9" x14ac:dyDescent="0.3">
      <c r="A8" s="9">
        <v>2015</v>
      </c>
      <c r="B8" s="832">
        <v>3.2522447721845101E-2</v>
      </c>
      <c r="C8" s="832">
        <v>0.15712078886296399</v>
      </c>
      <c r="D8" s="832">
        <v>3.5442855017236326E-2</v>
      </c>
      <c r="E8" s="693">
        <v>3.1853143181818182</v>
      </c>
      <c r="F8" s="696">
        <v>34414.354525306153</v>
      </c>
      <c r="G8" s="696">
        <v>19648.602311644299</v>
      </c>
      <c r="H8" s="696">
        <v>37330.790127</v>
      </c>
      <c r="I8" s="696">
        <v>-2916.43560169383</v>
      </c>
    </row>
    <row r="9" spans="1:9" x14ac:dyDescent="0.3">
      <c r="A9" s="9">
        <v>2016</v>
      </c>
      <c r="B9" s="832">
        <v>3.9533187152076696E-2</v>
      </c>
      <c r="C9" s="832">
        <v>0.21185627250787298</v>
      </c>
      <c r="D9" s="832">
        <v>3.5994948489235477E-2</v>
      </c>
      <c r="E9" s="693">
        <v>3.3754258259284575</v>
      </c>
      <c r="F9" s="696">
        <v>37081.738042331846</v>
      </c>
      <c r="G9" s="696">
        <v>22461.1666898287</v>
      </c>
      <c r="H9" s="696">
        <v>35128.399272849303</v>
      </c>
      <c r="I9" s="696">
        <v>1953.3387694825101</v>
      </c>
    </row>
    <row r="10" spans="1:9" x14ac:dyDescent="0.3">
      <c r="A10" s="9">
        <v>2017</v>
      </c>
      <c r="B10" s="832">
        <v>2.5188354423313498E-2</v>
      </c>
      <c r="C10" s="832">
        <v>4.4758453273304299E-2</v>
      </c>
      <c r="D10" s="832">
        <v>2.8090154785004661E-2</v>
      </c>
      <c r="E10" s="693">
        <v>3.2607222536055787</v>
      </c>
      <c r="F10" s="696">
        <v>45421.593444473619</v>
      </c>
      <c r="G10" s="696">
        <v>28169.351245410398</v>
      </c>
      <c r="H10" s="696">
        <v>38722.076371000003</v>
      </c>
      <c r="I10" s="696">
        <v>6699.5170734736303</v>
      </c>
    </row>
    <row r="11" spans="1:9" x14ac:dyDescent="0.3">
      <c r="A11" s="9">
        <v>2018</v>
      </c>
      <c r="B11" s="832">
        <v>3.9769357175500501E-2</v>
      </c>
      <c r="C11" s="832">
        <v>-1.73793925187475E-2</v>
      </c>
      <c r="D11" s="832">
        <v>1.3173544971622224E-2</v>
      </c>
      <c r="E11" s="693">
        <v>3.2870557386838311</v>
      </c>
      <c r="F11" s="696">
        <v>49066.475807756186</v>
      </c>
      <c r="G11" s="696">
        <v>29527.871866237918</v>
      </c>
      <c r="H11" s="696">
        <v>41869.941111</v>
      </c>
      <c r="I11" s="696">
        <v>7196.53469675619</v>
      </c>
    </row>
    <row r="12" spans="1:9" x14ac:dyDescent="0.3">
      <c r="A12" s="9">
        <v>2019</v>
      </c>
      <c r="B12" s="832">
        <v>2.1501313906839001E-2</v>
      </c>
      <c r="C12" s="832">
        <v>-8.4078932810270103E-3</v>
      </c>
      <c r="D12" s="832">
        <v>2.1368858767940053E-2</v>
      </c>
      <c r="E12" s="693">
        <v>3.3371626461038972</v>
      </c>
      <c r="F12" s="696">
        <v>47980.440140598854</v>
      </c>
      <c r="G12" s="696">
        <v>28943.479563584115</v>
      </c>
      <c r="H12" s="696">
        <v>41105.532767999997</v>
      </c>
      <c r="I12" s="696">
        <v>6874.9073725988301</v>
      </c>
    </row>
    <row r="13" spans="1:9" x14ac:dyDescent="0.3">
      <c r="A13" s="9">
        <v>2020</v>
      </c>
      <c r="B13" s="832">
        <v>-0.110176649961734</v>
      </c>
      <c r="C13" s="832">
        <v>-0.13840389527693001</v>
      </c>
      <c r="D13" s="832">
        <v>1.8272632367878339E-2</v>
      </c>
      <c r="E13" s="693">
        <v>3.4957341089466101</v>
      </c>
      <c r="F13" s="696">
        <v>42905.29094412893</v>
      </c>
      <c r="G13" s="696">
        <v>26592.668918345898</v>
      </c>
      <c r="H13" s="696">
        <v>34713.260095999998</v>
      </c>
      <c r="I13" s="696">
        <v>8192.0308481289194</v>
      </c>
    </row>
    <row r="14" spans="1:9" x14ac:dyDescent="0.3">
      <c r="A14" s="9">
        <v>2021</v>
      </c>
      <c r="B14" s="832">
        <v>0.13297509510174302</v>
      </c>
      <c r="C14" s="832">
        <v>9.6837232271550291E-2</v>
      </c>
      <c r="D14" s="832">
        <v>3.9724466168034892E-2</v>
      </c>
      <c r="E14" s="693">
        <v>3.881209209329318</v>
      </c>
      <c r="F14" s="696">
        <v>63106.328243181153</v>
      </c>
      <c r="G14" s="696">
        <v>40313.485543304756</v>
      </c>
      <c r="H14" s="696">
        <v>48353.921547999998</v>
      </c>
      <c r="I14" s="696">
        <v>14752.4066951812</v>
      </c>
    </row>
    <row r="15" spans="1:9" x14ac:dyDescent="0.3">
      <c r="A15" s="706">
        <v>2022</v>
      </c>
      <c r="B15" s="833"/>
      <c r="C15" s="833"/>
      <c r="D15" s="833"/>
      <c r="E15" s="706"/>
      <c r="F15" s="834"/>
      <c r="G15" s="834"/>
      <c r="H15" s="834"/>
      <c r="I15" s="834"/>
    </row>
    <row r="16" spans="1:9" x14ac:dyDescent="0.3">
      <c r="A16" s="694" t="s">
        <v>305</v>
      </c>
      <c r="B16" s="832">
        <v>2.8899999999999898E-2</v>
      </c>
      <c r="C16" s="832">
        <v>3.4289503743918003E-2</v>
      </c>
      <c r="D16" s="832">
        <v>5.6849165936742302E-2</v>
      </c>
      <c r="E16" s="693">
        <v>3.88834285714286</v>
      </c>
      <c r="F16" s="696">
        <v>5394.8678919978802</v>
      </c>
      <c r="G16" s="696">
        <v>3045.2043424847602</v>
      </c>
      <c r="H16" s="696">
        <v>4243.2211100000004</v>
      </c>
      <c r="I16" s="696">
        <v>1151.64678199788</v>
      </c>
    </row>
    <row r="17" spans="1:11" x14ac:dyDescent="0.3">
      <c r="A17" s="694" t="s">
        <v>306</v>
      </c>
      <c r="B17" s="832">
        <v>4.8300000000000197E-2</v>
      </c>
      <c r="C17" s="832">
        <v>-2.0431246878253102E-2</v>
      </c>
      <c r="D17" s="832">
        <v>6.1470442223464997E-2</v>
      </c>
      <c r="E17" s="693">
        <v>3.7909449999999998</v>
      </c>
      <c r="F17" s="696">
        <v>5800.1618480874604</v>
      </c>
      <c r="G17" s="696">
        <v>3543.9643128852699</v>
      </c>
      <c r="H17" s="696">
        <v>3973.6747740000001</v>
      </c>
      <c r="I17" s="696">
        <v>1826.4870740874601</v>
      </c>
    </row>
    <row r="18" spans="1:11" x14ac:dyDescent="0.3">
      <c r="A18" s="694" t="s">
        <v>307</v>
      </c>
      <c r="B18" s="832">
        <v>3.7479999999994698E-2</v>
      </c>
      <c r="C18" s="832">
        <v>-2.9951552263092901E-2</v>
      </c>
      <c r="D18" s="832">
        <v>6.8240890073601401E-2</v>
      </c>
      <c r="E18" s="693">
        <v>3.7386217391304299</v>
      </c>
      <c r="F18" s="696">
        <v>5828.6604631772898</v>
      </c>
      <c r="G18" s="696">
        <v>3266.0959352722898</v>
      </c>
      <c r="H18" s="696">
        <v>4643.9412739999998</v>
      </c>
      <c r="I18" s="696">
        <v>1184.71918917729</v>
      </c>
    </row>
    <row r="19" spans="1:11" x14ac:dyDescent="0.3">
      <c r="A19" s="694" t="s">
        <v>308</v>
      </c>
      <c r="B19" s="832">
        <v>3.9599999999999497E-2</v>
      </c>
      <c r="C19" s="832">
        <v>-4.6669065667759101E-2</v>
      </c>
      <c r="D19" s="832">
        <v>7.9646527725691502E-2</v>
      </c>
      <c r="E19" s="693">
        <v>3.7410052631578901</v>
      </c>
      <c r="F19" s="696">
        <v>5441.2121931710399</v>
      </c>
      <c r="G19" s="696">
        <v>3468.5808129459101</v>
      </c>
      <c r="H19" s="696">
        <v>5005.2267769999999</v>
      </c>
      <c r="I19" s="696">
        <v>435.98541617103803</v>
      </c>
      <c r="K19" s="693"/>
    </row>
    <row r="20" spans="1:11" x14ac:dyDescent="0.3">
      <c r="A20" s="694" t="s">
        <v>309</v>
      </c>
      <c r="B20" s="832">
        <v>2.4699999999999198E-2</v>
      </c>
      <c r="C20" s="832">
        <v>-0.10058770266653801</v>
      </c>
      <c r="D20" s="832">
        <v>8.0911389319679394E-2</v>
      </c>
      <c r="E20" s="693">
        <v>3.7572772727272699</v>
      </c>
      <c r="F20" s="696">
        <v>4969.4108940606802</v>
      </c>
      <c r="G20" s="696">
        <v>3026.6532114352199</v>
      </c>
      <c r="H20" s="696">
        <v>4446.0701209999997</v>
      </c>
      <c r="I20" s="696">
        <v>523.34077306067798</v>
      </c>
      <c r="K20" s="693"/>
    </row>
    <row r="21" spans="1:11" x14ac:dyDescent="0.3">
      <c r="A21" s="694" t="s">
        <v>355</v>
      </c>
      <c r="B21" s="832">
        <v>3.4400000000004802E-2</v>
      </c>
      <c r="C21" s="832">
        <v>1.14293623719569E-2</v>
      </c>
      <c r="D21" s="832">
        <v>8.8126329438889692E-2</v>
      </c>
      <c r="E21" s="693">
        <v>3.74843809523809</v>
      </c>
      <c r="F21" s="696">
        <v>5947.1783963400703</v>
      </c>
      <c r="G21" s="696">
        <v>3743.58275037876</v>
      </c>
      <c r="H21" s="696">
        <v>4930.773467</v>
      </c>
      <c r="I21" s="696">
        <v>1016.40492934007</v>
      </c>
      <c r="K21" s="693"/>
    </row>
    <row r="22" spans="1:11" x14ac:dyDescent="0.3">
      <c r="A22" s="694" t="s">
        <v>359</v>
      </c>
      <c r="B22" s="832">
        <v>1.4099999999998801E-2</v>
      </c>
      <c r="C22" s="832">
        <v>-6.1596704377467407E-2</v>
      </c>
      <c r="D22" s="832">
        <v>8.7408349151600812E-2</v>
      </c>
      <c r="E22" s="693">
        <v>3.9034368421052599</v>
      </c>
      <c r="F22" s="696">
        <v>4774.8128367122699</v>
      </c>
      <c r="G22" s="696">
        <v>2653.8301887182197</v>
      </c>
      <c r="H22" s="696">
        <v>4923.9068859999998</v>
      </c>
      <c r="I22" s="696">
        <v>-149.094049287725</v>
      </c>
      <c r="K22" s="693"/>
    </row>
    <row r="23" spans="1:11" x14ac:dyDescent="0.3">
      <c r="A23" s="694" t="s">
        <v>767</v>
      </c>
      <c r="B23" s="692" t="s">
        <v>746</v>
      </c>
      <c r="C23" s="693" t="s">
        <v>746</v>
      </c>
      <c r="D23" s="832">
        <v>8.3979883034019404E-2</v>
      </c>
      <c r="E23" s="693">
        <v>3.8735590909090898</v>
      </c>
      <c r="F23" s="693" t="s">
        <v>746</v>
      </c>
      <c r="G23" s="693" t="s">
        <v>746</v>
      </c>
      <c r="H23" s="693" t="s">
        <v>746</v>
      </c>
      <c r="I23" s="693" t="s">
        <v>746</v>
      </c>
      <c r="K23" s="693"/>
    </row>
    <row r="24" spans="1:11" x14ac:dyDescent="0.3">
      <c r="A24" s="694"/>
      <c r="B24" s="695"/>
      <c r="C24" s="695"/>
      <c r="D24" s="692"/>
      <c r="E24" s="693"/>
      <c r="F24" s="693"/>
      <c r="G24" s="693"/>
      <c r="H24" s="693"/>
      <c r="I24" s="693"/>
      <c r="K24" s="693"/>
    </row>
    <row r="25" spans="1:11" x14ac:dyDescent="0.3">
      <c r="A25" s="688" t="s">
        <v>747</v>
      </c>
      <c r="B25" s="10"/>
      <c r="H25" s="696"/>
      <c r="I25" s="696"/>
    </row>
    <row r="26" spans="1:11" x14ac:dyDescent="0.3">
      <c r="B26" s="10"/>
    </row>
    <row r="27" spans="1:11" x14ac:dyDescent="0.3">
      <c r="A27" s="87" t="s">
        <v>298</v>
      </c>
      <c r="B27" s="689" t="s">
        <v>748</v>
      </c>
      <c r="C27" s="689" t="s">
        <v>749</v>
      </c>
      <c r="D27" s="689" t="s">
        <v>750</v>
      </c>
      <c r="E27" s="689" t="s">
        <v>751</v>
      </c>
      <c r="F27" s="689" t="s">
        <v>752</v>
      </c>
      <c r="G27" s="689" t="s">
        <v>753</v>
      </c>
      <c r="H27" s="689" t="s">
        <v>459</v>
      </c>
      <c r="I27" s="689" t="s">
        <v>754</v>
      </c>
      <c r="J27" s="689" t="s">
        <v>837</v>
      </c>
    </row>
    <row r="28" spans="1:11" x14ac:dyDescent="0.3">
      <c r="A28" s="697"/>
      <c r="B28" s="698" t="s">
        <v>755</v>
      </c>
      <c r="C28" s="699" t="s">
        <v>756</v>
      </c>
      <c r="D28" s="698" t="s">
        <v>755</v>
      </c>
      <c r="E28" s="699" t="s">
        <v>756</v>
      </c>
      <c r="F28" s="698" t="s">
        <v>755</v>
      </c>
      <c r="G28" s="700" t="s">
        <v>755</v>
      </c>
      <c r="H28" s="698" t="s">
        <v>757</v>
      </c>
      <c r="I28" s="700" t="s">
        <v>758</v>
      </c>
      <c r="J28" s="700" t="s">
        <v>757</v>
      </c>
    </row>
    <row r="29" spans="1:11" x14ac:dyDescent="0.3">
      <c r="A29" s="697"/>
      <c r="B29" s="698" t="s">
        <v>759</v>
      </c>
      <c r="C29" s="699" t="s">
        <v>760</v>
      </c>
      <c r="D29" s="698" t="s">
        <v>759</v>
      </c>
      <c r="E29" s="700" t="s">
        <v>761</v>
      </c>
      <c r="F29" s="698" t="s">
        <v>759</v>
      </c>
      <c r="G29" s="700" t="s">
        <v>759</v>
      </c>
      <c r="H29" s="698" t="s">
        <v>838</v>
      </c>
      <c r="I29" s="700" t="s">
        <v>759</v>
      </c>
      <c r="J29" s="700" t="s">
        <v>839</v>
      </c>
    </row>
    <row r="30" spans="1:11" x14ac:dyDescent="0.3">
      <c r="A30" s="9">
        <v>2013</v>
      </c>
      <c r="B30" s="701">
        <v>332.12086956521739</v>
      </c>
      <c r="C30" s="701">
        <v>1409.505928853755</v>
      </c>
      <c r="D30" s="701">
        <v>86.594387351778664</v>
      </c>
      <c r="E30" s="701">
        <v>23.79288537549407</v>
      </c>
      <c r="F30" s="701">
        <v>97.121185770750984</v>
      </c>
      <c r="G30" s="701">
        <v>1011.7013043478254</v>
      </c>
      <c r="H30" s="701">
        <v>135.18007968127492</v>
      </c>
      <c r="I30" s="701">
        <v>10.318</v>
      </c>
      <c r="J30" s="701">
        <v>6.3038089197091578</v>
      </c>
    </row>
    <row r="31" spans="1:11" x14ac:dyDescent="0.3">
      <c r="A31" s="9">
        <v>2014</v>
      </c>
      <c r="B31" s="701">
        <v>311.25509881422914</v>
      </c>
      <c r="C31" s="701">
        <v>1266.0626482213438</v>
      </c>
      <c r="D31" s="701">
        <v>98.178577075098843</v>
      </c>
      <c r="E31" s="701">
        <v>19.077905138339929</v>
      </c>
      <c r="F31" s="701">
        <v>95.072213438735091</v>
      </c>
      <c r="G31" s="701">
        <v>993.03415019762849</v>
      </c>
      <c r="H31" s="701">
        <v>96.665476190476198</v>
      </c>
      <c r="I31" s="701">
        <v>11.393000000000001</v>
      </c>
      <c r="J31" s="701">
        <v>5.5420167036067589</v>
      </c>
    </row>
    <row r="32" spans="1:11" x14ac:dyDescent="0.3">
      <c r="A32" s="9">
        <v>2015</v>
      </c>
      <c r="B32" s="701">
        <v>249.22632411067195</v>
      </c>
      <c r="C32" s="701">
        <v>1159.8211462450593</v>
      </c>
      <c r="D32" s="701">
        <v>87.466600790513851</v>
      </c>
      <c r="E32" s="701">
        <v>15.68</v>
      </c>
      <c r="F32" s="701">
        <v>80.899604743082961</v>
      </c>
      <c r="G32" s="701">
        <v>728.93063241106768</v>
      </c>
      <c r="H32" s="701">
        <v>55.045161290322568</v>
      </c>
      <c r="I32" s="701">
        <v>6.6520000000000001</v>
      </c>
      <c r="J32" s="701">
        <v>3.969875319627457</v>
      </c>
    </row>
    <row r="33" spans="1:10" x14ac:dyDescent="0.3">
      <c r="A33" s="9">
        <v>2016</v>
      </c>
      <c r="B33" s="701">
        <v>220.56320158102767</v>
      </c>
      <c r="C33" s="701">
        <v>1249.8440711462458</v>
      </c>
      <c r="D33" s="701">
        <v>95.01616600790517</v>
      </c>
      <c r="E33" s="701">
        <v>17.137747035573124</v>
      </c>
      <c r="F33" s="701">
        <v>84.893873517786545</v>
      </c>
      <c r="G33" s="701">
        <v>816.73525691699717</v>
      </c>
      <c r="H33" s="701">
        <v>57.872619047619075</v>
      </c>
      <c r="I33" s="701">
        <v>6.484</v>
      </c>
      <c r="J33" s="701">
        <v>5.0916096521030374</v>
      </c>
    </row>
    <row r="34" spans="1:10" x14ac:dyDescent="0.3">
      <c r="A34" s="9">
        <v>2017</v>
      </c>
      <c r="B34" s="701">
        <v>279.68408730158734</v>
      </c>
      <c r="C34" s="701">
        <v>1257.8597222222209</v>
      </c>
      <c r="D34" s="701">
        <v>131.35749999999996</v>
      </c>
      <c r="E34" s="701">
        <v>17.048769841269841</v>
      </c>
      <c r="F34" s="701">
        <v>105.11793650793639</v>
      </c>
      <c r="G34" s="701">
        <v>911.93436507936531</v>
      </c>
      <c r="H34" s="701">
        <v>70.687199999999976</v>
      </c>
      <c r="I34" s="701">
        <v>8.2059999999999995</v>
      </c>
      <c r="J34" s="701">
        <v>4.6041763779651168</v>
      </c>
    </row>
    <row r="35" spans="1:10" x14ac:dyDescent="0.3">
      <c r="A35" s="9">
        <v>2018</v>
      </c>
      <c r="B35" s="701">
        <v>295.88023715415011</v>
      </c>
      <c r="C35" s="701">
        <v>1268.9288537549407</v>
      </c>
      <c r="D35" s="701">
        <v>132.53778656126482</v>
      </c>
      <c r="E35" s="701">
        <v>15.707826086956533</v>
      </c>
      <c r="F35" s="701">
        <v>101.71517786561255</v>
      </c>
      <c r="G35" s="701">
        <v>914.13509881422931</v>
      </c>
      <c r="H35" s="701">
        <v>69.470967741935496</v>
      </c>
      <c r="I35" s="701">
        <v>11.938000000000001</v>
      </c>
      <c r="J35" s="701">
        <v>6.1060855354506796</v>
      </c>
    </row>
    <row r="36" spans="1:10" x14ac:dyDescent="0.3">
      <c r="A36" s="9">
        <v>2019</v>
      </c>
      <c r="B36" s="701">
        <v>272.14359683794487</v>
      </c>
      <c r="C36" s="701">
        <v>1393.7138339920948</v>
      </c>
      <c r="D36" s="701">
        <v>115.50000000000003</v>
      </c>
      <c r="E36" s="701">
        <v>16.21102766798419</v>
      </c>
      <c r="F36" s="701">
        <v>90.703754940711477</v>
      </c>
      <c r="G36" s="701">
        <v>845.62762845849795</v>
      </c>
      <c r="H36" s="701">
        <v>93.390853658536557</v>
      </c>
      <c r="I36" s="701">
        <v>11.303804878048789</v>
      </c>
      <c r="J36" s="701">
        <v>5.3542763678893879</v>
      </c>
    </row>
    <row r="37" spans="1:10" x14ac:dyDescent="0.3">
      <c r="A37" s="9">
        <v>2020</v>
      </c>
      <c r="B37" s="701">
        <v>280.34866141732306</v>
      </c>
      <c r="C37" s="701">
        <v>1771.0421259842515</v>
      </c>
      <c r="D37" s="701">
        <v>102.82901574803152</v>
      </c>
      <c r="E37" s="701">
        <v>20.547519685039394</v>
      </c>
      <c r="F37" s="701">
        <v>82.807204724409431</v>
      </c>
      <c r="G37" s="701">
        <v>778.30578740157455</v>
      </c>
      <c r="H37" s="701">
        <v>108.88360323886639</v>
      </c>
      <c r="I37" s="701">
        <v>8.67551181102362</v>
      </c>
      <c r="J37" s="701">
        <v>4.9854240131619827</v>
      </c>
    </row>
    <row r="38" spans="1:10" x14ac:dyDescent="0.3">
      <c r="A38" s="659">
        <v>2021</v>
      </c>
      <c r="B38" s="702">
        <v>422.63430830039528</v>
      </c>
      <c r="C38" s="702">
        <v>1799.175296442688</v>
      </c>
      <c r="D38" s="702">
        <v>136.4124110671938</v>
      </c>
      <c r="E38" s="701">
        <v>25.138260869565219</v>
      </c>
      <c r="F38" s="702">
        <v>100.072766798419</v>
      </c>
      <c r="G38" s="702">
        <v>1482.2570750988141</v>
      </c>
      <c r="H38" s="702">
        <v>159.77653696498058</v>
      </c>
      <c r="I38" s="702">
        <v>15.942450592885377</v>
      </c>
      <c r="J38" s="702">
        <v>5.0750707825163168</v>
      </c>
    </row>
    <row r="39" spans="1:10" x14ac:dyDescent="0.3">
      <c r="A39" s="703">
        <v>2022</v>
      </c>
      <c r="B39" s="704"/>
      <c r="C39" s="704"/>
      <c r="D39" s="704"/>
      <c r="E39" s="704"/>
      <c r="F39" s="704"/>
      <c r="G39" s="704"/>
      <c r="H39" s="704"/>
      <c r="I39" s="704"/>
      <c r="J39" s="704"/>
    </row>
    <row r="40" spans="1:10" x14ac:dyDescent="0.3">
      <c r="A40" s="694" t="s">
        <v>305</v>
      </c>
      <c r="B40" s="701">
        <v>443.42899999999997</v>
      </c>
      <c r="C40" s="701">
        <v>1816.3100000000002</v>
      </c>
      <c r="D40" s="701">
        <v>163.744</v>
      </c>
      <c r="E40" s="701">
        <v>23.131499999999996</v>
      </c>
      <c r="F40" s="701">
        <v>106.26300000000001</v>
      </c>
      <c r="G40" s="701">
        <v>1896.3340000000001</v>
      </c>
      <c r="H40" s="701">
        <v>131.1547619047619</v>
      </c>
      <c r="I40" s="701">
        <v>19.0105</v>
      </c>
      <c r="J40" s="701">
        <v>5.2711683981264326</v>
      </c>
    </row>
    <row r="41" spans="1:10" x14ac:dyDescent="0.3">
      <c r="A41" s="694" t="s">
        <v>306</v>
      </c>
      <c r="B41" s="701">
        <v>450.93200000000007</v>
      </c>
      <c r="C41" s="701">
        <v>1857.7175</v>
      </c>
      <c r="D41" s="701">
        <v>165.29950000000002</v>
      </c>
      <c r="E41" s="701">
        <v>23.467000000000002</v>
      </c>
      <c r="F41" s="701">
        <v>104.32099999999998</v>
      </c>
      <c r="G41" s="701">
        <v>2001.1485000000005</v>
      </c>
      <c r="H41" s="701">
        <v>141.99444444444444</v>
      </c>
      <c r="I41" s="701">
        <v>18.953999999999994</v>
      </c>
      <c r="J41" s="701">
        <v>5.3757894365597956</v>
      </c>
    </row>
    <row r="42" spans="1:10" x14ac:dyDescent="0.3">
      <c r="A42" s="694" t="s">
        <v>307</v>
      </c>
      <c r="B42" s="701">
        <v>464.36913043478262</v>
      </c>
      <c r="C42" s="701">
        <v>1947.417391304348</v>
      </c>
      <c r="D42" s="701">
        <v>180.27217391304347</v>
      </c>
      <c r="E42" s="701">
        <v>25.243478260869566</v>
      </c>
      <c r="F42" s="701">
        <v>107.02434782608695</v>
      </c>
      <c r="G42" s="701">
        <v>2007.0982608695649</v>
      </c>
      <c r="H42" s="701">
        <v>151.03636363636363</v>
      </c>
      <c r="I42" s="701">
        <v>19.206956521739126</v>
      </c>
      <c r="J42" s="701">
        <v>5.4238349309978915</v>
      </c>
    </row>
    <row r="43" spans="1:10" x14ac:dyDescent="0.3">
      <c r="A43" s="694" t="s">
        <v>308</v>
      </c>
      <c r="B43" s="701">
        <v>461.89894736842098</v>
      </c>
      <c r="C43" s="701">
        <v>1935.0394736842106</v>
      </c>
      <c r="D43" s="701">
        <v>198.26789473684212</v>
      </c>
      <c r="E43" s="701">
        <v>24.544210526315787</v>
      </c>
      <c r="F43" s="701">
        <v>108.71368421052631</v>
      </c>
      <c r="G43" s="701">
        <v>1955.9626315789471</v>
      </c>
      <c r="H43" s="701">
        <v>150.77250000000001</v>
      </c>
      <c r="I43" s="701">
        <v>19.246315789473687</v>
      </c>
      <c r="J43" s="701">
        <v>5.2096391848983261</v>
      </c>
    </row>
    <row r="44" spans="1:10" x14ac:dyDescent="0.3">
      <c r="A44" s="694" t="s">
        <v>309</v>
      </c>
      <c r="B44" s="701">
        <v>424.69047619047609</v>
      </c>
      <c r="C44" s="701">
        <v>1851.5404761904761</v>
      </c>
      <c r="D44" s="701">
        <v>170.52666666666667</v>
      </c>
      <c r="E44" s="701">
        <v>21.90666666666667</v>
      </c>
      <c r="F44" s="701">
        <v>97.302857142857121</v>
      </c>
      <c r="G44" s="701">
        <v>1630.4266666666667</v>
      </c>
      <c r="H44" s="701">
        <v>133.50526315789475</v>
      </c>
      <c r="I44" s="701">
        <v>18.765714285714285</v>
      </c>
      <c r="J44" s="701">
        <v>5.0019256914341774</v>
      </c>
    </row>
    <row r="45" spans="1:10" x14ac:dyDescent="0.3">
      <c r="A45" s="694" t="s">
        <v>355</v>
      </c>
      <c r="B45" s="701">
        <v>409.73500000000001</v>
      </c>
      <c r="C45" s="701">
        <v>1835.3249999999996</v>
      </c>
      <c r="D45" s="701">
        <v>165.28700000000001</v>
      </c>
      <c r="E45" s="701">
        <v>21.4925</v>
      </c>
      <c r="F45" s="701">
        <v>93.775000000000006</v>
      </c>
      <c r="G45" s="701">
        <v>1441.3690000000001</v>
      </c>
      <c r="H45" s="701">
        <v>130.00227272727273</v>
      </c>
      <c r="I45" s="701">
        <v>17.366499999999998</v>
      </c>
      <c r="J45" s="701">
        <v>5.0029524872931725</v>
      </c>
    </row>
    <row r="46" spans="1:10" x14ac:dyDescent="0.3">
      <c r="A46" s="694" t="s">
        <v>355</v>
      </c>
      <c r="B46" s="701">
        <v>341.54476190476191</v>
      </c>
      <c r="C46" s="701">
        <v>1738.8404761904767</v>
      </c>
      <c r="D46" s="701">
        <v>140.48809523809521</v>
      </c>
      <c r="E46" s="701">
        <v>19.078571428571429</v>
      </c>
      <c r="F46" s="701">
        <v>89.642380952380947</v>
      </c>
      <c r="G46" s="701">
        <v>1141.8333333333335</v>
      </c>
      <c r="H46" s="701">
        <v>107.21499999999999</v>
      </c>
      <c r="I46" s="701">
        <v>16.229523809523805</v>
      </c>
      <c r="J46" s="701">
        <v>4.9621606347253939</v>
      </c>
    </row>
    <row r="47" spans="1:10" x14ac:dyDescent="0.3">
      <c r="A47" s="694" t="s">
        <v>767</v>
      </c>
      <c r="B47" s="701">
        <v>361.10272727272735</v>
      </c>
      <c r="C47" s="701">
        <v>1765.625</v>
      </c>
      <c r="D47" s="701">
        <v>162.06363636363636</v>
      </c>
      <c r="E47" s="701">
        <v>19.753181818181819</v>
      </c>
      <c r="F47" s="701">
        <v>94.251818181818194</v>
      </c>
      <c r="G47" s="701">
        <v>1111.8163636363636</v>
      </c>
      <c r="H47" s="701">
        <v>105.07499999999997</v>
      </c>
      <c r="I47" s="701">
        <v>14.947727272727276</v>
      </c>
      <c r="J47" s="701">
        <v>4.6687096340039753</v>
      </c>
    </row>
    <row r="48" spans="1:10" ht="90" customHeight="1" x14ac:dyDescent="0.3">
      <c r="A48" s="861" t="s">
        <v>840</v>
      </c>
      <c r="B48" s="861"/>
      <c r="C48" s="861"/>
      <c r="D48" s="861"/>
      <c r="E48" s="861"/>
      <c r="F48" s="861"/>
      <c r="G48" s="861"/>
      <c r="H48" s="861"/>
      <c r="I48" s="861"/>
      <c r="J48" s="861"/>
    </row>
  </sheetData>
  <mergeCells count="1">
    <mergeCell ref="A48:J48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821B-700D-46A4-BD83-FFC4210B8215}">
  <sheetPr>
    <tabColor rgb="FF92D050"/>
  </sheetPr>
  <dimension ref="A1:Z1000"/>
  <sheetViews>
    <sheetView showGridLines="0" zoomScaleNormal="100" workbookViewId="0"/>
  </sheetViews>
  <sheetFormatPr baseColWidth="10" defaultColWidth="14.44140625" defaultRowHeight="15" customHeight="1" x14ac:dyDescent="0.3"/>
  <cols>
    <col min="1" max="1" width="17.6640625" customWidth="1"/>
    <col min="2" max="2" width="18.6640625" customWidth="1"/>
    <col min="3" max="3" width="12.6640625" customWidth="1"/>
    <col min="4" max="4" width="18.6640625" customWidth="1"/>
    <col min="5" max="5" width="16" customWidth="1"/>
    <col min="6" max="7" width="18.6640625" customWidth="1"/>
    <col min="8" max="8" width="21.5546875" customWidth="1"/>
    <col min="9" max="9" width="18.6640625" customWidth="1"/>
    <col min="10" max="10" width="17.5546875" customWidth="1"/>
    <col min="11" max="11" width="13.5546875" customWidth="1"/>
    <col min="12" max="12" width="2.5546875" customWidth="1"/>
    <col min="13" max="26" width="11.44140625" customWidth="1"/>
  </cols>
  <sheetData>
    <row r="1" spans="1:26" ht="14.4" x14ac:dyDescent="0.3">
      <c r="A1" s="737" t="s">
        <v>450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</row>
    <row r="2" spans="1:26" ht="15.6" x14ac:dyDescent="0.3">
      <c r="A2" s="740" t="s">
        <v>451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</row>
    <row r="3" spans="1:26" ht="15.6" x14ac:dyDescent="0.3">
      <c r="A3" s="740"/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739"/>
      <c r="M3" s="739"/>
      <c r="N3" s="739"/>
      <c r="O3" s="739"/>
      <c r="P3" s="739"/>
      <c r="Q3" s="739"/>
      <c r="R3" s="739"/>
      <c r="S3" s="739"/>
      <c r="T3" s="739"/>
      <c r="U3" s="739"/>
      <c r="V3" s="739"/>
      <c r="W3" s="739"/>
      <c r="X3" s="739"/>
      <c r="Y3" s="739"/>
      <c r="Z3" s="739"/>
    </row>
    <row r="4" spans="1:26" ht="14.4" x14ac:dyDescent="0.3">
      <c r="A4" s="737" t="s">
        <v>452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</row>
    <row r="5" spans="1:26" ht="23.25" customHeight="1" x14ac:dyDescent="0.3">
      <c r="A5" s="741" t="s">
        <v>298</v>
      </c>
      <c r="B5" s="742" t="s">
        <v>453</v>
      </c>
      <c r="C5" s="742" t="s">
        <v>454</v>
      </c>
      <c r="D5" s="742" t="s">
        <v>455</v>
      </c>
      <c r="E5" s="742" t="s">
        <v>456</v>
      </c>
      <c r="F5" s="742" t="s">
        <v>457</v>
      </c>
      <c r="G5" s="742" t="s">
        <v>458</v>
      </c>
      <c r="H5" s="742" t="s">
        <v>459</v>
      </c>
      <c r="I5" s="742" t="s">
        <v>460</v>
      </c>
      <c r="J5" s="742" t="s">
        <v>377</v>
      </c>
      <c r="K5" s="742" t="s">
        <v>0</v>
      </c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</row>
    <row r="6" spans="1:26" ht="14.4" x14ac:dyDescent="0.3">
      <c r="A6" s="744">
        <v>2013</v>
      </c>
      <c r="B6" s="745">
        <v>9820.7478249411997</v>
      </c>
      <c r="C6" s="745">
        <v>8536.2794900494901</v>
      </c>
      <c r="D6" s="745">
        <v>1413.8433889969399</v>
      </c>
      <c r="E6" s="745">
        <v>479.25180439750102</v>
      </c>
      <c r="F6" s="745">
        <v>1776.0595258877399</v>
      </c>
      <c r="G6" s="745">
        <v>527.71237062379998</v>
      </c>
      <c r="H6" s="745">
        <v>856.80847467289595</v>
      </c>
      <c r="I6" s="745">
        <v>355.52074602744</v>
      </c>
      <c r="J6" s="745">
        <v>23.2218059725597</v>
      </c>
      <c r="K6" s="745">
        <f>SUM(B6:J6)</f>
        <v>23789.445431569566</v>
      </c>
      <c r="L6" s="739"/>
      <c r="M6" s="739"/>
      <c r="N6" s="746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</row>
    <row r="7" spans="1:26" ht="14.4" x14ac:dyDescent="0.3">
      <c r="A7" s="744">
        <v>2014</v>
      </c>
      <c r="B7" s="745">
        <v>8874.9060807835194</v>
      </c>
      <c r="C7" s="745">
        <v>6729.0722178974002</v>
      </c>
      <c r="D7" s="745">
        <v>1503.5472254097499</v>
      </c>
      <c r="E7" s="745">
        <v>331.07695278478701</v>
      </c>
      <c r="F7" s="745">
        <v>1522.51352111971</v>
      </c>
      <c r="G7" s="745">
        <v>539.55820888528206</v>
      </c>
      <c r="H7" s="745">
        <v>646.70480025804602</v>
      </c>
      <c r="I7" s="745">
        <v>360.16193124196099</v>
      </c>
      <c r="J7" s="745">
        <v>37.8729777580388</v>
      </c>
      <c r="K7" s="745">
        <f t="shared" ref="K7:K14" si="0">SUM(B7:J7)</f>
        <v>20545.413916138492</v>
      </c>
      <c r="L7" s="739"/>
      <c r="M7" s="739"/>
      <c r="N7" s="746"/>
      <c r="O7" s="739"/>
      <c r="P7" s="739"/>
      <c r="Q7" s="739"/>
      <c r="R7" s="739"/>
      <c r="S7" s="739"/>
      <c r="T7" s="739"/>
      <c r="U7" s="739"/>
      <c r="V7" s="739"/>
      <c r="W7" s="739"/>
      <c r="X7" s="739"/>
      <c r="Y7" s="739"/>
      <c r="Z7" s="739"/>
    </row>
    <row r="8" spans="1:26" ht="14.4" x14ac:dyDescent="0.3">
      <c r="A8" s="744">
        <v>2015</v>
      </c>
      <c r="B8" s="745">
        <v>8167.5413215696499</v>
      </c>
      <c r="C8" s="745">
        <v>6650.5953646963699</v>
      </c>
      <c r="D8" s="745">
        <v>1507.6585313879</v>
      </c>
      <c r="E8" s="745">
        <v>137.79635297098301</v>
      </c>
      <c r="F8" s="745">
        <v>1548.26960111113</v>
      </c>
      <c r="G8" s="745">
        <v>341.68532335183198</v>
      </c>
      <c r="H8" s="745">
        <v>350.00259655641503</v>
      </c>
      <c r="I8" s="745">
        <v>219.63469285986599</v>
      </c>
      <c r="J8" s="745">
        <v>26.956227140134001</v>
      </c>
      <c r="K8" s="745">
        <f t="shared" si="0"/>
        <v>18950.140011644278</v>
      </c>
      <c r="L8" s="739"/>
      <c r="M8" s="739"/>
      <c r="N8" s="746"/>
      <c r="O8" s="739"/>
      <c r="P8" s="739"/>
      <c r="Q8" s="739"/>
      <c r="R8" s="739"/>
      <c r="S8" s="739"/>
      <c r="T8" s="739"/>
      <c r="U8" s="739"/>
      <c r="V8" s="739"/>
      <c r="W8" s="739"/>
      <c r="X8" s="739"/>
      <c r="Y8" s="739"/>
      <c r="Z8" s="739"/>
    </row>
    <row r="9" spans="1:26" ht="14.4" x14ac:dyDescent="0.3">
      <c r="A9" s="744">
        <v>2016</v>
      </c>
      <c r="B9" s="745">
        <v>10170.877328177899</v>
      </c>
      <c r="C9" s="745">
        <v>7425.7115273502504</v>
      </c>
      <c r="D9" s="745">
        <v>1468.7609249863001</v>
      </c>
      <c r="E9" s="745">
        <v>120.45621156886</v>
      </c>
      <c r="F9" s="745">
        <v>1657.80962584743</v>
      </c>
      <c r="G9" s="745">
        <v>344.26223521111098</v>
      </c>
      <c r="H9" s="745">
        <v>343.53079468679698</v>
      </c>
      <c r="I9" s="745">
        <v>272.67154160154399</v>
      </c>
      <c r="J9" s="745">
        <v>14.9991003984556</v>
      </c>
      <c r="K9" s="745">
        <f t="shared" si="0"/>
        <v>21819.079289828645</v>
      </c>
      <c r="L9" s="739"/>
      <c r="N9" s="746"/>
      <c r="U9" s="739"/>
      <c r="V9" s="739"/>
      <c r="W9" s="739"/>
      <c r="X9" s="739"/>
      <c r="Y9" s="739"/>
      <c r="Z9" s="739"/>
    </row>
    <row r="10" spans="1:26" ht="14.4" x14ac:dyDescent="0.3">
      <c r="A10" s="744">
        <v>2017</v>
      </c>
      <c r="B10" s="745">
        <v>13844.958650954813</v>
      </c>
      <c r="C10" s="745">
        <v>8270.4808182538964</v>
      </c>
      <c r="D10" s="745">
        <v>2398.5088575489553</v>
      </c>
      <c r="E10" s="745">
        <v>118.02914691497099</v>
      </c>
      <c r="F10" s="745">
        <v>1726.1331451614039</v>
      </c>
      <c r="G10" s="745">
        <v>370.47611971466921</v>
      </c>
      <c r="H10" s="745">
        <v>434.37049986164698</v>
      </c>
      <c r="I10" s="745">
        <v>367.85685112577198</v>
      </c>
      <c r="J10" s="745">
        <v>50.793155874228319</v>
      </c>
      <c r="K10" s="745">
        <f t="shared" si="0"/>
        <v>27581.607245410356</v>
      </c>
      <c r="L10" s="739"/>
      <c r="N10" s="746"/>
      <c r="U10" s="739"/>
      <c r="V10" s="739"/>
      <c r="W10" s="739"/>
      <c r="X10" s="739"/>
      <c r="Y10" s="739"/>
      <c r="Z10" s="739"/>
    </row>
    <row r="11" spans="1:26" ht="14.4" x14ac:dyDescent="0.3">
      <c r="A11" s="744">
        <v>2018</v>
      </c>
      <c r="B11" s="745">
        <v>14938.54527505925</v>
      </c>
      <c r="C11" s="745">
        <v>8258.5140570626972</v>
      </c>
      <c r="D11" s="745">
        <v>2573.9030892868009</v>
      </c>
      <c r="E11" s="745">
        <v>122.68864173304</v>
      </c>
      <c r="F11" s="745">
        <v>1545.468800568307</v>
      </c>
      <c r="G11" s="745">
        <v>351.76617733195485</v>
      </c>
      <c r="H11" s="745">
        <v>484.36463219586608</v>
      </c>
      <c r="I11" s="745">
        <v>612.4952597119152</v>
      </c>
      <c r="J11" s="745">
        <v>10.911933288084873</v>
      </c>
      <c r="K11" s="745">
        <f t="shared" si="0"/>
        <v>28898.657866237914</v>
      </c>
      <c r="L11" s="739"/>
      <c r="N11" s="746"/>
      <c r="U11" s="739"/>
      <c r="V11" s="739"/>
      <c r="W11" s="739"/>
      <c r="X11" s="739"/>
      <c r="Y11" s="739"/>
      <c r="Z11" s="739"/>
    </row>
    <row r="12" spans="1:26" ht="14.4" x14ac:dyDescent="0.3">
      <c r="A12" s="744">
        <v>2019</v>
      </c>
      <c r="B12" s="745">
        <v>14000.934230424238</v>
      </c>
      <c r="C12" s="745">
        <v>8555.1157122799923</v>
      </c>
      <c r="D12" s="745">
        <v>2114.0200076680549</v>
      </c>
      <c r="E12" s="745">
        <v>80.687839499970124</v>
      </c>
      <c r="F12" s="745">
        <v>1566.9742659553435</v>
      </c>
      <c r="G12" s="745">
        <v>382.31444230000005</v>
      </c>
      <c r="H12" s="745">
        <v>978.06279613990228</v>
      </c>
      <c r="I12" s="745">
        <v>655.9361910902893</v>
      </c>
      <c r="J12" s="745">
        <v>2.1621656499999999</v>
      </c>
      <c r="K12" s="745">
        <f t="shared" si="0"/>
        <v>28336.20765100779</v>
      </c>
      <c r="L12" s="739"/>
      <c r="M12" s="747"/>
      <c r="N12" s="746"/>
      <c r="U12" s="739"/>
      <c r="V12" s="739"/>
      <c r="W12" s="739"/>
      <c r="X12" s="739"/>
      <c r="Y12" s="739"/>
      <c r="Z12" s="739"/>
    </row>
    <row r="13" spans="1:26" ht="14.4" x14ac:dyDescent="0.3">
      <c r="A13" s="744">
        <v>2020</v>
      </c>
      <c r="B13" s="745">
        <v>13039.152369959098</v>
      </c>
      <c r="C13" s="745">
        <v>7868.3704627699954</v>
      </c>
      <c r="D13" s="745">
        <v>1704.5018173629696</v>
      </c>
      <c r="E13" s="745">
        <v>93.552143480024768</v>
      </c>
      <c r="F13" s="745">
        <v>1460.5637443000023</v>
      </c>
      <c r="G13" s="745">
        <v>370.01559216199985</v>
      </c>
      <c r="H13" s="745">
        <v>1125.8334764349065</v>
      </c>
      <c r="I13" s="745">
        <v>478.49304627782874</v>
      </c>
      <c r="J13" s="745">
        <v>5.5008721299999994</v>
      </c>
      <c r="K13" s="745">
        <f t="shared" si="0"/>
        <v>26145.983524876821</v>
      </c>
      <c r="L13" s="739"/>
      <c r="M13" s="747"/>
      <c r="N13" s="746"/>
      <c r="U13" s="739"/>
      <c r="V13" s="739"/>
      <c r="W13" s="739"/>
      <c r="X13" s="739"/>
      <c r="Y13" s="739"/>
      <c r="Z13" s="739"/>
    </row>
    <row r="14" spans="1:26" ht="14.4" x14ac:dyDescent="0.3">
      <c r="A14" s="744">
        <v>2021</v>
      </c>
      <c r="B14" s="745">
        <v>20697.958039458579</v>
      </c>
      <c r="C14" s="745">
        <v>10120.687553630003</v>
      </c>
      <c r="D14" s="745">
        <v>2625.4079464972883</v>
      </c>
      <c r="E14" s="745">
        <v>117.02853534004875</v>
      </c>
      <c r="F14" s="745">
        <v>1939.5658402154381</v>
      </c>
      <c r="G14" s="745">
        <v>872.5427612430002</v>
      </c>
      <c r="H14" s="748">
        <v>2227.5723969701016</v>
      </c>
      <c r="I14" s="745">
        <v>1076.4759261107872</v>
      </c>
      <c r="J14" s="745">
        <v>3.193742238</v>
      </c>
      <c r="K14" s="745">
        <f t="shared" si="0"/>
        <v>39680.43274170324</v>
      </c>
      <c r="L14" s="739"/>
      <c r="M14" s="747"/>
      <c r="N14" s="746"/>
      <c r="U14" s="739"/>
      <c r="V14" s="739"/>
      <c r="W14" s="739"/>
      <c r="X14" s="739"/>
      <c r="Y14" s="739"/>
      <c r="Z14" s="739"/>
    </row>
    <row r="15" spans="1:26" ht="28.8" x14ac:dyDescent="0.3">
      <c r="A15" s="749" t="s">
        <v>824</v>
      </c>
      <c r="B15" s="750">
        <f t="shared" ref="B15:K15" si="1">SUM(B16:B22)</f>
        <v>11424.028079646972</v>
      </c>
      <c r="C15" s="750">
        <f t="shared" si="1"/>
        <v>5907.5261248800052</v>
      </c>
      <c r="D15" s="750">
        <f t="shared" si="1"/>
        <v>1644.589398079451</v>
      </c>
      <c r="E15" s="750">
        <f t="shared" si="1"/>
        <v>53.097961789986208</v>
      </c>
      <c r="F15" s="750">
        <f t="shared" si="1"/>
        <v>948.88630551814788</v>
      </c>
      <c r="G15" s="750">
        <f t="shared" si="1"/>
        <v>452.60365901199987</v>
      </c>
      <c r="H15" s="750">
        <f t="shared" si="1"/>
        <v>1133.3819155399171</v>
      </c>
      <c r="I15" s="750">
        <f t="shared" si="1"/>
        <v>639.66672803895369</v>
      </c>
      <c r="J15" s="750">
        <f t="shared" si="1"/>
        <v>3.2390816149999999</v>
      </c>
      <c r="K15" s="750">
        <f t="shared" si="1"/>
        <v>22207.019254120427</v>
      </c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</row>
    <row r="16" spans="1:26" ht="14.4" x14ac:dyDescent="0.3">
      <c r="A16" s="744" t="s">
        <v>305</v>
      </c>
      <c r="B16" s="751">
        <v>1576.5639239023301</v>
      </c>
      <c r="C16" s="751">
        <v>796.57427123000298</v>
      </c>
      <c r="D16" s="751">
        <v>203.16447952307701</v>
      </c>
      <c r="E16" s="751">
        <v>7.6248675300029598</v>
      </c>
      <c r="F16" s="751">
        <v>105.682725948737</v>
      </c>
      <c r="G16" s="751">
        <v>74.987231230000106</v>
      </c>
      <c r="H16" s="751">
        <v>155.73530000004601</v>
      </c>
      <c r="I16" s="751">
        <v>63.435119580560901</v>
      </c>
      <c r="J16" s="751">
        <v>0.10362354</v>
      </c>
      <c r="K16" s="751">
        <f t="shared" ref="K16:K22" si="2">SUM(B16:J16)</f>
        <v>2983.8715424847564</v>
      </c>
      <c r="L16" s="739"/>
      <c r="M16" s="739"/>
      <c r="N16" s="739"/>
      <c r="O16" s="739"/>
      <c r="P16" s="739"/>
      <c r="Q16" s="739"/>
      <c r="R16" s="739"/>
      <c r="S16" s="739"/>
      <c r="T16" s="739"/>
      <c r="U16" s="739"/>
      <c r="V16" s="739"/>
      <c r="W16" s="739"/>
      <c r="X16" s="739"/>
      <c r="Y16" s="739"/>
      <c r="Z16" s="739"/>
    </row>
    <row r="17" spans="1:26" ht="14.4" x14ac:dyDescent="0.3">
      <c r="A17" s="744" t="s">
        <v>306</v>
      </c>
      <c r="B17" s="751">
        <v>1843.2058231112701</v>
      </c>
      <c r="C17" s="751">
        <v>855.25950634999901</v>
      </c>
      <c r="D17" s="751">
        <v>269.09582948119299</v>
      </c>
      <c r="E17" s="751">
        <v>7.4379630599895803</v>
      </c>
      <c r="F17" s="751">
        <v>132.26537159989101</v>
      </c>
      <c r="G17" s="751">
        <v>62.099465850000101</v>
      </c>
      <c r="H17" s="751">
        <v>187.67130970993199</v>
      </c>
      <c r="I17" s="751">
        <v>115.08561172299</v>
      </c>
      <c r="J17" s="751">
        <v>9.7319999999999993E-3</v>
      </c>
      <c r="K17" s="751">
        <f t="shared" si="2"/>
        <v>3472.1306128852643</v>
      </c>
      <c r="L17" s="739"/>
      <c r="M17" s="739"/>
      <c r="N17" s="739"/>
      <c r="O17" s="739"/>
      <c r="P17" s="739"/>
      <c r="Q17" s="739"/>
      <c r="R17" s="739"/>
      <c r="S17" s="739"/>
      <c r="T17" s="739"/>
      <c r="U17" s="739"/>
      <c r="V17" s="739"/>
      <c r="W17" s="739"/>
      <c r="X17" s="739"/>
      <c r="Y17" s="739"/>
      <c r="Z17" s="739"/>
    </row>
    <row r="18" spans="1:26" ht="14.4" x14ac:dyDescent="0.3">
      <c r="A18" s="744" t="s">
        <v>307</v>
      </c>
      <c r="B18" s="751">
        <v>1427.2478746177701</v>
      </c>
      <c r="C18" s="751">
        <v>971.45486065999899</v>
      </c>
      <c r="D18" s="751">
        <v>266.665575549148</v>
      </c>
      <c r="E18" s="751">
        <v>8.5079144400093991</v>
      </c>
      <c r="F18" s="751">
        <v>175.230923439668</v>
      </c>
      <c r="G18" s="751">
        <v>69.333674239999993</v>
      </c>
      <c r="H18" s="751">
        <v>180.31977259994301</v>
      </c>
      <c r="I18" s="751">
        <v>95.683052265752806</v>
      </c>
      <c r="J18" s="751">
        <v>2.4687460000000001E-2</v>
      </c>
      <c r="K18" s="751">
        <f t="shared" si="2"/>
        <v>3194.4683352722905</v>
      </c>
      <c r="L18" s="739"/>
      <c r="M18" s="739"/>
      <c r="N18" s="739"/>
      <c r="O18" s="739"/>
      <c r="P18" s="739"/>
      <c r="Q18" s="739"/>
      <c r="R18" s="739"/>
      <c r="S18" s="739"/>
      <c r="T18" s="739"/>
      <c r="U18" s="739"/>
      <c r="V18" s="739"/>
      <c r="W18" s="739"/>
      <c r="X18" s="739"/>
      <c r="Y18" s="739"/>
      <c r="Z18" s="739"/>
    </row>
    <row r="19" spans="1:26" ht="14.4" x14ac:dyDescent="0.3">
      <c r="A19" s="744" t="s">
        <v>308</v>
      </c>
      <c r="B19" s="751">
        <v>1803.41017559025</v>
      </c>
      <c r="C19" s="751">
        <v>854.86755043999904</v>
      </c>
      <c r="D19" s="751">
        <v>228.113615899411</v>
      </c>
      <c r="E19" s="751">
        <v>9.3862088799979908</v>
      </c>
      <c r="F19" s="751">
        <v>185.82809070580299</v>
      </c>
      <c r="G19" s="751">
        <v>68.655478529999897</v>
      </c>
      <c r="H19" s="751">
        <v>157.35605236999601</v>
      </c>
      <c r="I19" s="751">
        <v>97.650673855453803</v>
      </c>
      <c r="J19" s="751">
        <v>0.56586667499999999</v>
      </c>
      <c r="K19" s="751">
        <f t="shared" si="2"/>
        <v>3405.833712945911</v>
      </c>
      <c r="L19" s="739"/>
      <c r="M19" s="739"/>
      <c r="N19" s="739"/>
      <c r="O19" s="739"/>
      <c r="P19" s="739"/>
      <c r="Q19" s="739"/>
      <c r="R19" s="739"/>
      <c r="S19" s="739"/>
      <c r="T19" s="739"/>
      <c r="U19" s="739"/>
      <c r="V19" s="739"/>
      <c r="W19" s="739"/>
      <c r="X19" s="739"/>
      <c r="Y19" s="739"/>
      <c r="Z19" s="739"/>
    </row>
    <row r="20" spans="1:26" ht="14.4" x14ac:dyDescent="0.3">
      <c r="A20" s="744" t="s">
        <v>309</v>
      </c>
      <c r="B20" s="751">
        <v>1560.91193986035</v>
      </c>
      <c r="C20" s="751">
        <v>782.74193469000204</v>
      </c>
      <c r="D20" s="751">
        <v>226.362634203525</v>
      </c>
      <c r="E20" s="751">
        <v>6.2843448299892204</v>
      </c>
      <c r="F20" s="751">
        <v>86.798264617419605</v>
      </c>
      <c r="G20" s="751">
        <v>57.502925679999898</v>
      </c>
      <c r="H20" s="751">
        <v>131.75448767</v>
      </c>
      <c r="I20" s="751">
        <v>93.971878463935198</v>
      </c>
      <c r="J20" s="751">
        <v>2.0189014200000002</v>
      </c>
      <c r="K20" s="751">
        <f t="shared" si="2"/>
        <v>2948.3473114352209</v>
      </c>
      <c r="L20" s="739"/>
      <c r="M20" s="739"/>
      <c r="N20" s="739"/>
      <c r="O20" s="739"/>
      <c r="P20" s="739"/>
      <c r="Q20" s="739"/>
      <c r="R20" s="739"/>
      <c r="S20" s="739"/>
      <c r="T20" s="739"/>
      <c r="U20" s="739"/>
      <c r="V20" s="739"/>
      <c r="W20" s="739"/>
      <c r="X20" s="739"/>
      <c r="Y20" s="739"/>
      <c r="Z20" s="739"/>
    </row>
    <row r="21" spans="1:26" ht="15.75" customHeight="1" x14ac:dyDescent="0.3">
      <c r="A21" s="744" t="s">
        <v>355</v>
      </c>
      <c r="B21" s="751">
        <v>2009.7114953217799</v>
      </c>
      <c r="C21" s="751">
        <v>928.80159937000099</v>
      </c>
      <c r="D21" s="751">
        <v>238.14135645037999</v>
      </c>
      <c r="E21" s="751">
        <v>7.5108090500041103</v>
      </c>
      <c r="F21" s="751">
        <v>163.923563327089</v>
      </c>
      <c r="G21" s="751">
        <v>65.026434119999905</v>
      </c>
      <c r="H21" s="751">
        <v>143.17975966</v>
      </c>
      <c r="I21" s="751">
        <v>87.148212019506403</v>
      </c>
      <c r="J21" s="751">
        <v>2.2521059999999999E-2</v>
      </c>
      <c r="K21" s="751">
        <f t="shared" si="2"/>
        <v>3643.4657503787603</v>
      </c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</row>
    <row r="22" spans="1:26" ht="15.75" customHeight="1" x14ac:dyDescent="0.3">
      <c r="A22" s="744" t="s">
        <v>359</v>
      </c>
      <c r="B22" s="751">
        <v>1202.9768472432199</v>
      </c>
      <c r="C22" s="751">
        <v>717.82640214000196</v>
      </c>
      <c r="D22" s="751">
        <v>213.04590697271701</v>
      </c>
      <c r="E22" s="751">
        <v>6.3458539999929497</v>
      </c>
      <c r="F22" s="751">
        <v>99.157365879540293</v>
      </c>
      <c r="G22" s="751">
        <v>54.998449362000002</v>
      </c>
      <c r="H22" s="751">
        <v>177.36523353000001</v>
      </c>
      <c r="I22" s="751">
        <v>86.692180130754494</v>
      </c>
      <c r="J22" s="751">
        <v>0.49374945999999997</v>
      </c>
      <c r="K22" s="751">
        <f t="shared" si="2"/>
        <v>2558.9019887182267</v>
      </c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</row>
    <row r="23" spans="1:26" ht="15.75" customHeight="1" x14ac:dyDescent="0.3">
      <c r="A23" s="744"/>
      <c r="B23" s="751"/>
      <c r="C23" s="751"/>
      <c r="D23" s="751"/>
      <c r="E23" s="751"/>
      <c r="F23" s="751"/>
      <c r="G23" s="751"/>
      <c r="H23" s="751"/>
      <c r="I23" s="751"/>
      <c r="J23" s="751"/>
      <c r="K23" s="751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</row>
    <row r="24" spans="1:26" ht="15.75" customHeight="1" x14ac:dyDescent="0.3">
      <c r="A24" s="752" t="s">
        <v>825</v>
      </c>
      <c r="B24" s="738"/>
      <c r="C24" s="738"/>
      <c r="D24" s="738"/>
      <c r="E24" s="738"/>
      <c r="F24" s="738"/>
      <c r="G24" s="738"/>
      <c r="H24" s="738"/>
      <c r="I24" s="738"/>
      <c r="J24" s="738"/>
      <c r="K24" s="738"/>
      <c r="L24" s="739"/>
      <c r="M24" s="739"/>
      <c r="N24" s="739"/>
      <c r="O24" s="739"/>
      <c r="P24" s="739"/>
      <c r="Q24" s="739"/>
      <c r="R24" s="739"/>
      <c r="S24" s="739"/>
      <c r="T24" s="739"/>
      <c r="U24" s="739"/>
      <c r="V24" s="739"/>
      <c r="W24" s="739"/>
      <c r="X24" s="739"/>
      <c r="Y24" s="739"/>
      <c r="Z24" s="739"/>
    </row>
    <row r="25" spans="1:26" ht="15.75" customHeight="1" x14ac:dyDescent="0.3">
      <c r="A25" s="744" t="s">
        <v>826</v>
      </c>
      <c r="B25" s="751">
        <v>1649.9595499381701</v>
      </c>
      <c r="C25" s="751">
        <v>889.08276751000199</v>
      </c>
      <c r="D25" s="751">
        <v>200.18208503602</v>
      </c>
      <c r="E25" s="753">
        <v>11.5125097299972</v>
      </c>
      <c r="F25" s="751">
        <v>217.04324310898201</v>
      </c>
      <c r="G25" s="751">
        <v>66.731933119999894</v>
      </c>
      <c r="H25" s="751">
        <v>124.321361989984</v>
      </c>
      <c r="I25" s="751">
        <v>101.899494586179</v>
      </c>
      <c r="J25" s="751">
        <v>0.16375338</v>
      </c>
      <c r="K25" s="751">
        <f t="shared" ref="K25:K26" si="3">SUM(B25:J25)</f>
        <v>3260.8966983993346</v>
      </c>
      <c r="L25" s="739"/>
      <c r="M25" s="739"/>
      <c r="N25" s="739"/>
      <c r="O25" s="739"/>
      <c r="P25" s="739"/>
      <c r="Q25" s="739"/>
      <c r="R25" s="739"/>
      <c r="S25" s="739"/>
      <c r="T25" s="739"/>
      <c r="U25" s="739"/>
      <c r="V25" s="739"/>
      <c r="W25" s="739"/>
      <c r="X25" s="739"/>
      <c r="Y25" s="739"/>
      <c r="Z25" s="739"/>
    </row>
    <row r="26" spans="1:26" ht="15.75" customHeight="1" x14ac:dyDescent="0.3">
      <c r="A26" s="744" t="s">
        <v>385</v>
      </c>
      <c r="B26" s="751">
        <v>1202.9768472432199</v>
      </c>
      <c r="C26" s="751">
        <v>717.82640214000196</v>
      </c>
      <c r="D26" s="751">
        <v>213.04590697271701</v>
      </c>
      <c r="E26" s="751">
        <v>6.3458539999929497</v>
      </c>
      <c r="F26" s="751">
        <v>99.157365879540293</v>
      </c>
      <c r="G26" s="751">
        <v>54.998449362000002</v>
      </c>
      <c r="H26" s="751">
        <v>177.36523353000001</v>
      </c>
      <c r="I26" s="751">
        <v>86.692180130754494</v>
      </c>
      <c r="J26" s="751">
        <v>0.49374945999999997</v>
      </c>
      <c r="K26" s="751">
        <f t="shared" si="3"/>
        <v>2558.9019887182267</v>
      </c>
      <c r="L26" s="739"/>
      <c r="M26" s="739"/>
      <c r="N26" s="739"/>
      <c r="O26" s="739"/>
      <c r="P26" s="739"/>
      <c r="Q26" s="739"/>
      <c r="R26" s="739"/>
      <c r="S26" s="739"/>
      <c r="T26" s="739"/>
      <c r="U26" s="739"/>
      <c r="V26" s="739"/>
      <c r="W26" s="739"/>
      <c r="X26" s="739"/>
      <c r="Y26" s="739"/>
      <c r="Z26" s="739"/>
    </row>
    <row r="27" spans="1:26" ht="15.75" customHeight="1" x14ac:dyDescent="0.3">
      <c r="A27" s="754" t="s">
        <v>311</v>
      </c>
      <c r="B27" s="755">
        <f t="shared" ref="B27:K27" si="4">B26/B25-1</f>
        <v>-0.27090524898728585</v>
      </c>
      <c r="C27" s="755">
        <f t="shared" si="4"/>
        <v>-0.19262139772388898</v>
      </c>
      <c r="D27" s="755">
        <f t="shared" si="4"/>
        <v>6.4260605210413102E-2</v>
      </c>
      <c r="E27" s="755">
        <f t="shared" si="4"/>
        <v>-0.44878622048343819</v>
      </c>
      <c r="F27" s="755">
        <f t="shared" si="4"/>
        <v>-0.54314465422104252</v>
      </c>
      <c r="G27" s="755">
        <f t="shared" si="4"/>
        <v>-0.1758301192459133</v>
      </c>
      <c r="H27" s="755">
        <f t="shared" si="4"/>
        <v>0.42666739400980425</v>
      </c>
      <c r="I27" s="755">
        <f t="shared" si="4"/>
        <v>-0.14923836979940364</v>
      </c>
      <c r="J27" s="755">
        <f t="shared" si="4"/>
        <v>2.0152016404180477</v>
      </c>
      <c r="K27" s="756">
        <f t="shared" si="4"/>
        <v>-0.21527658635297886</v>
      </c>
      <c r="L27" s="739"/>
      <c r="M27" s="739"/>
      <c r="N27" s="739"/>
      <c r="O27" s="739"/>
      <c r="P27" s="739"/>
      <c r="Q27" s="739"/>
      <c r="R27" s="739"/>
      <c r="S27" s="739"/>
      <c r="T27" s="739"/>
      <c r="U27" s="739"/>
      <c r="V27" s="739"/>
      <c r="W27" s="739"/>
      <c r="X27" s="739"/>
      <c r="Y27" s="739"/>
      <c r="Z27" s="739"/>
    </row>
    <row r="28" spans="1:26" ht="15.75" customHeight="1" x14ac:dyDescent="0.3">
      <c r="A28" s="737"/>
      <c r="B28" s="757"/>
      <c r="C28" s="757"/>
      <c r="D28" s="757"/>
      <c r="E28" s="757"/>
      <c r="F28" s="757"/>
      <c r="G28" s="757"/>
      <c r="H28" s="757"/>
      <c r="I28" s="757"/>
      <c r="J28" s="757"/>
      <c r="K28" s="758"/>
      <c r="L28" s="739"/>
      <c r="M28" s="739"/>
      <c r="N28" s="739"/>
      <c r="O28" s="739"/>
      <c r="P28" s="739"/>
      <c r="Q28" s="739"/>
      <c r="R28" s="739"/>
      <c r="S28" s="739"/>
      <c r="T28" s="739"/>
      <c r="U28" s="739"/>
      <c r="V28" s="739"/>
      <c r="W28" s="739"/>
      <c r="X28" s="739"/>
      <c r="Y28" s="739"/>
      <c r="Z28" s="739"/>
    </row>
    <row r="29" spans="1:26" ht="15.75" customHeight="1" x14ac:dyDescent="0.3">
      <c r="A29" s="752" t="s">
        <v>827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9"/>
      <c r="M29" s="739"/>
      <c r="N29" s="739"/>
      <c r="O29" s="739"/>
      <c r="P29" s="739"/>
      <c r="Q29" s="739"/>
      <c r="R29" s="739"/>
      <c r="S29" s="739"/>
      <c r="T29" s="739"/>
      <c r="U29" s="739"/>
      <c r="V29" s="739"/>
      <c r="W29" s="739"/>
      <c r="X29" s="739"/>
      <c r="Y29" s="739"/>
      <c r="Z29" s="739"/>
    </row>
    <row r="30" spans="1:26" ht="15.75" customHeight="1" x14ac:dyDescent="0.3">
      <c r="A30" s="744" t="s">
        <v>828</v>
      </c>
      <c r="B30" s="751">
        <v>11064.82063386829</v>
      </c>
      <c r="C30" s="751">
        <v>5574.5271753800016</v>
      </c>
      <c r="D30" s="751">
        <v>1441.4743217368282</v>
      </c>
      <c r="E30" s="751">
        <v>68.917779820040963</v>
      </c>
      <c r="F30" s="751">
        <v>1210.9762868757889</v>
      </c>
      <c r="G30" s="751">
        <v>374.68498239100006</v>
      </c>
      <c r="H30" s="751">
        <v>1411.9702622601142</v>
      </c>
      <c r="I30" s="751">
        <v>484.83847620054752</v>
      </c>
      <c r="J30" s="751">
        <v>0.93653820900000007</v>
      </c>
      <c r="K30" s="751">
        <f t="shared" ref="K30:K31" si="5">SUM(B30:J30)</f>
        <v>21633.146456741611</v>
      </c>
      <c r="L30" s="739"/>
      <c r="M30" s="739"/>
      <c r="N30" s="739"/>
      <c r="O30" s="739"/>
      <c r="P30" s="739"/>
      <c r="Q30" s="739"/>
      <c r="R30" s="739"/>
      <c r="S30" s="739"/>
      <c r="T30" s="739"/>
      <c r="U30" s="739"/>
      <c r="V30" s="739"/>
      <c r="W30" s="739"/>
      <c r="X30" s="739"/>
      <c r="Y30" s="739"/>
      <c r="Z30" s="739"/>
    </row>
    <row r="31" spans="1:26" ht="15.75" customHeight="1" x14ac:dyDescent="0.3">
      <c r="A31" s="744" t="s">
        <v>829</v>
      </c>
      <c r="B31" s="751">
        <v>11424.028079646972</v>
      </c>
      <c r="C31" s="751">
        <v>5907.5261248800052</v>
      </c>
      <c r="D31" s="751">
        <v>1644.589398079451</v>
      </c>
      <c r="E31" s="751">
        <v>53.097961789986208</v>
      </c>
      <c r="F31" s="751">
        <v>948.88630551814788</v>
      </c>
      <c r="G31" s="751">
        <v>452.60365901199987</v>
      </c>
      <c r="H31" s="751">
        <v>1133.3819155399171</v>
      </c>
      <c r="I31" s="751">
        <v>639.66672803895369</v>
      </c>
      <c r="J31" s="751">
        <v>3.2390816149999999</v>
      </c>
      <c r="K31" s="751">
        <f t="shared" si="5"/>
        <v>22207.019254120427</v>
      </c>
      <c r="L31" s="739"/>
      <c r="M31" s="739"/>
      <c r="N31" s="739"/>
      <c r="O31" s="739"/>
      <c r="P31" s="739"/>
      <c r="Q31" s="739"/>
      <c r="R31" s="739"/>
      <c r="S31" s="739"/>
      <c r="T31" s="739"/>
      <c r="U31" s="739"/>
      <c r="V31" s="739"/>
      <c r="W31" s="739"/>
      <c r="X31" s="739"/>
      <c r="Y31" s="739"/>
      <c r="Z31" s="739"/>
    </row>
    <row r="32" spans="1:26" ht="15.75" customHeight="1" x14ac:dyDescent="0.3">
      <c r="A32" s="754" t="s">
        <v>311</v>
      </c>
      <c r="B32" s="756">
        <f t="shared" ref="B32:K32" si="6">B31/B30-1</f>
        <v>3.2463919449284617E-2</v>
      </c>
      <c r="C32" s="756">
        <f t="shared" si="6"/>
        <v>5.9735819563441872E-2</v>
      </c>
      <c r="D32" s="756">
        <f t="shared" si="6"/>
        <v>0.14090787000485028</v>
      </c>
      <c r="E32" s="756">
        <f t="shared" si="6"/>
        <v>-0.22954625165470621</v>
      </c>
      <c r="F32" s="756">
        <f t="shared" si="6"/>
        <v>-0.2164286652002162</v>
      </c>
      <c r="G32" s="756">
        <f t="shared" si="6"/>
        <v>0.2079578320000246</v>
      </c>
      <c r="H32" s="756">
        <f t="shared" si="6"/>
        <v>-0.19730468421782899</v>
      </c>
      <c r="I32" s="756">
        <f t="shared" si="6"/>
        <v>0.31933986149722027</v>
      </c>
      <c r="J32" s="756">
        <f t="shared" si="6"/>
        <v>2.4585685707992289</v>
      </c>
      <c r="K32" s="756">
        <f t="shared" si="6"/>
        <v>2.6527477106779163E-2</v>
      </c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</row>
    <row r="33" spans="1:26" ht="15.75" customHeight="1" x14ac:dyDescent="0.3">
      <c r="A33" s="737"/>
      <c r="B33" s="757"/>
      <c r="C33" s="757"/>
      <c r="D33" s="757"/>
      <c r="E33" s="757"/>
      <c r="F33" s="757"/>
      <c r="G33" s="757"/>
      <c r="H33" s="757"/>
      <c r="I33" s="757"/>
      <c r="J33" s="757"/>
      <c r="K33" s="758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39"/>
      <c r="Z33" s="739"/>
    </row>
    <row r="34" spans="1:26" ht="15.75" customHeight="1" x14ac:dyDescent="0.3">
      <c r="A34" s="737"/>
      <c r="B34" s="759"/>
      <c r="C34" s="760"/>
      <c r="D34" s="760"/>
      <c r="E34" s="760"/>
      <c r="F34" s="760"/>
      <c r="G34" s="760"/>
      <c r="H34" s="760"/>
      <c r="I34" s="760"/>
      <c r="J34" s="760"/>
      <c r="K34" s="761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39"/>
      <c r="Z34" s="739"/>
    </row>
    <row r="35" spans="1:26" ht="15.75" customHeight="1" x14ac:dyDescent="0.3">
      <c r="A35" s="752" t="s">
        <v>461</v>
      </c>
      <c r="B35" s="738"/>
      <c r="C35" s="738"/>
      <c r="D35" s="738"/>
      <c r="E35" s="738"/>
      <c r="F35" s="738"/>
      <c r="G35" s="738"/>
      <c r="H35" s="738"/>
      <c r="I35" s="738"/>
      <c r="J35" s="738"/>
      <c r="K35" s="738"/>
      <c r="L35" s="739"/>
      <c r="M35" s="739"/>
      <c r="N35" s="739"/>
      <c r="O35" s="739"/>
      <c r="P35" s="739"/>
      <c r="Q35" s="739"/>
      <c r="R35" s="739"/>
      <c r="S35" s="739"/>
      <c r="T35" s="739"/>
      <c r="U35" s="739"/>
      <c r="V35" s="739"/>
      <c r="W35" s="739"/>
      <c r="X35" s="739"/>
      <c r="Y35" s="739"/>
      <c r="Z35" s="739"/>
    </row>
    <row r="36" spans="1:26" ht="15.75" customHeight="1" x14ac:dyDescent="0.3">
      <c r="A36" s="744" t="s">
        <v>388</v>
      </c>
      <c r="B36" s="751">
        <v>2009.7114953217799</v>
      </c>
      <c r="C36" s="751">
        <v>928.80159937000099</v>
      </c>
      <c r="D36" s="751">
        <v>238.14135645037999</v>
      </c>
      <c r="E36" s="751">
        <v>7.5108090500041103</v>
      </c>
      <c r="F36" s="751">
        <v>163.923563327089</v>
      </c>
      <c r="G36" s="751">
        <v>65.026434119999905</v>
      </c>
      <c r="H36" s="751">
        <v>143.17975966</v>
      </c>
      <c r="I36" s="751">
        <v>87.148212019506403</v>
      </c>
      <c r="J36" s="762">
        <v>2.2521059999999999E-2</v>
      </c>
      <c r="K36" s="751">
        <f t="shared" ref="K36:K37" si="7">SUM(B36:J36)</f>
        <v>3643.4657503787603</v>
      </c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</row>
    <row r="37" spans="1:26" ht="15.75" customHeight="1" x14ac:dyDescent="0.3">
      <c r="A37" s="744" t="s">
        <v>385</v>
      </c>
      <c r="B37" s="751">
        <v>1202.9768472432199</v>
      </c>
      <c r="C37" s="751">
        <v>717.82640214000196</v>
      </c>
      <c r="D37" s="751">
        <v>213.04590697271701</v>
      </c>
      <c r="E37" s="751">
        <v>6.3458539999929497</v>
      </c>
      <c r="F37" s="751">
        <v>99.157365879540293</v>
      </c>
      <c r="G37" s="751">
        <v>54.998449362000002</v>
      </c>
      <c r="H37" s="751">
        <v>177.36523353000001</v>
      </c>
      <c r="I37" s="751">
        <v>86.692180130754494</v>
      </c>
      <c r="J37" s="751">
        <v>0.49374945999999997</v>
      </c>
      <c r="K37" s="751">
        <f t="shared" si="7"/>
        <v>2558.9019887182267</v>
      </c>
      <c r="L37" s="739"/>
      <c r="M37" s="739"/>
      <c r="N37" s="739"/>
      <c r="O37" s="739"/>
      <c r="P37" s="739"/>
      <c r="Q37" s="739"/>
      <c r="R37" s="739"/>
      <c r="S37" s="739"/>
      <c r="T37" s="739"/>
      <c r="U37" s="739"/>
      <c r="V37" s="739"/>
      <c r="W37" s="739"/>
      <c r="X37" s="739"/>
      <c r="Y37" s="739"/>
      <c r="Z37" s="739"/>
    </row>
    <row r="38" spans="1:26" ht="15.75" customHeight="1" x14ac:dyDescent="0.3">
      <c r="A38" s="754" t="s">
        <v>311</v>
      </c>
      <c r="B38" s="756">
        <f t="shared" ref="B38:K38" si="8">B37/B36-1</f>
        <v>-0.4014181388505178</v>
      </c>
      <c r="C38" s="756">
        <f t="shared" si="8"/>
        <v>-0.22714775402314324</v>
      </c>
      <c r="D38" s="756">
        <f t="shared" si="8"/>
        <v>-0.10538047591448885</v>
      </c>
      <c r="E38" s="756">
        <f t="shared" si="8"/>
        <v>-0.15510380336596663</v>
      </c>
      <c r="F38" s="756">
        <f t="shared" si="8"/>
        <v>-0.39509998521881717</v>
      </c>
      <c r="G38" s="756">
        <f t="shared" si="8"/>
        <v>-0.15421397303586171</v>
      </c>
      <c r="H38" s="756">
        <f t="shared" si="8"/>
        <v>0.23875912315524284</v>
      </c>
      <c r="I38" s="756">
        <f t="shared" si="8"/>
        <v>-5.2328312673797228E-3</v>
      </c>
      <c r="J38" s="756">
        <f t="shared" si="8"/>
        <v>20.923899674349254</v>
      </c>
      <c r="K38" s="756">
        <f t="shared" si="8"/>
        <v>-0.29767365359418752</v>
      </c>
      <c r="L38" s="739"/>
      <c r="M38" s="739"/>
      <c r="N38" s="739"/>
      <c r="O38" s="739"/>
      <c r="P38" s="739"/>
      <c r="Q38" s="739"/>
      <c r="R38" s="739"/>
      <c r="S38" s="739"/>
      <c r="T38" s="739"/>
      <c r="U38" s="739"/>
      <c r="V38" s="739"/>
      <c r="W38" s="739"/>
      <c r="X38" s="739"/>
      <c r="Y38" s="739"/>
      <c r="Z38" s="739"/>
    </row>
    <row r="39" spans="1:26" ht="15.75" customHeight="1" x14ac:dyDescent="0.3">
      <c r="A39" s="744"/>
      <c r="K39" s="738"/>
      <c r="L39" s="739"/>
      <c r="M39" s="739"/>
      <c r="N39" s="739"/>
      <c r="O39" s="739"/>
      <c r="P39" s="739"/>
      <c r="Q39" s="739"/>
      <c r="R39" s="739"/>
      <c r="S39" s="739"/>
      <c r="T39" s="739"/>
      <c r="U39" s="739"/>
      <c r="V39" s="739"/>
      <c r="W39" s="739"/>
      <c r="X39" s="739"/>
      <c r="Y39" s="739"/>
      <c r="Z39" s="739"/>
    </row>
    <row r="40" spans="1:26" ht="15.75" customHeight="1" x14ac:dyDescent="0.3">
      <c r="A40" s="744"/>
      <c r="M40" s="739"/>
      <c r="N40" s="739"/>
      <c r="O40" s="739"/>
      <c r="P40" s="739"/>
      <c r="Q40" s="739"/>
      <c r="R40" s="739"/>
      <c r="S40" s="739"/>
      <c r="T40" s="739"/>
      <c r="U40" s="739"/>
      <c r="V40" s="739"/>
      <c r="W40" s="739"/>
      <c r="X40" s="739"/>
      <c r="Y40" s="739"/>
      <c r="Z40" s="739"/>
    </row>
    <row r="41" spans="1:26" ht="15.75" customHeight="1" x14ac:dyDescent="0.3">
      <c r="A41" s="744"/>
      <c r="B41" s="738"/>
      <c r="C41" s="738"/>
      <c r="D41" s="738"/>
      <c r="E41" s="738"/>
      <c r="F41" s="738"/>
      <c r="G41" s="738"/>
      <c r="H41" s="738"/>
      <c r="I41" s="738"/>
      <c r="J41" s="738"/>
      <c r="K41" s="738"/>
      <c r="L41" s="739"/>
      <c r="M41" s="739"/>
      <c r="N41" s="739"/>
      <c r="O41" s="739"/>
      <c r="P41" s="739"/>
      <c r="Q41" s="739"/>
      <c r="R41" s="739"/>
      <c r="S41" s="739"/>
      <c r="T41" s="739"/>
      <c r="U41" s="739"/>
      <c r="V41" s="739"/>
      <c r="W41" s="739"/>
      <c r="X41" s="739"/>
      <c r="Y41" s="739"/>
      <c r="Z41" s="739"/>
    </row>
    <row r="42" spans="1:26" ht="15.75" customHeight="1" x14ac:dyDescent="0.3">
      <c r="A42" s="862" t="s">
        <v>462</v>
      </c>
      <c r="B42" s="863"/>
      <c r="C42" s="863"/>
      <c r="D42" s="863"/>
      <c r="E42" s="863"/>
      <c r="F42" s="863"/>
      <c r="G42" s="863"/>
      <c r="H42" s="863"/>
      <c r="I42" s="863"/>
      <c r="J42" s="863"/>
      <c r="K42" s="863"/>
      <c r="L42" s="739"/>
      <c r="M42" s="739"/>
      <c r="N42" s="739"/>
      <c r="O42" s="739"/>
      <c r="P42" s="739"/>
      <c r="Q42" s="739"/>
      <c r="R42" s="739"/>
      <c r="S42" s="739"/>
      <c r="T42" s="739"/>
      <c r="U42" s="739"/>
      <c r="V42" s="739"/>
      <c r="W42" s="739"/>
      <c r="X42" s="739"/>
      <c r="Y42" s="739"/>
      <c r="Z42" s="739"/>
    </row>
    <row r="43" spans="1:26" ht="15.75" customHeight="1" x14ac:dyDescent="0.3">
      <c r="A43" s="744"/>
      <c r="B43" s="738"/>
      <c r="C43" s="738"/>
      <c r="D43" s="738"/>
      <c r="E43" s="738"/>
      <c r="F43" s="738"/>
      <c r="G43" s="738"/>
      <c r="H43" s="738"/>
      <c r="I43" s="738"/>
      <c r="J43" s="738"/>
      <c r="K43" s="738"/>
      <c r="L43" s="739"/>
      <c r="M43" s="739"/>
      <c r="N43" s="739"/>
      <c r="O43" s="739"/>
      <c r="P43" s="739"/>
      <c r="Q43" s="739"/>
      <c r="R43" s="739"/>
      <c r="S43" s="739"/>
      <c r="T43" s="739"/>
      <c r="U43" s="739"/>
      <c r="V43" s="739"/>
      <c r="W43" s="739"/>
      <c r="X43" s="739"/>
      <c r="Y43" s="739"/>
      <c r="Z43" s="739"/>
    </row>
    <row r="44" spans="1:26" ht="15.75" customHeight="1" x14ac:dyDescent="0.3">
      <c r="A44" s="744"/>
      <c r="B44" s="738"/>
      <c r="C44" s="738"/>
      <c r="D44" s="738"/>
      <c r="E44" s="738"/>
      <c r="F44" s="738"/>
      <c r="G44" s="738"/>
      <c r="H44" s="738"/>
      <c r="I44" s="738"/>
      <c r="J44" s="738"/>
      <c r="K44" s="738"/>
      <c r="L44" s="739"/>
      <c r="M44" s="739"/>
      <c r="N44" s="739"/>
      <c r="O44" s="739"/>
      <c r="P44" s="739"/>
      <c r="Q44" s="739"/>
      <c r="R44" s="739"/>
      <c r="S44" s="739"/>
      <c r="T44" s="739"/>
      <c r="U44" s="739"/>
      <c r="V44" s="739"/>
      <c r="W44" s="739"/>
      <c r="X44" s="739"/>
      <c r="Y44" s="739"/>
      <c r="Z44" s="739"/>
    </row>
    <row r="45" spans="1:26" ht="15.75" customHeight="1" x14ac:dyDescent="0.3">
      <c r="A45" s="744"/>
      <c r="B45" s="738"/>
      <c r="C45" s="738"/>
      <c r="D45" s="738"/>
      <c r="E45" s="738"/>
      <c r="F45" s="738"/>
      <c r="G45" s="738"/>
      <c r="H45" s="738"/>
      <c r="I45" s="738"/>
      <c r="J45" s="738"/>
      <c r="K45" s="738"/>
      <c r="L45" s="739"/>
      <c r="M45" s="739"/>
      <c r="N45" s="739"/>
      <c r="O45" s="739"/>
      <c r="P45" s="739"/>
      <c r="Q45" s="739"/>
      <c r="R45" s="739"/>
      <c r="S45" s="739"/>
      <c r="T45" s="739"/>
      <c r="U45" s="739"/>
      <c r="V45" s="739"/>
      <c r="W45" s="739"/>
      <c r="X45" s="739"/>
      <c r="Y45" s="739"/>
      <c r="Z45" s="739"/>
    </row>
    <row r="46" spans="1:26" ht="15.75" customHeight="1" x14ac:dyDescent="0.3">
      <c r="A46" s="744"/>
      <c r="B46" s="738"/>
      <c r="C46" s="738"/>
      <c r="D46" s="738"/>
      <c r="E46" s="738"/>
      <c r="F46" s="738"/>
      <c r="G46" s="738"/>
      <c r="H46" s="738"/>
      <c r="I46" s="738"/>
      <c r="J46" s="738"/>
      <c r="K46" s="738"/>
      <c r="L46" s="739"/>
      <c r="M46" s="739"/>
      <c r="N46" s="739"/>
      <c r="O46" s="739"/>
      <c r="P46" s="739"/>
      <c r="Q46" s="739"/>
      <c r="R46" s="739"/>
      <c r="S46" s="739"/>
      <c r="T46" s="739"/>
      <c r="U46" s="739"/>
      <c r="V46" s="739"/>
      <c r="W46" s="739"/>
      <c r="X46" s="739"/>
      <c r="Y46" s="739"/>
      <c r="Z46" s="739"/>
    </row>
    <row r="47" spans="1:26" ht="15.75" customHeight="1" x14ac:dyDescent="0.3">
      <c r="A47" s="744"/>
      <c r="B47" s="738"/>
      <c r="C47" s="738"/>
      <c r="D47" s="738"/>
      <c r="E47" s="738"/>
      <c r="F47" s="738"/>
      <c r="G47" s="738"/>
      <c r="H47" s="738"/>
      <c r="I47" s="738"/>
      <c r="J47" s="738"/>
      <c r="K47" s="738"/>
      <c r="L47" s="739"/>
      <c r="M47" s="739"/>
      <c r="N47" s="739"/>
      <c r="O47" s="739"/>
      <c r="P47" s="739"/>
      <c r="Q47" s="739"/>
      <c r="R47" s="739"/>
      <c r="S47" s="739"/>
      <c r="T47" s="739"/>
      <c r="U47" s="739"/>
      <c r="V47" s="739"/>
      <c r="W47" s="739"/>
      <c r="X47" s="739"/>
      <c r="Y47" s="739"/>
      <c r="Z47" s="739"/>
    </row>
    <row r="48" spans="1:26" ht="15.75" customHeight="1" x14ac:dyDescent="0.3">
      <c r="A48" s="744"/>
      <c r="B48" s="738"/>
      <c r="C48" s="738"/>
      <c r="D48" s="738"/>
      <c r="E48" s="738"/>
      <c r="F48" s="738"/>
      <c r="G48" s="738"/>
      <c r="H48" s="738"/>
      <c r="I48" s="738"/>
      <c r="J48" s="738"/>
      <c r="K48" s="738"/>
      <c r="L48" s="739"/>
      <c r="M48" s="739"/>
      <c r="N48" s="739"/>
      <c r="O48" s="739"/>
      <c r="P48" s="739"/>
      <c r="Q48" s="739"/>
      <c r="R48" s="739"/>
      <c r="S48" s="739"/>
      <c r="T48" s="739"/>
      <c r="U48" s="739"/>
      <c r="V48" s="739"/>
      <c r="W48" s="739"/>
      <c r="X48" s="739"/>
      <c r="Y48" s="739"/>
      <c r="Z48" s="739"/>
    </row>
    <row r="49" spans="1:26" ht="15.75" customHeight="1" x14ac:dyDescent="0.3">
      <c r="A49" s="744"/>
      <c r="B49" s="738"/>
      <c r="C49" s="738"/>
      <c r="D49" s="738"/>
      <c r="E49" s="738"/>
      <c r="F49" s="738"/>
      <c r="G49" s="738"/>
      <c r="H49" s="738"/>
      <c r="I49" s="738"/>
      <c r="J49" s="738"/>
      <c r="K49" s="738"/>
      <c r="L49" s="739"/>
      <c r="M49" s="739"/>
      <c r="N49" s="739"/>
      <c r="O49" s="739"/>
      <c r="P49" s="739"/>
      <c r="Q49" s="739"/>
      <c r="R49" s="739"/>
      <c r="S49" s="739"/>
      <c r="T49" s="739"/>
      <c r="U49" s="739"/>
      <c r="V49" s="739"/>
      <c r="W49" s="739"/>
      <c r="X49" s="739"/>
      <c r="Y49" s="739"/>
      <c r="Z49" s="739"/>
    </row>
    <row r="50" spans="1:26" ht="15.75" customHeight="1" x14ac:dyDescent="0.3">
      <c r="A50" s="744"/>
      <c r="B50" s="738"/>
      <c r="C50" s="738"/>
      <c r="D50" s="738"/>
      <c r="E50" s="738"/>
      <c r="F50" s="738"/>
      <c r="G50" s="738"/>
      <c r="H50" s="738"/>
      <c r="I50" s="738"/>
      <c r="J50" s="738"/>
      <c r="K50" s="738"/>
      <c r="L50" s="739"/>
      <c r="M50" s="739"/>
      <c r="N50" s="739"/>
      <c r="O50" s="739"/>
      <c r="P50" s="739"/>
      <c r="Q50" s="739"/>
      <c r="R50" s="739"/>
      <c r="S50" s="739"/>
      <c r="T50" s="739"/>
      <c r="U50" s="739"/>
      <c r="V50" s="739"/>
      <c r="W50" s="739"/>
      <c r="X50" s="739"/>
      <c r="Y50" s="739"/>
      <c r="Z50" s="739"/>
    </row>
    <row r="51" spans="1:26" ht="15.75" customHeight="1" x14ac:dyDescent="0.3">
      <c r="A51" s="744"/>
      <c r="B51" s="738"/>
      <c r="C51" s="738"/>
      <c r="D51" s="738"/>
      <c r="E51" s="738"/>
      <c r="F51" s="738"/>
      <c r="G51" s="738"/>
      <c r="H51" s="738"/>
      <c r="I51" s="738"/>
      <c r="J51" s="738"/>
      <c r="K51" s="738"/>
      <c r="L51" s="739"/>
      <c r="M51" s="739"/>
      <c r="N51" s="739"/>
      <c r="O51" s="739"/>
      <c r="P51" s="739"/>
      <c r="Q51" s="739"/>
      <c r="R51" s="739"/>
      <c r="S51" s="739"/>
      <c r="T51" s="739"/>
      <c r="U51" s="739"/>
      <c r="V51" s="739"/>
      <c r="W51" s="739"/>
      <c r="X51" s="739"/>
      <c r="Y51" s="739"/>
      <c r="Z51" s="739"/>
    </row>
    <row r="52" spans="1:26" ht="15.75" customHeight="1" x14ac:dyDescent="0.3">
      <c r="A52" s="744"/>
      <c r="B52" s="738"/>
      <c r="C52" s="738"/>
      <c r="D52" s="738"/>
      <c r="E52" s="738"/>
      <c r="F52" s="738"/>
      <c r="G52" s="738"/>
      <c r="H52" s="738"/>
      <c r="I52" s="738"/>
      <c r="J52" s="738"/>
      <c r="K52" s="738"/>
      <c r="L52" s="739"/>
      <c r="M52" s="739"/>
      <c r="N52" s="739"/>
      <c r="O52" s="739"/>
      <c r="P52" s="739"/>
      <c r="Q52" s="739"/>
      <c r="R52" s="739"/>
      <c r="S52" s="739"/>
      <c r="T52" s="739"/>
      <c r="U52" s="739"/>
      <c r="V52" s="739"/>
      <c r="W52" s="739"/>
      <c r="X52" s="739"/>
      <c r="Y52" s="739"/>
      <c r="Z52" s="739"/>
    </row>
    <row r="53" spans="1:26" ht="15.75" customHeight="1" x14ac:dyDescent="0.3">
      <c r="A53" s="744"/>
      <c r="B53" s="738"/>
      <c r="C53" s="738"/>
      <c r="D53" s="738"/>
      <c r="E53" s="738"/>
      <c r="F53" s="738"/>
      <c r="G53" s="738"/>
      <c r="H53" s="738"/>
      <c r="I53" s="738"/>
      <c r="J53" s="738"/>
      <c r="K53" s="738"/>
      <c r="L53" s="739"/>
      <c r="M53" s="739"/>
      <c r="N53" s="739"/>
      <c r="O53" s="739"/>
      <c r="P53" s="739"/>
      <c r="Q53" s="739"/>
      <c r="R53" s="739"/>
      <c r="S53" s="739"/>
      <c r="T53" s="739"/>
      <c r="U53" s="739"/>
      <c r="V53" s="739"/>
      <c r="W53" s="739"/>
      <c r="X53" s="739"/>
      <c r="Y53" s="739"/>
      <c r="Z53" s="739"/>
    </row>
    <row r="54" spans="1:26" ht="15.75" customHeight="1" x14ac:dyDescent="0.3">
      <c r="A54" s="744"/>
      <c r="B54" s="738"/>
      <c r="C54" s="738"/>
      <c r="D54" s="738"/>
      <c r="E54" s="738"/>
      <c r="F54" s="738"/>
      <c r="G54" s="738"/>
      <c r="H54" s="738"/>
      <c r="I54" s="738"/>
      <c r="J54" s="738"/>
      <c r="K54" s="738"/>
      <c r="L54" s="739"/>
      <c r="M54" s="739"/>
      <c r="N54" s="739"/>
      <c r="O54" s="739"/>
      <c r="P54" s="739"/>
      <c r="Q54" s="739"/>
      <c r="R54" s="739"/>
      <c r="S54" s="739"/>
      <c r="T54" s="739"/>
      <c r="U54" s="739"/>
      <c r="V54" s="739"/>
      <c r="W54" s="739"/>
      <c r="X54" s="739"/>
      <c r="Y54" s="739"/>
      <c r="Z54" s="739"/>
    </row>
    <row r="55" spans="1:26" ht="15.75" customHeight="1" x14ac:dyDescent="0.3">
      <c r="A55" s="744"/>
      <c r="B55" s="738"/>
      <c r="C55" s="738"/>
      <c r="D55" s="738"/>
      <c r="E55" s="738"/>
      <c r="F55" s="738"/>
      <c r="G55" s="738"/>
      <c r="H55" s="738"/>
      <c r="I55" s="738"/>
      <c r="J55" s="738"/>
      <c r="K55" s="738"/>
      <c r="L55" s="739"/>
      <c r="M55" s="739"/>
      <c r="N55" s="739"/>
      <c r="O55" s="739"/>
      <c r="P55" s="739"/>
      <c r="Q55" s="739"/>
      <c r="R55" s="739"/>
      <c r="S55" s="739"/>
      <c r="T55" s="739"/>
      <c r="U55" s="739"/>
      <c r="V55" s="739"/>
      <c r="W55" s="739"/>
      <c r="X55" s="739"/>
      <c r="Y55" s="739"/>
      <c r="Z55" s="739"/>
    </row>
    <row r="56" spans="1:26" ht="15.75" customHeight="1" x14ac:dyDescent="0.3">
      <c r="A56" s="744"/>
      <c r="B56" s="738"/>
      <c r="C56" s="738"/>
      <c r="D56" s="738"/>
      <c r="E56" s="738"/>
      <c r="F56" s="738"/>
      <c r="G56" s="738"/>
      <c r="H56" s="738"/>
      <c r="I56" s="738"/>
      <c r="J56" s="738"/>
      <c r="K56" s="738"/>
      <c r="L56" s="739"/>
      <c r="M56" s="739"/>
      <c r="N56" s="739"/>
      <c r="O56" s="739"/>
      <c r="P56" s="739"/>
      <c r="Q56" s="739"/>
      <c r="R56" s="739"/>
      <c r="S56" s="739"/>
      <c r="T56" s="739"/>
      <c r="U56" s="739"/>
      <c r="V56" s="739"/>
      <c r="W56" s="739"/>
      <c r="X56" s="739"/>
      <c r="Y56" s="739"/>
      <c r="Z56" s="739"/>
    </row>
    <row r="57" spans="1:26" ht="15.75" customHeight="1" x14ac:dyDescent="0.3">
      <c r="A57" s="744"/>
      <c r="B57" s="738"/>
      <c r="C57" s="738"/>
      <c r="D57" s="738"/>
      <c r="E57" s="738"/>
      <c r="F57" s="738"/>
      <c r="G57" s="738"/>
      <c r="H57" s="738"/>
      <c r="I57" s="738"/>
      <c r="J57" s="738"/>
      <c r="K57" s="738"/>
      <c r="L57" s="739"/>
      <c r="M57" s="739"/>
      <c r="N57" s="739"/>
      <c r="O57" s="739"/>
      <c r="P57" s="739"/>
      <c r="Q57" s="739"/>
      <c r="R57" s="739"/>
      <c r="S57" s="739"/>
      <c r="T57" s="739"/>
      <c r="U57" s="739"/>
      <c r="V57" s="739"/>
      <c r="W57" s="739"/>
      <c r="X57" s="739"/>
      <c r="Y57" s="739"/>
      <c r="Z57" s="739"/>
    </row>
    <row r="58" spans="1:26" ht="15.75" customHeight="1" x14ac:dyDescent="0.3">
      <c r="A58" s="737" t="s">
        <v>463</v>
      </c>
      <c r="B58" s="738"/>
      <c r="C58" s="738"/>
      <c r="D58" s="738"/>
      <c r="E58" s="738"/>
      <c r="F58" s="738"/>
      <c r="G58" s="738"/>
      <c r="H58" s="738"/>
      <c r="I58" s="738"/>
      <c r="J58" s="738"/>
      <c r="K58" s="738"/>
      <c r="L58" s="739"/>
      <c r="M58" s="739"/>
      <c r="N58" s="739"/>
      <c r="O58" s="739"/>
      <c r="P58" s="739"/>
      <c r="Q58" s="739"/>
      <c r="R58" s="739"/>
      <c r="S58" s="739"/>
      <c r="T58" s="739"/>
      <c r="U58" s="739"/>
      <c r="V58" s="739"/>
      <c r="W58" s="739"/>
      <c r="X58" s="739"/>
      <c r="Y58" s="739"/>
      <c r="Z58" s="739"/>
    </row>
    <row r="59" spans="1:26" ht="15.75" customHeight="1" x14ac:dyDescent="0.3">
      <c r="A59" s="763" t="s">
        <v>298</v>
      </c>
      <c r="B59" s="764" t="s">
        <v>453</v>
      </c>
      <c r="C59" s="764" t="s">
        <v>454</v>
      </c>
      <c r="D59" s="764" t="s">
        <v>455</v>
      </c>
      <c r="E59" s="764" t="s">
        <v>456</v>
      </c>
      <c r="F59" s="764" t="s">
        <v>457</v>
      </c>
      <c r="G59" s="764" t="s">
        <v>458</v>
      </c>
      <c r="H59" s="764" t="s">
        <v>459</v>
      </c>
      <c r="I59" s="764" t="s">
        <v>460</v>
      </c>
      <c r="J59" s="738"/>
      <c r="K59" s="738"/>
      <c r="L59" s="739"/>
      <c r="M59" s="739"/>
      <c r="N59" s="739"/>
      <c r="O59" s="739"/>
      <c r="P59" s="739"/>
      <c r="Q59" s="739"/>
      <c r="R59" s="739"/>
      <c r="S59" s="739"/>
      <c r="T59" s="739"/>
      <c r="U59" s="739"/>
      <c r="V59" s="739"/>
      <c r="W59" s="739"/>
      <c r="X59" s="739"/>
      <c r="Y59" s="739"/>
      <c r="Z59" s="739"/>
    </row>
    <row r="60" spans="1:26" ht="15.75" customHeight="1" x14ac:dyDescent="0.3">
      <c r="A60" s="744"/>
      <c r="B60" s="765" t="s">
        <v>464</v>
      </c>
      <c r="C60" s="765" t="s">
        <v>465</v>
      </c>
      <c r="D60" s="765" t="s">
        <v>464</v>
      </c>
      <c r="E60" s="765" t="s">
        <v>466</v>
      </c>
      <c r="F60" s="765" t="s">
        <v>464</v>
      </c>
      <c r="G60" s="765" t="s">
        <v>464</v>
      </c>
      <c r="H60" s="765" t="s">
        <v>467</v>
      </c>
      <c r="I60" s="765" t="s">
        <v>464</v>
      </c>
      <c r="J60" s="738"/>
      <c r="K60" s="738"/>
      <c r="L60" s="739"/>
      <c r="M60" s="739"/>
      <c r="N60" s="739"/>
      <c r="O60" s="739"/>
      <c r="P60" s="739"/>
      <c r="Q60" s="739"/>
      <c r="R60" s="739"/>
      <c r="S60" s="739"/>
      <c r="T60" s="739"/>
      <c r="U60" s="739"/>
      <c r="V60" s="739"/>
      <c r="W60" s="739"/>
      <c r="X60" s="739"/>
      <c r="Y60" s="739"/>
      <c r="Z60" s="739"/>
    </row>
    <row r="61" spans="1:26" ht="15.75" customHeight="1" x14ac:dyDescent="0.3">
      <c r="A61" s="744">
        <v>2013</v>
      </c>
      <c r="B61" s="751">
        <v>1324.854204</v>
      </c>
      <c r="C61" s="751">
        <v>6047.3659180000004</v>
      </c>
      <c r="D61" s="751">
        <v>1059.3689420000001</v>
      </c>
      <c r="E61" s="751">
        <v>21.204194000000001</v>
      </c>
      <c r="F61" s="751">
        <v>855.15530999999999</v>
      </c>
      <c r="G61" s="751">
        <v>23.424299999999999</v>
      </c>
      <c r="H61" s="751">
        <v>10.373200000000001</v>
      </c>
      <c r="I61" s="751">
        <v>18.128929260031001</v>
      </c>
      <c r="J61" s="738"/>
      <c r="K61" s="738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</row>
    <row r="62" spans="1:26" ht="15.75" customHeight="1" x14ac:dyDescent="0.3">
      <c r="A62" s="744">
        <v>2014</v>
      </c>
      <c r="B62" s="751">
        <v>1319.8441359999999</v>
      </c>
      <c r="C62" s="751">
        <v>5323.3804</v>
      </c>
      <c r="D62" s="751">
        <v>1124.41966</v>
      </c>
      <c r="E62" s="751">
        <v>17.144967999999999</v>
      </c>
      <c r="F62" s="751">
        <v>771.45482600000003</v>
      </c>
      <c r="G62" s="751">
        <v>23.8873</v>
      </c>
      <c r="H62" s="751">
        <v>11.368121</v>
      </c>
      <c r="I62" s="751">
        <v>16.4946924608</v>
      </c>
      <c r="J62" s="738"/>
      <c r="K62" s="738"/>
      <c r="L62" s="739"/>
      <c r="M62" s="739"/>
      <c r="N62" s="739"/>
      <c r="O62" s="739"/>
      <c r="P62" s="739"/>
      <c r="Q62" s="739"/>
      <c r="R62" s="739"/>
      <c r="S62" s="739"/>
      <c r="T62" s="739"/>
      <c r="U62" s="739"/>
      <c r="V62" s="739"/>
      <c r="W62" s="739"/>
      <c r="X62" s="739"/>
      <c r="Y62" s="739"/>
      <c r="Z62" s="739"/>
    </row>
    <row r="63" spans="1:26" ht="15.75" customHeight="1" x14ac:dyDescent="0.3">
      <c r="A63" s="744">
        <v>2015</v>
      </c>
      <c r="B63" s="751">
        <v>1643.756969</v>
      </c>
      <c r="C63" s="751">
        <v>5743.7721410000004</v>
      </c>
      <c r="D63" s="751">
        <v>1190.298859</v>
      </c>
      <c r="E63" s="751">
        <v>8.9059539999999995</v>
      </c>
      <c r="F63" s="751">
        <v>938.359602</v>
      </c>
      <c r="G63" s="751">
        <v>20.811199999999999</v>
      </c>
      <c r="H63" s="751">
        <v>11.646831000000001</v>
      </c>
      <c r="I63" s="751">
        <v>17.764907390686901</v>
      </c>
      <c r="J63" s="738"/>
      <c r="K63" s="738"/>
      <c r="L63" s="739"/>
      <c r="M63" s="739"/>
      <c r="N63" s="739"/>
      <c r="O63" s="739"/>
      <c r="P63" s="739"/>
      <c r="Q63" s="739"/>
      <c r="R63" s="739"/>
      <c r="S63" s="739"/>
      <c r="T63" s="739"/>
      <c r="U63" s="739"/>
      <c r="V63" s="739"/>
      <c r="W63" s="739"/>
      <c r="X63" s="739"/>
      <c r="Y63" s="739"/>
      <c r="Z63" s="739"/>
    </row>
    <row r="64" spans="1:26" ht="15.75" customHeight="1" x14ac:dyDescent="0.3">
      <c r="A64" s="744">
        <v>2016</v>
      </c>
      <c r="B64" s="751">
        <v>2317.2932110000002</v>
      </c>
      <c r="C64" s="751">
        <v>5936.5698080000002</v>
      </c>
      <c r="D64" s="751">
        <v>1102.9358440000001</v>
      </c>
      <c r="E64" s="751">
        <v>7.1565099999999999</v>
      </c>
      <c r="F64" s="751">
        <v>942.29859899999997</v>
      </c>
      <c r="G64" s="751">
        <v>18.915343</v>
      </c>
      <c r="H64" s="751">
        <v>11.089091</v>
      </c>
      <c r="I64" s="751">
        <v>24.500516022025</v>
      </c>
      <c r="J64" s="738"/>
      <c r="K64" s="738"/>
      <c r="L64" s="739"/>
      <c r="M64" s="739"/>
      <c r="N64" s="739"/>
      <c r="O64" s="739"/>
      <c r="P64" s="739"/>
      <c r="Q64" s="739"/>
      <c r="R64" s="739"/>
      <c r="S64" s="739"/>
      <c r="T64" s="739"/>
      <c r="U64" s="739"/>
      <c r="V64" s="739"/>
      <c r="W64" s="739"/>
      <c r="X64" s="739"/>
      <c r="Y64" s="739"/>
      <c r="Z64" s="739"/>
    </row>
    <row r="65" spans="1:26" ht="15.75" customHeight="1" x14ac:dyDescent="0.3">
      <c r="A65" s="744">
        <v>2017</v>
      </c>
      <c r="B65" s="751">
        <v>2438.0425140000002</v>
      </c>
      <c r="C65" s="751">
        <v>6563.9221310000003</v>
      </c>
      <c r="D65" s="751">
        <v>1236.5138629999999</v>
      </c>
      <c r="E65" s="751">
        <v>6.9465320000000004</v>
      </c>
      <c r="F65" s="751">
        <v>865.54154800000003</v>
      </c>
      <c r="G65" s="751">
        <v>18.107502</v>
      </c>
      <c r="H65" s="751">
        <v>11.692759000000001</v>
      </c>
      <c r="I65" s="751">
        <v>25.423540350680799</v>
      </c>
      <c r="J65" s="738"/>
      <c r="K65" s="738"/>
      <c r="L65" s="739"/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  <c r="X65" s="739"/>
      <c r="Y65" s="739"/>
      <c r="Z65" s="739"/>
    </row>
    <row r="66" spans="1:26" ht="15.75" customHeight="1" x14ac:dyDescent="0.3">
      <c r="A66" s="744">
        <v>2018</v>
      </c>
      <c r="B66" s="751">
        <v>2487.8854569999999</v>
      </c>
      <c r="C66" s="751">
        <v>6513.3016530000004</v>
      </c>
      <c r="D66" s="751">
        <v>1208.0306519999999</v>
      </c>
      <c r="E66" s="751">
        <v>7.8107290000000003</v>
      </c>
      <c r="F66" s="751">
        <v>793.74422600000003</v>
      </c>
      <c r="G66" s="751">
        <v>17.110648999999999</v>
      </c>
      <c r="H66" s="751">
        <v>14.680348</v>
      </c>
      <c r="I66" s="751">
        <v>27.171357639812101</v>
      </c>
      <c r="J66" s="766"/>
      <c r="K66" s="738"/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</row>
    <row r="67" spans="1:26" ht="15.75" customHeight="1" x14ac:dyDescent="0.3">
      <c r="A67" s="744">
        <v>2019</v>
      </c>
      <c r="B67" s="751">
        <v>2554.9391930000002</v>
      </c>
      <c r="C67" s="751">
        <v>6139.6800270000003</v>
      </c>
      <c r="D67" s="751">
        <v>1194.6094949999999</v>
      </c>
      <c r="E67" s="751">
        <v>4.7343149999999996</v>
      </c>
      <c r="F67" s="751">
        <v>835.96116300000006</v>
      </c>
      <c r="G67" s="751">
        <v>20.07734</v>
      </c>
      <c r="H67" s="751">
        <v>15.748066</v>
      </c>
      <c r="I67" s="751">
        <v>30.339354856170601</v>
      </c>
      <c r="J67" s="766"/>
      <c r="K67" s="738"/>
      <c r="L67" s="739"/>
      <c r="M67" s="739"/>
      <c r="N67" s="739"/>
      <c r="O67" s="739"/>
      <c r="P67" s="739"/>
      <c r="Q67" s="739"/>
      <c r="R67" s="739"/>
      <c r="S67" s="739"/>
      <c r="T67" s="739"/>
      <c r="U67" s="739"/>
      <c r="V67" s="739"/>
      <c r="W67" s="739"/>
      <c r="X67" s="739"/>
      <c r="Y67" s="739"/>
      <c r="Z67" s="739"/>
    </row>
    <row r="68" spans="1:26" ht="15.75" customHeight="1" x14ac:dyDescent="0.3">
      <c r="A68" s="744">
        <v>2020</v>
      </c>
      <c r="B68" s="751">
        <v>2183.6808449999999</v>
      </c>
      <c r="C68" s="751">
        <v>4446.543079</v>
      </c>
      <c r="D68" s="751">
        <v>1169.872347</v>
      </c>
      <c r="E68" s="751">
        <v>4.6800949999999997</v>
      </c>
      <c r="F68" s="751">
        <v>745.74746400000004</v>
      </c>
      <c r="G68" s="751">
        <v>20.220410999999999</v>
      </c>
      <c r="H68" s="751">
        <v>14.109335000000002</v>
      </c>
      <c r="I68" s="751">
        <v>29.56865228604148</v>
      </c>
      <c r="J68" s="766"/>
      <c r="K68" s="738"/>
      <c r="L68" s="739"/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</row>
    <row r="69" spans="1:26" ht="15.75" customHeight="1" x14ac:dyDescent="0.3">
      <c r="A69" s="744">
        <v>2021</v>
      </c>
      <c r="B69" s="751">
        <v>2331.5031068630997</v>
      </c>
      <c r="C69" s="751">
        <v>5627.3677698374058</v>
      </c>
      <c r="D69" s="751">
        <v>1210.305532257468</v>
      </c>
      <c r="E69" s="751">
        <v>4.6418586206430001</v>
      </c>
      <c r="F69" s="751">
        <v>825.11385339009598</v>
      </c>
      <c r="G69" s="751">
        <v>25.450488200000002</v>
      </c>
      <c r="H69" s="751">
        <v>17.812878940299999</v>
      </c>
      <c r="I69" s="751">
        <v>33.495540068965994</v>
      </c>
      <c r="J69" s="738"/>
      <c r="K69" s="738"/>
      <c r="L69" s="739"/>
      <c r="M69" s="739"/>
      <c r="N69" s="739"/>
      <c r="O69" s="739"/>
      <c r="P69" s="739"/>
      <c r="Q69" s="739"/>
      <c r="R69" s="739"/>
      <c r="S69" s="739"/>
      <c r="T69" s="739"/>
      <c r="U69" s="739"/>
      <c r="V69" s="739"/>
      <c r="W69" s="739"/>
      <c r="X69" s="739"/>
      <c r="Y69" s="739"/>
      <c r="Z69" s="739"/>
    </row>
    <row r="70" spans="1:26" ht="15.75" customHeight="1" x14ac:dyDescent="0.3">
      <c r="A70" s="763" t="s">
        <v>830</v>
      </c>
      <c r="B70" s="750">
        <f t="shared" ref="B70:I70" si="9">SUM(B71:B77)</f>
        <v>1328.4920907694438</v>
      </c>
      <c r="C70" s="750">
        <f t="shared" si="9"/>
        <v>3182.240697831091</v>
      </c>
      <c r="D70" s="750">
        <f t="shared" si="9"/>
        <v>636.35371378480909</v>
      </c>
      <c r="E70" s="750">
        <f t="shared" si="9"/>
        <v>2.3208272317759997</v>
      </c>
      <c r="F70" s="750">
        <f t="shared" si="9"/>
        <v>404.37479755121404</v>
      </c>
      <c r="G70" s="750">
        <f t="shared" si="9"/>
        <v>12.182530000000002</v>
      </c>
      <c r="H70" s="750">
        <f t="shared" si="9"/>
        <v>11.179459679521999</v>
      </c>
      <c r="I70" s="750">
        <f t="shared" si="9"/>
        <v>18.67744853769803</v>
      </c>
      <c r="J70" s="738"/>
      <c r="K70" s="738"/>
      <c r="L70" s="739"/>
      <c r="M70" s="739"/>
      <c r="N70" s="739"/>
      <c r="O70" s="739"/>
      <c r="P70" s="739"/>
      <c r="Q70" s="739"/>
      <c r="R70" s="739"/>
      <c r="S70" s="739"/>
      <c r="T70" s="739"/>
      <c r="U70" s="739"/>
      <c r="V70" s="739"/>
      <c r="W70" s="739"/>
      <c r="X70" s="739"/>
      <c r="Y70" s="739"/>
      <c r="Z70" s="739"/>
    </row>
    <row r="71" spans="1:26" ht="15.75" customHeight="1" x14ac:dyDescent="0.3">
      <c r="A71" s="744" t="s">
        <v>305</v>
      </c>
      <c r="B71" s="751">
        <v>180.43897038101301</v>
      </c>
      <c r="C71" s="751">
        <v>438.41943436521802</v>
      </c>
      <c r="D71" s="751">
        <v>82.274013452014003</v>
      </c>
      <c r="E71" s="751">
        <v>0.33996013217900001</v>
      </c>
      <c r="F71" s="751">
        <v>44.248862627774002</v>
      </c>
      <c r="G71" s="751">
        <v>1.7143082000000001</v>
      </c>
      <c r="H71" s="751">
        <v>1.7026221771359999</v>
      </c>
      <c r="I71" s="751">
        <v>1.72652273215762</v>
      </c>
      <c r="J71" s="751"/>
      <c r="K71" s="738"/>
      <c r="L71" s="739"/>
      <c r="M71" s="739"/>
      <c r="N71" s="739"/>
      <c r="O71" s="739"/>
      <c r="P71" s="739"/>
      <c r="Q71" s="739"/>
      <c r="R71" s="739"/>
      <c r="S71" s="739"/>
      <c r="T71" s="739"/>
      <c r="U71" s="739"/>
      <c r="V71" s="739"/>
      <c r="W71" s="739"/>
      <c r="X71" s="739"/>
      <c r="Y71" s="739"/>
      <c r="Z71" s="739"/>
    </row>
    <row r="72" spans="1:26" ht="15.75" customHeight="1" x14ac:dyDescent="0.3">
      <c r="A72" s="744" t="s">
        <v>306</v>
      </c>
      <c r="B72" s="751">
        <v>200.63926512847701</v>
      </c>
      <c r="C72" s="751">
        <v>460.73459799435602</v>
      </c>
      <c r="D72" s="751">
        <v>104.70510788755099</v>
      </c>
      <c r="E72" s="751">
        <v>0.32231806622100001</v>
      </c>
      <c r="F72" s="751">
        <v>55.240371996594</v>
      </c>
      <c r="G72" s="751">
        <v>1.4058040000000001</v>
      </c>
      <c r="H72" s="751">
        <v>1.940202113337</v>
      </c>
      <c r="I72" s="751">
        <v>3.06213743319495</v>
      </c>
      <c r="J72" s="751"/>
      <c r="K72" s="738"/>
      <c r="L72" s="739"/>
      <c r="M72" s="739"/>
      <c r="N72" s="739"/>
      <c r="O72" s="739"/>
      <c r="P72" s="739"/>
      <c r="Q72" s="739"/>
      <c r="R72" s="739"/>
      <c r="S72" s="739"/>
      <c r="T72" s="739"/>
      <c r="U72" s="739"/>
      <c r="V72" s="739"/>
      <c r="W72" s="739"/>
      <c r="X72" s="739"/>
      <c r="Y72" s="739"/>
      <c r="Z72" s="739"/>
    </row>
    <row r="73" spans="1:26" ht="15.75" customHeight="1" x14ac:dyDescent="0.3">
      <c r="A73" s="744" t="s">
        <v>307</v>
      </c>
      <c r="B73" s="751">
        <v>169.28303611188201</v>
      </c>
      <c r="C73" s="751">
        <v>498.73741444946</v>
      </c>
      <c r="D73" s="751">
        <v>102.476871700833</v>
      </c>
      <c r="E73" s="751">
        <v>0.36796373298399998</v>
      </c>
      <c r="F73" s="751">
        <v>69.552465494743998</v>
      </c>
      <c r="G73" s="751">
        <v>1.5946762000000001</v>
      </c>
      <c r="H73" s="751">
        <v>1.6253511606490001</v>
      </c>
      <c r="I73" s="751">
        <v>2.68964655488247</v>
      </c>
      <c r="J73" s="751"/>
      <c r="K73" s="738"/>
      <c r="L73" s="739"/>
      <c r="M73" s="739"/>
      <c r="N73" s="739"/>
      <c r="O73" s="739"/>
      <c r="P73" s="739"/>
      <c r="Q73" s="739"/>
      <c r="R73" s="739"/>
      <c r="S73" s="739"/>
      <c r="T73" s="739"/>
      <c r="U73" s="739"/>
      <c r="V73" s="739"/>
      <c r="W73" s="739"/>
      <c r="X73" s="739"/>
      <c r="Y73" s="739"/>
      <c r="Z73" s="739"/>
    </row>
    <row r="74" spans="1:26" ht="15.75" customHeight="1" x14ac:dyDescent="0.3">
      <c r="A74" s="744" t="s">
        <v>308</v>
      </c>
      <c r="B74" s="751">
        <v>189.520151126965</v>
      </c>
      <c r="C74" s="751">
        <v>441.40538031813003</v>
      </c>
      <c r="D74" s="751">
        <v>87.943127060245999</v>
      </c>
      <c r="E74" s="751">
        <v>0.38131624954499999</v>
      </c>
      <c r="F74" s="751">
        <v>74.024102629639998</v>
      </c>
      <c r="G74" s="751">
        <v>1.7165808</v>
      </c>
      <c r="H74" s="751">
        <v>1.3237393663999999</v>
      </c>
      <c r="I74" s="751">
        <v>2.7790024572026701</v>
      </c>
      <c r="J74" s="751"/>
      <c r="K74" s="738"/>
      <c r="L74" s="739"/>
      <c r="M74" s="739"/>
      <c r="N74" s="739"/>
      <c r="O74" s="739"/>
      <c r="P74" s="739"/>
      <c r="Q74" s="739"/>
      <c r="R74" s="739"/>
      <c r="S74" s="739"/>
      <c r="T74" s="739"/>
      <c r="U74" s="739"/>
      <c r="V74" s="739"/>
      <c r="W74" s="739"/>
      <c r="X74" s="739"/>
      <c r="Y74" s="739"/>
      <c r="Z74" s="739"/>
    </row>
    <row r="75" spans="1:26" ht="15.75" customHeight="1" x14ac:dyDescent="0.3">
      <c r="A75" s="744" t="s">
        <v>309</v>
      </c>
      <c r="B75" s="751">
        <v>180.66398770828101</v>
      </c>
      <c r="C75" s="751">
        <v>423.33254740552701</v>
      </c>
      <c r="D75" s="751">
        <v>90.273948194785007</v>
      </c>
      <c r="E75" s="751">
        <v>0.26289067075200001</v>
      </c>
      <c r="F75" s="751">
        <v>38.539071997896002</v>
      </c>
      <c r="G75" s="751">
        <v>1.6777185999999999</v>
      </c>
      <c r="H75" s="751">
        <v>1.2712954030000001</v>
      </c>
      <c r="I75" s="751">
        <v>2.8343120167760301</v>
      </c>
      <c r="J75" s="738"/>
      <c r="K75" s="738"/>
      <c r="L75" s="739"/>
      <c r="M75" s="739"/>
      <c r="N75" s="739"/>
      <c r="O75" s="739"/>
      <c r="P75" s="739"/>
      <c r="Q75" s="739"/>
      <c r="R75" s="739"/>
      <c r="S75" s="739"/>
      <c r="T75" s="739"/>
      <c r="U75" s="739"/>
      <c r="V75" s="739"/>
      <c r="W75" s="739"/>
      <c r="X75" s="739"/>
      <c r="Y75" s="739"/>
      <c r="Z75" s="739"/>
    </row>
    <row r="76" spans="1:26" ht="15.75" customHeight="1" x14ac:dyDescent="0.3">
      <c r="A76" s="744" t="s">
        <v>355</v>
      </c>
      <c r="B76" s="751">
        <v>238.89810170371501</v>
      </c>
      <c r="C76" s="751">
        <v>506.20530208443199</v>
      </c>
      <c r="D76" s="751">
        <v>84.534238594474004</v>
      </c>
      <c r="E76" s="751">
        <v>0.33352420054900001</v>
      </c>
      <c r="F76" s="751">
        <v>74.604487306641005</v>
      </c>
      <c r="G76" s="751">
        <v>1.9960081999999999</v>
      </c>
      <c r="H76" s="751">
        <v>1.414469169</v>
      </c>
      <c r="I76" s="751">
        <v>2.5106532204943202</v>
      </c>
      <c r="J76" s="738"/>
      <c r="K76" s="738"/>
      <c r="L76" s="739"/>
      <c r="M76" s="739"/>
      <c r="N76" s="739"/>
      <c r="O76" s="739"/>
      <c r="P76" s="739"/>
      <c r="Q76" s="739"/>
      <c r="R76" s="739"/>
      <c r="S76" s="739"/>
      <c r="T76" s="739"/>
      <c r="U76" s="739"/>
      <c r="V76" s="739"/>
      <c r="W76" s="739"/>
      <c r="X76" s="739"/>
      <c r="Y76" s="739"/>
      <c r="Z76" s="739"/>
    </row>
    <row r="77" spans="1:26" ht="15.75" customHeight="1" x14ac:dyDescent="0.3">
      <c r="A77" s="744" t="s">
        <v>359</v>
      </c>
      <c r="B77" s="751">
        <v>169.04857860911099</v>
      </c>
      <c r="C77" s="751">
        <v>413.40602121396802</v>
      </c>
      <c r="D77" s="751">
        <v>84.146406894905994</v>
      </c>
      <c r="E77" s="751">
        <v>0.31285417954599998</v>
      </c>
      <c r="F77" s="751">
        <v>48.165435497925003</v>
      </c>
      <c r="G77" s="751">
        <v>2.0774339999999998</v>
      </c>
      <c r="H77" s="751">
        <v>1.90178029</v>
      </c>
      <c r="I77" s="751">
        <v>3.0751741229899698</v>
      </c>
      <c r="J77" s="738"/>
      <c r="K77" s="738"/>
      <c r="L77" s="739"/>
      <c r="M77" s="739"/>
      <c r="N77" s="739"/>
      <c r="O77" s="739"/>
      <c r="P77" s="739"/>
      <c r="Q77" s="739"/>
      <c r="R77" s="739"/>
      <c r="S77" s="739"/>
      <c r="T77" s="739"/>
      <c r="U77" s="739"/>
      <c r="V77" s="739"/>
      <c r="W77" s="739"/>
      <c r="X77" s="739"/>
      <c r="Y77" s="739"/>
      <c r="Z77" s="739"/>
    </row>
    <row r="78" spans="1:26" ht="15.75" customHeight="1" x14ac:dyDescent="0.3">
      <c r="A78" s="744"/>
      <c r="B78" s="751"/>
      <c r="C78" s="751"/>
      <c r="D78" s="751"/>
      <c r="E78" s="751"/>
      <c r="F78" s="751"/>
      <c r="G78" s="751"/>
      <c r="H78" s="751"/>
      <c r="I78" s="751"/>
      <c r="J78" s="751"/>
      <c r="K78" s="738"/>
      <c r="L78" s="739"/>
      <c r="M78" s="739"/>
      <c r="N78" s="739"/>
      <c r="O78" s="739"/>
      <c r="P78" s="739"/>
      <c r="Q78" s="739"/>
      <c r="R78" s="739"/>
      <c r="S78" s="739"/>
      <c r="T78" s="739"/>
      <c r="U78" s="739"/>
      <c r="V78" s="739"/>
      <c r="W78" s="739"/>
      <c r="X78" s="739"/>
      <c r="Y78" s="739"/>
      <c r="Z78" s="739"/>
    </row>
    <row r="79" spans="1:26" ht="15.75" customHeight="1" x14ac:dyDescent="0.3">
      <c r="A79" s="752" t="s">
        <v>831</v>
      </c>
      <c r="B79" s="738"/>
      <c r="C79" s="738"/>
      <c r="D79" s="738"/>
      <c r="E79" s="738"/>
      <c r="F79" s="738"/>
      <c r="G79" s="738"/>
      <c r="H79" s="738"/>
      <c r="I79" s="738"/>
      <c r="J79" s="738"/>
      <c r="K79" s="738"/>
      <c r="L79" s="739"/>
      <c r="M79" s="739"/>
      <c r="N79" s="739"/>
      <c r="O79" s="739"/>
      <c r="P79" s="739"/>
      <c r="Q79" s="739"/>
      <c r="R79" s="739"/>
      <c r="S79" s="739"/>
      <c r="T79" s="739"/>
      <c r="U79" s="739"/>
      <c r="V79" s="739"/>
      <c r="W79" s="739"/>
      <c r="X79" s="739"/>
      <c r="Y79" s="739"/>
      <c r="Z79" s="739"/>
    </row>
    <row r="80" spans="1:26" ht="15.75" customHeight="1" x14ac:dyDescent="0.3">
      <c r="A80" s="744" t="s">
        <v>826</v>
      </c>
      <c r="B80" s="753">
        <v>190.403139370253</v>
      </c>
      <c r="C80" s="753">
        <v>491.99610350138698</v>
      </c>
      <c r="D80" s="753">
        <v>92.742308683014997</v>
      </c>
      <c r="E80" s="753">
        <v>0.435088011419</v>
      </c>
      <c r="F80" s="753">
        <v>88.302008493478994</v>
      </c>
      <c r="G80" s="753">
        <v>1.911667</v>
      </c>
      <c r="H80" s="753">
        <v>0.67703518209400004</v>
      </c>
      <c r="I80" s="753">
        <v>2.8553047705952501</v>
      </c>
      <c r="J80" s="738"/>
      <c r="K80" s="738"/>
      <c r="L80" s="739"/>
      <c r="M80" s="739"/>
      <c r="N80" s="739"/>
      <c r="O80" s="739"/>
      <c r="P80" s="739"/>
      <c r="Q80" s="739"/>
      <c r="R80" s="739"/>
      <c r="S80" s="739"/>
      <c r="T80" s="739"/>
      <c r="U80" s="739"/>
      <c r="V80" s="739"/>
      <c r="W80" s="739"/>
      <c r="X80" s="739"/>
      <c r="Y80" s="739"/>
      <c r="Z80" s="739"/>
    </row>
    <row r="81" spans="1:26" ht="15.75" customHeight="1" x14ac:dyDescent="0.3">
      <c r="A81" s="744" t="s">
        <v>385</v>
      </c>
      <c r="B81" s="767">
        <v>169.04857860911099</v>
      </c>
      <c r="C81" s="767">
        <v>413.40602121396802</v>
      </c>
      <c r="D81" s="767">
        <v>84.146406894905994</v>
      </c>
      <c r="E81" s="767">
        <v>0.31285417954599998</v>
      </c>
      <c r="F81" s="767">
        <v>48.165435497925003</v>
      </c>
      <c r="G81" s="767">
        <v>2.0774339999999998</v>
      </c>
      <c r="H81" s="767">
        <v>1.90178029</v>
      </c>
      <c r="I81" s="767">
        <v>3.0751741229899698</v>
      </c>
      <c r="J81" s="738"/>
      <c r="K81" s="738"/>
      <c r="L81" s="739"/>
      <c r="M81" s="739"/>
      <c r="N81" s="739"/>
      <c r="O81" s="739"/>
      <c r="P81" s="739"/>
      <c r="Q81" s="739"/>
      <c r="R81" s="739"/>
      <c r="S81" s="739"/>
      <c r="T81" s="739"/>
      <c r="U81" s="739"/>
      <c r="V81" s="739"/>
      <c r="W81" s="739"/>
      <c r="X81" s="739"/>
      <c r="Y81" s="739"/>
      <c r="Z81" s="739"/>
    </row>
    <row r="82" spans="1:26" ht="15.75" customHeight="1" x14ac:dyDescent="0.3">
      <c r="A82" s="754" t="s">
        <v>311</v>
      </c>
      <c r="B82" s="756">
        <f t="shared" ref="B82:I82" si="10">B81/B80-1</f>
        <v>-0.1121544572834825</v>
      </c>
      <c r="C82" s="756">
        <f t="shared" si="10"/>
        <v>-0.15973720468133223</v>
      </c>
      <c r="D82" s="756">
        <f t="shared" si="10"/>
        <v>-9.2685872393893476E-2</v>
      </c>
      <c r="E82" s="756">
        <f t="shared" si="10"/>
        <v>-0.28094047334088912</v>
      </c>
      <c r="F82" s="756">
        <f t="shared" si="10"/>
        <v>-0.45453748652294845</v>
      </c>
      <c r="G82" s="756">
        <f t="shared" si="10"/>
        <v>8.6713324025575522E-2</v>
      </c>
      <c r="H82" s="756">
        <f t="shared" si="10"/>
        <v>1.8089829602621088</v>
      </c>
      <c r="I82" s="756">
        <f t="shared" si="10"/>
        <v>7.7003812223128465E-2</v>
      </c>
      <c r="J82" s="738"/>
      <c r="K82" s="738"/>
      <c r="L82" s="739"/>
      <c r="M82" s="739"/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39"/>
      <c r="Z82" s="739"/>
    </row>
    <row r="83" spans="1:26" ht="15.75" customHeight="1" x14ac:dyDescent="0.3">
      <c r="A83" s="737"/>
      <c r="B83" s="758"/>
      <c r="C83" s="758"/>
      <c r="D83" s="758"/>
      <c r="E83" s="758"/>
      <c r="F83" s="758"/>
      <c r="G83" s="758"/>
      <c r="H83" s="758"/>
      <c r="I83" s="758"/>
      <c r="J83" s="738"/>
      <c r="K83" s="738"/>
      <c r="L83" s="739"/>
      <c r="M83" s="739"/>
      <c r="N83" s="739"/>
      <c r="O83" s="739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739"/>
    </row>
    <row r="84" spans="1:26" ht="15.75" customHeight="1" x14ac:dyDescent="0.3">
      <c r="A84" s="752" t="s">
        <v>832</v>
      </c>
      <c r="B84" s="738"/>
      <c r="C84" s="738"/>
      <c r="D84" s="738"/>
      <c r="E84" s="738"/>
      <c r="F84" s="738"/>
      <c r="G84" s="738"/>
      <c r="H84" s="738"/>
      <c r="I84" s="738"/>
      <c r="J84" s="738"/>
      <c r="K84" s="738"/>
      <c r="L84" s="739"/>
      <c r="M84" s="739"/>
      <c r="N84" s="739"/>
      <c r="O84" s="739"/>
      <c r="P84" s="739"/>
      <c r="Q84" s="739"/>
      <c r="R84" s="739"/>
      <c r="S84" s="739"/>
      <c r="T84" s="739"/>
      <c r="U84" s="739"/>
      <c r="V84" s="739"/>
      <c r="W84" s="739"/>
      <c r="X84" s="739"/>
      <c r="Y84" s="739"/>
      <c r="Z84" s="739"/>
    </row>
    <row r="85" spans="1:26" ht="15.75" customHeight="1" x14ac:dyDescent="0.3">
      <c r="A85" s="744" t="s">
        <v>828</v>
      </c>
      <c r="B85" s="767">
        <v>1264.790059725</v>
      </c>
      <c r="C85" s="767">
        <v>3086.7735777100902</v>
      </c>
      <c r="D85" s="767">
        <v>707.61989738781608</v>
      </c>
      <c r="E85" s="767">
        <v>2.621956364336</v>
      </c>
      <c r="F85" s="767">
        <v>521.07786654276902</v>
      </c>
      <c r="G85" s="767">
        <v>12.4672932</v>
      </c>
      <c r="H85" s="767">
        <v>9.4688475049890002</v>
      </c>
      <c r="I85" s="767">
        <v>17.342685096745971</v>
      </c>
      <c r="J85" s="738"/>
      <c r="K85" s="738"/>
      <c r="L85" s="739"/>
      <c r="M85" s="739"/>
      <c r="N85" s="739"/>
      <c r="O85" s="739"/>
      <c r="P85" s="739"/>
      <c r="Q85" s="739"/>
      <c r="R85" s="739"/>
      <c r="S85" s="739"/>
      <c r="T85" s="739"/>
      <c r="U85" s="739"/>
      <c r="V85" s="739"/>
      <c r="W85" s="739"/>
      <c r="X85" s="739"/>
      <c r="Y85" s="739"/>
      <c r="Z85" s="739"/>
    </row>
    <row r="86" spans="1:26" ht="15.75" customHeight="1" x14ac:dyDescent="0.3">
      <c r="A86" s="744" t="s">
        <v>829</v>
      </c>
      <c r="B86" s="767">
        <v>1328.4920907694438</v>
      </c>
      <c r="C86" s="767">
        <v>3182.240697831091</v>
      </c>
      <c r="D86" s="767">
        <v>636.35371378480909</v>
      </c>
      <c r="E86" s="767">
        <v>2.3208272317759997</v>
      </c>
      <c r="F86" s="767">
        <v>404.37479755121404</v>
      </c>
      <c r="G86" s="767">
        <v>12.182530000000002</v>
      </c>
      <c r="H86" s="767">
        <v>11.179459679521999</v>
      </c>
      <c r="I86" s="767">
        <v>18.67744853769803</v>
      </c>
      <c r="J86" s="738"/>
      <c r="K86" s="738"/>
      <c r="L86" s="739"/>
      <c r="M86" s="739"/>
      <c r="N86" s="739"/>
      <c r="O86" s="739"/>
      <c r="P86" s="739"/>
      <c r="Q86" s="739"/>
      <c r="R86" s="739"/>
      <c r="S86" s="739"/>
      <c r="T86" s="739"/>
      <c r="U86" s="739"/>
      <c r="V86" s="739"/>
      <c r="W86" s="739"/>
      <c r="X86" s="739"/>
      <c r="Y86" s="739"/>
      <c r="Z86" s="739"/>
    </row>
    <row r="87" spans="1:26" ht="15.75" customHeight="1" x14ac:dyDescent="0.3">
      <c r="A87" s="754" t="s">
        <v>311</v>
      </c>
      <c r="B87" s="756">
        <f t="shared" ref="B87:I87" si="11">B86/B85-1</f>
        <v>5.0365695519693165E-2</v>
      </c>
      <c r="C87" s="756">
        <f t="shared" si="11"/>
        <v>3.092780138147444E-2</v>
      </c>
      <c r="D87" s="756">
        <f t="shared" si="11"/>
        <v>-0.10071252075596893</v>
      </c>
      <c r="E87" s="756">
        <f t="shared" si="11"/>
        <v>-0.11484902519964713</v>
      </c>
      <c r="F87" s="756">
        <f t="shared" si="11"/>
        <v>-0.22396474017569157</v>
      </c>
      <c r="G87" s="756">
        <f t="shared" si="11"/>
        <v>-2.2840820010553542E-2</v>
      </c>
      <c r="H87" s="756">
        <f t="shared" si="11"/>
        <v>0.18065685117768582</v>
      </c>
      <c r="I87" s="756">
        <f t="shared" si="11"/>
        <v>7.6964059112305749E-2</v>
      </c>
      <c r="J87" s="738"/>
      <c r="K87" s="738"/>
      <c r="L87" s="739"/>
      <c r="M87" s="739"/>
      <c r="N87" s="739"/>
      <c r="O87" s="739"/>
      <c r="P87" s="739"/>
      <c r="Q87" s="739"/>
      <c r="R87" s="739"/>
      <c r="S87" s="739"/>
      <c r="T87" s="739"/>
      <c r="U87" s="739"/>
      <c r="V87" s="739"/>
      <c r="W87" s="739"/>
      <c r="X87" s="739"/>
      <c r="Y87" s="739"/>
      <c r="Z87" s="739"/>
    </row>
    <row r="88" spans="1:26" ht="15.75" customHeight="1" x14ac:dyDescent="0.3">
      <c r="A88" s="737"/>
      <c r="B88" s="758"/>
      <c r="C88" s="758"/>
      <c r="D88" s="758"/>
      <c r="E88" s="758"/>
      <c r="F88" s="758"/>
      <c r="G88" s="758"/>
      <c r="H88" s="758"/>
      <c r="I88" s="758"/>
      <c r="J88" s="738"/>
      <c r="K88" s="738"/>
      <c r="L88" s="739"/>
      <c r="M88" s="739"/>
      <c r="N88" s="739"/>
      <c r="O88" s="739"/>
      <c r="P88" s="739"/>
      <c r="Q88" s="739"/>
      <c r="R88" s="739"/>
      <c r="S88" s="739"/>
      <c r="T88" s="739"/>
      <c r="U88" s="739"/>
      <c r="V88" s="739"/>
      <c r="W88" s="739"/>
      <c r="X88" s="739"/>
      <c r="Y88" s="739"/>
      <c r="Z88" s="739"/>
    </row>
    <row r="89" spans="1:26" ht="15.75" customHeight="1" x14ac:dyDescent="0.3">
      <c r="A89" s="737"/>
      <c r="B89" s="768"/>
      <c r="C89" s="768"/>
      <c r="D89" s="768"/>
      <c r="E89" s="768"/>
      <c r="F89" s="768"/>
      <c r="G89" s="768"/>
      <c r="H89" s="768"/>
      <c r="I89" s="768"/>
      <c r="J89" s="738"/>
      <c r="K89" s="738"/>
      <c r="L89" s="739"/>
      <c r="M89" s="739"/>
      <c r="N89" s="739"/>
      <c r="O89" s="739"/>
      <c r="P89" s="739"/>
      <c r="Q89" s="739"/>
      <c r="R89" s="739"/>
      <c r="S89" s="739"/>
      <c r="T89" s="739"/>
      <c r="U89" s="739"/>
      <c r="V89" s="739"/>
      <c r="W89" s="739"/>
      <c r="X89" s="739"/>
      <c r="Y89" s="739"/>
      <c r="Z89" s="739"/>
    </row>
    <row r="90" spans="1:26" ht="15.75" customHeight="1" x14ac:dyDescent="0.3">
      <c r="A90" s="752" t="s">
        <v>468</v>
      </c>
      <c r="B90" s="738"/>
      <c r="C90" s="738"/>
      <c r="D90" s="738"/>
      <c r="E90" s="738"/>
      <c r="F90" s="738"/>
      <c r="G90" s="738"/>
      <c r="H90" s="738"/>
      <c r="I90" s="738"/>
      <c r="J90" s="738"/>
      <c r="K90" s="738"/>
      <c r="L90" s="739"/>
      <c r="M90" s="739"/>
      <c r="N90" s="739"/>
      <c r="O90" s="739"/>
      <c r="P90" s="739"/>
      <c r="Q90" s="739"/>
      <c r="R90" s="739"/>
      <c r="S90" s="739"/>
      <c r="T90" s="739"/>
      <c r="U90" s="739"/>
      <c r="V90" s="739"/>
      <c r="W90" s="739"/>
      <c r="X90" s="739"/>
      <c r="Y90" s="739"/>
      <c r="Z90" s="739"/>
    </row>
    <row r="91" spans="1:26" ht="15.75" customHeight="1" x14ac:dyDescent="0.3">
      <c r="A91" s="744" t="s">
        <v>388</v>
      </c>
      <c r="B91" s="767">
        <v>238.89810170371501</v>
      </c>
      <c r="C91" s="767">
        <v>506.20530208443199</v>
      </c>
      <c r="D91" s="767">
        <v>84.534238594474004</v>
      </c>
      <c r="E91" s="767">
        <v>0.33352420054900001</v>
      </c>
      <c r="F91" s="767">
        <v>74.604487306641005</v>
      </c>
      <c r="G91" s="767">
        <v>1.9960081999999999</v>
      </c>
      <c r="H91" s="767">
        <v>1.414469169</v>
      </c>
      <c r="I91" s="767">
        <v>2.5106532204943202</v>
      </c>
      <c r="J91" s="738"/>
      <c r="K91" s="738"/>
      <c r="L91" s="739"/>
      <c r="M91" s="739"/>
      <c r="N91" s="739"/>
      <c r="O91" s="739"/>
      <c r="P91" s="739"/>
      <c r="Q91" s="739"/>
      <c r="R91" s="739"/>
      <c r="S91" s="739"/>
      <c r="T91" s="739"/>
      <c r="U91" s="739"/>
      <c r="V91" s="739"/>
      <c r="W91" s="739"/>
      <c r="X91" s="739"/>
      <c r="Y91" s="739"/>
      <c r="Z91" s="739"/>
    </row>
    <row r="92" spans="1:26" ht="15.75" customHeight="1" x14ac:dyDescent="0.3">
      <c r="A92" s="744" t="s">
        <v>385</v>
      </c>
      <c r="B92" s="767">
        <v>169.04857860911099</v>
      </c>
      <c r="C92" s="767">
        <v>413.40602121396802</v>
      </c>
      <c r="D92" s="767">
        <v>84.146406894905994</v>
      </c>
      <c r="E92" s="767">
        <v>0.31285417954599998</v>
      </c>
      <c r="F92" s="767">
        <v>48.165435497925003</v>
      </c>
      <c r="G92" s="767">
        <v>2.0774339999999998</v>
      </c>
      <c r="H92" s="767">
        <v>1.90178029</v>
      </c>
      <c r="I92" s="767">
        <v>3.0751741229899698</v>
      </c>
      <c r="J92" s="738"/>
      <c r="K92" s="738"/>
      <c r="L92" s="739"/>
      <c r="M92" s="739"/>
      <c r="N92" s="739"/>
      <c r="O92" s="739"/>
      <c r="P92" s="739"/>
      <c r="Q92" s="739"/>
      <c r="R92" s="739"/>
      <c r="S92" s="739"/>
      <c r="T92" s="739"/>
      <c r="U92" s="739"/>
      <c r="V92" s="739"/>
      <c r="W92" s="739"/>
      <c r="X92" s="739"/>
      <c r="Y92" s="739"/>
      <c r="Z92" s="739"/>
    </row>
    <row r="93" spans="1:26" ht="15.75" customHeight="1" x14ac:dyDescent="0.3">
      <c r="A93" s="754" t="s">
        <v>311</v>
      </c>
      <c r="B93" s="756">
        <f t="shared" ref="B93:I93" si="12">B92/B91-1</f>
        <v>-0.29238207669491001</v>
      </c>
      <c r="C93" s="756">
        <f t="shared" si="12"/>
        <v>-0.1833234074956126</v>
      </c>
      <c r="D93" s="756">
        <f t="shared" si="12"/>
        <v>-4.5878652959602251E-3</v>
      </c>
      <c r="E93" s="756">
        <f t="shared" si="12"/>
        <v>-6.1974576264558823E-2</v>
      </c>
      <c r="F93" s="756">
        <f t="shared" si="12"/>
        <v>-0.35438956506792452</v>
      </c>
      <c r="G93" s="756">
        <f t="shared" si="12"/>
        <v>4.0794321386054433E-2</v>
      </c>
      <c r="H93" s="756">
        <f t="shared" si="12"/>
        <v>0.34451872948529427</v>
      </c>
      <c r="I93" s="756">
        <f t="shared" si="12"/>
        <v>0.22485020945445489</v>
      </c>
      <c r="J93" s="738"/>
      <c r="K93" s="738"/>
      <c r="L93" s="739"/>
      <c r="M93" s="739"/>
      <c r="N93" s="739"/>
      <c r="O93" s="739"/>
      <c r="P93" s="739"/>
      <c r="Q93" s="739"/>
      <c r="R93" s="739"/>
      <c r="S93" s="739"/>
      <c r="T93" s="739"/>
      <c r="U93" s="739"/>
      <c r="V93" s="739"/>
      <c r="W93" s="739"/>
      <c r="X93" s="739"/>
      <c r="Y93" s="739"/>
      <c r="Z93" s="739"/>
    </row>
    <row r="94" spans="1:26" ht="15.75" customHeight="1" x14ac:dyDescent="0.3">
      <c r="A94" s="744"/>
      <c r="B94" s="738"/>
      <c r="C94" s="738"/>
      <c r="D94" s="738"/>
      <c r="E94" s="738"/>
      <c r="F94" s="738"/>
      <c r="G94" s="738"/>
      <c r="H94" s="738"/>
      <c r="I94" s="738"/>
      <c r="J94" s="738"/>
      <c r="K94" s="738"/>
      <c r="L94" s="739"/>
      <c r="M94" s="739"/>
      <c r="N94" s="739"/>
      <c r="O94" s="739"/>
      <c r="P94" s="739"/>
      <c r="Q94" s="739"/>
      <c r="R94" s="739"/>
      <c r="S94" s="739"/>
      <c r="T94" s="739"/>
      <c r="U94" s="739"/>
      <c r="V94" s="739"/>
      <c r="W94" s="739"/>
      <c r="X94" s="739"/>
      <c r="Y94" s="739"/>
      <c r="Z94" s="739"/>
    </row>
    <row r="95" spans="1:26" ht="15.75" customHeight="1" x14ac:dyDescent="0.3">
      <c r="A95" s="744"/>
      <c r="B95" s="738"/>
      <c r="C95" s="738"/>
      <c r="D95" s="738"/>
      <c r="E95" s="738"/>
      <c r="F95" s="738"/>
      <c r="G95" s="738"/>
      <c r="H95" s="738"/>
      <c r="I95" s="738"/>
      <c r="J95" s="738"/>
      <c r="K95" s="738"/>
      <c r="L95" s="739"/>
      <c r="M95" s="739"/>
      <c r="N95" s="739"/>
      <c r="O95" s="739"/>
      <c r="P95" s="739"/>
      <c r="Q95" s="739"/>
      <c r="R95" s="739"/>
      <c r="S95" s="739"/>
      <c r="T95" s="739"/>
      <c r="U95" s="739"/>
      <c r="V95" s="739"/>
      <c r="W95" s="739"/>
      <c r="X95" s="739"/>
      <c r="Y95" s="739"/>
      <c r="Z95" s="739"/>
    </row>
    <row r="96" spans="1:26" ht="15.75" customHeight="1" x14ac:dyDescent="0.3">
      <c r="A96" s="862" t="s">
        <v>469</v>
      </c>
      <c r="B96" s="863"/>
      <c r="C96" s="863"/>
      <c r="D96" s="863"/>
      <c r="E96" s="863"/>
      <c r="F96" s="863"/>
      <c r="G96" s="863"/>
      <c r="H96" s="863"/>
      <c r="I96" s="863"/>
      <c r="J96" s="738"/>
      <c r="K96" s="738"/>
      <c r="L96" s="739"/>
      <c r="M96" s="739"/>
      <c r="N96" s="739"/>
      <c r="O96" s="739"/>
      <c r="P96" s="739"/>
      <c r="Q96" s="739"/>
      <c r="R96" s="739"/>
      <c r="S96" s="739"/>
      <c r="T96" s="739"/>
      <c r="U96" s="739"/>
      <c r="V96" s="739"/>
      <c r="W96" s="739"/>
      <c r="X96" s="739"/>
      <c r="Y96" s="739"/>
      <c r="Z96" s="739"/>
    </row>
    <row r="97" spans="1:26" ht="15.75" customHeight="1" x14ac:dyDescent="0.3">
      <c r="A97" s="744"/>
      <c r="B97" s="738"/>
      <c r="C97" s="738"/>
      <c r="D97" s="738"/>
      <c r="E97" s="738"/>
      <c r="F97" s="738"/>
      <c r="G97" s="738"/>
      <c r="H97" s="738"/>
      <c r="I97" s="738"/>
      <c r="J97" s="738"/>
      <c r="K97" s="738"/>
      <c r="L97" s="739"/>
      <c r="M97" s="739"/>
      <c r="N97" s="739"/>
      <c r="O97" s="739"/>
      <c r="P97" s="739"/>
      <c r="Q97" s="739"/>
      <c r="R97" s="739"/>
      <c r="S97" s="739"/>
      <c r="T97" s="739"/>
      <c r="U97" s="739"/>
      <c r="V97" s="739"/>
      <c r="W97" s="739"/>
      <c r="X97" s="739"/>
      <c r="Y97" s="739"/>
      <c r="Z97" s="739"/>
    </row>
    <row r="98" spans="1:26" ht="15.75" customHeight="1" x14ac:dyDescent="0.3">
      <c r="A98" s="744"/>
      <c r="B98" s="738"/>
      <c r="C98" s="738"/>
      <c r="D98" s="738"/>
      <c r="E98" s="738"/>
      <c r="F98" s="738"/>
      <c r="G98" s="738"/>
      <c r="H98" s="738"/>
      <c r="I98" s="738"/>
      <c r="J98" s="738"/>
      <c r="K98" s="738"/>
      <c r="L98" s="739"/>
      <c r="M98" s="739"/>
      <c r="N98" s="739"/>
      <c r="O98" s="739"/>
      <c r="P98" s="739"/>
      <c r="Q98" s="739"/>
      <c r="R98" s="739"/>
      <c r="S98" s="739"/>
      <c r="T98" s="739"/>
      <c r="U98" s="739"/>
      <c r="V98" s="739"/>
      <c r="W98" s="739"/>
      <c r="X98" s="739"/>
      <c r="Y98" s="739"/>
      <c r="Z98" s="739"/>
    </row>
    <row r="99" spans="1:26" ht="15.75" customHeight="1" x14ac:dyDescent="0.3">
      <c r="A99" s="744"/>
      <c r="B99" s="738"/>
      <c r="C99" s="738"/>
      <c r="D99" s="738"/>
      <c r="E99" s="738"/>
      <c r="F99" s="738"/>
      <c r="G99" s="738"/>
      <c r="H99" s="738"/>
      <c r="I99" s="738"/>
      <c r="J99" s="738"/>
      <c r="K99" s="738"/>
      <c r="L99" s="739"/>
      <c r="M99" s="739"/>
      <c r="N99" s="739"/>
      <c r="O99" s="739"/>
      <c r="P99" s="739"/>
      <c r="Q99" s="739"/>
      <c r="R99" s="739"/>
      <c r="S99" s="739"/>
      <c r="T99" s="739"/>
      <c r="U99" s="739"/>
      <c r="V99" s="739"/>
      <c r="W99" s="739"/>
      <c r="X99" s="739"/>
      <c r="Y99" s="739"/>
      <c r="Z99" s="739"/>
    </row>
    <row r="100" spans="1:26" ht="15.75" customHeight="1" x14ac:dyDescent="0.3">
      <c r="A100" s="744"/>
      <c r="B100" s="738"/>
      <c r="C100" s="738"/>
      <c r="D100" s="738"/>
      <c r="E100" s="738"/>
      <c r="F100" s="738"/>
      <c r="G100" s="738"/>
      <c r="H100" s="738"/>
      <c r="I100" s="738"/>
      <c r="J100" s="738"/>
      <c r="K100" s="738"/>
      <c r="L100" s="739"/>
      <c r="M100" s="739"/>
      <c r="N100" s="739"/>
      <c r="O100" s="739"/>
      <c r="P100" s="739"/>
      <c r="Q100" s="739"/>
      <c r="R100" s="739"/>
      <c r="S100" s="739"/>
      <c r="T100" s="739"/>
      <c r="U100" s="739"/>
      <c r="V100" s="739"/>
      <c r="W100" s="739"/>
      <c r="X100" s="739"/>
      <c r="Y100" s="739"/>
      <c r="Z100" s="739"/>
    </row>
    <row r="101" spans="1:26" ht="15.75" customHeight="1" x14ac:dyDescent="0.3">
      <c r="A101" s="744"/>
      <c r="B101" s="738"/>
      <c r="C101" s="738"/>
      <c r="D101" s="738"/>
      <c r="E101" s="738"/>
      <c r="F101" s="738"/>
      <c r="G101" s="738"/>
      <c r="H101" s="738"/>
      <c r="I101" s="738"/>
      <c r="J101" s="738"/>
      <c r="K101" s="738"/>
      <c r="L101" s="739"/>
      <c r="M101" s="739"/>
      <c r="N101" s="739"/>
      <c r="O101" s="739"/>
      <c r="P101" s="739"/>
      <c r="Q101" s="739"/>
      <c r="R101" s="739"/>
      <c r="S101" s="739"/>
      <c r="T101" s="739"/>
      <c r="U101" s="739"/>
      <c r="V101" s="739"/>
      <c r="W101" s="739"/>
      <c r="X101" s="739"/>
      <c r="Y101" s="739"/>
      <c r="Z101" s="739"/>
    </row>
    <row r="102" spans="1:26" ht="15.75" customHeight="1" x14ac:dyDescent="0.3">
      <c r="A102" s="744"/>
      <c r="B102" s="738"/>
      <c r="C102" s="738"/>
      <c r="D102" s="738"/>
      <c r="E102" s="738"/>
      <c r="F102" s="738"/>
      <c r="G102" s="738"/>
      <c r="H102" s="738"/>
      <c r="I102" s="738"/>
      <c r="J102" s="738"/>
      <c r="K102" s="738"/>
      <c r="L102" s="739"/>
      <c r="M102" s="739"/>
      <c r="N102" s="739"/>
      <c r="O102" s="739"/>
      <c r="P102" s="739"/>
      <c r="Q102" s="739"/>
      <c r="R102" s="739"/>
      <c r="S102" s="739"/>
      <c r="T102" s="739"/>
      <c r="U102" s="739"/>
      <c r="V102" s="739"/>
      <c r="W102" s="739"/>
      <c r="X102" s="739"/>
      <c r="Y102" s="739"/>
      <c r="Z102" s="739"/>
    </row>
    <row r="103" spans="1:26" ht="15.75" customHeight="1" x14ac:dyDescent="0.3">
      <c r="A103" s="744"/>
      <c r="B103" s="738"/>
      <c r="C103" s="738"/>
      <c r="D103" s="738"/>
      <c r="E103" s="738"/>
      <c r="F103" s="738"/>
      <c r="G103" s="738"/>
      <c r="H103" s="738"/>
      <c r="I103" s="738"/>
      <c r="J103" s="738"/>
      <c r="K103" s="738"/>
      <c r="L103" s="739"/>
      <c r="M103" s="739"/>
      <c r="N103" s="739"/>
      <c r="O103" s="739"/>
      <c r="P103" s="739"/>
      <c r="Q103" s="739"/>
      <c r="R103" s="739"/>
      <c r="S103" s="739"/>
      <c r="T103" s="739"/>
      <c r="U103" s="739"/>
      <c r="V103" s="739"/>
      <c r="W103" s="739"/>
      <c r="X103" s="739"/>
      <c r="Y103" s="739"/>
      <c r="Z103" s="739"/>
    </row>
    <row r="104" spans="1:26" ht="15.75" customHeight="1" x14ac:dyDescent="0.3">
      <c r="A104" s="744"/>
      <c r="B104" s="738"/>
      <c r="C104" s="738"/>
      <c r="D104" s="738"/>
      <c r="E104" s="738"/>
      <c r="F104" s="738"/>
      <c r="G104" s="738"/>
      <c r="H104" s="738"/>
      <c r="I104" s="738"/>
      <c r="J104" s="738"/>
      <c r="K104" s="738"/>
      <c r="L104" s="739"/>
      <c r="M104" s="739"/>
      <c r="N104" s="739"/>
      <c r="O104" s="739"/>
      <c r="P104" s="739"/>
      <c r="Q104" s="739"/>
      <c r="R104" s="739"/>
      <c r="S104" s="739"/>
      <c r="T104" s="739"/>
      <c r="U104" s="739"/>
      <c r="V104" s="739"/>
      <c r="W104" s="739"/>
      <c r="X104" s="739"/>
      <c r="Y104" s="739"/>
      <c r="Z104" s="739"/>
    </row>
    <row r="105" spans="1:26" ht="15.75" customHeight="1" x14ac:dyDescent="0.3">
      <c r="A105" s="744"/>
      <c r="B105" s="738"/>
      <c r="C105" s="738"/>
      <c r="D105" s="738"/>
      <c r="E105" s="738"/>
      <c r="F105" s="738"/>
      <c r="G105" s="738"/>
      <c r="H105" s="738"/>
      <c r="I105" s="738"/>
      <c r="J105" s="738"/>
      <c r="K105" s="738"/>
      <c r="L105" s="739"/>
      <c r="M105" s="739"/>
      <c r="N105" s="739"/>
      <c r="O105" s="739"/>
      <c r="P105" s="739"/>
      <c r="Q105" s="739"/>
      <c r="R105" s="739"/>
      <c r="S105" s="739"/>
      <c r="T105" s="739"/>
      <c r="U105" s="739"/>
      <c r="V105" s="739"/>
      <c r="W105" s="739"/>
      <c r="X105" s="739"/>
      <c r="Y105" s="739"/>
      <c r="Z105" s="739"/>
    </row>
    <row r="106" spans="1:26" ht="15.75" customHeight="1" x14ac:dyDescent="0.3">
      <c r="A106" s="744"/>
      <c r="B106" s="738"/>
      <c r="C106" s="738"/>
      <c r="D106" s="738"/>
      <c r="E106" s="738"/>
      <c r="F106" s="738"/>
      <c r="G106" s="738"/>
      <c r="H106" s="738"/>
      <c r="I106" s="738"/>
      <c r="J106" s="738"/>
      <c r="K106" s="738"/>
      <c r="L106" s="739"/>
      <c r="M106" s="739"/>
      <c r="N106" s="739"/>
      <c r="O106" s="739"/>
      <c r="P106" s="739"/>
      <c r="Q106" s="739"/>
      <c r="R106" s="739"/>
      <c r="S106" s="739"/>
      <c r="T106" s="739"/>
      <c r="U106" s="739"/>
      <c r="V106" s="739"/>
      <c r="W106" s="739"/>
      <c r="X106" s="739"/>
      <c r="Y106" s="739"/>
      <c r="Z106" s="739"/>
    </row>
    <row r="107" spans="1:26" ht="15.75" customHeight="1" x14ac:dyDescent="0.3">
      <c r="A107" s="744"/>
      <c r="B107" s="738"/>
      <c r="C107" s="738"/>
      <c r="D107" s="738"/>
      <c r="E107" s="738"/>
      <c r="F107" s="738"/>
      <c r="G107" s="738"/>
      <c r="H107" s="738"/>
      <c r="I107" s="738"/>
      <c r="J107" s="738"/>
      <c r="K107" s="738"/>
      <c r="L107" s="739"/>
      <c r="M107" s="739"/>
      <c r="N107" s="739"/>
      <c r="O107" s="739"/>
      <c r="P107" s="739"/>
      <c r="Q107" s="739"/>
      <c r="R107" s="739"/>
      <c r="S107" s="739"/>
      <c r="T107" s="739"/>
      <c r="U107" s="739"/>
      <c r="V107" s="739"/>
      <c r="W107" s="739"/>
      <c r="X107" s="739"/>
      <c r="Y107" s="739"/>
      <c r="Z107" s="739"/>
    </row>
    <row r="108" spans="1:26" ht="15.75" customHeight="1" x14ac:dyDescent="0.3">
      <c r="A108" s="744"/>
      <c r="B108" s="738"/>
      <c r="C108" s="738"/>
      <c r="D108" s="738"/>
      <c r="E108" s="738"/>
      <c r="F108" s="738"/>
      <c r="G108" s="738"/>
      <c r="H108" s="738"/>
      <c r="I108" s="738"/>
      <c r="J108" s="738"/>
      <c r="K108" s="738"/>
      <c r="L108" s="739"/>
      <c r="M108" s="739"/>
      <c r="N108" s="739"/>
      <c r="O108" s="739"/>
      <c r="P108" s="739"/>
      <c r="Q108" s="739"/>
      <c r="R108" s="739"/>
      <c r="S108" s="739"/>
      <c r="T108" s="739"/>
      <c r="U108" s="739"/>
      <c r="V108" s="739"/>
      <c r="W108" s="739"/>
      <c r="X108" s="739"/>
      <c r="Y108" s="739"/>
      <c r="Z108" s="739"/>
    </row>
    <row r="109" spans="1:26" ht="15.75" customHeight="1" x14ac:dyDescent="0.3">
      <c r="A109" s="744"/>
      <c r="B109" s="738"/>
      <c r="C109" s="738"/>
      <c r="D109" s="738"/>
      <c r="E109" s="738"/>
      <c r="F109" s="738"/>
      <c r="G109" s="738"/>
      <c r="H109" s="738"/>
      <c r="I109" s="738"/>
      <c r="J109" s="738"/>
      <c r="K109" s="738"/>
      <c r="L109" s="739"/>
      <c r="M109" s="739"/>
      <c r="N109" s="739"/>
      <c r="O109" s="739"/>
      <c r="P109" s="739"/>
      <c r="Q109" s="739"/>
      <c r="R109" s="739"/>
      <c r="S109" s="739"/>
      <c r="T109" s="739"/>
      <c r="U109" s="739"/>
      <c r="V109" s="739"/>
      <c r="W109" s="739"/>
      <c r="X109" s="739"/>
      <c r="Y109" s="739"/>
      <c r="Z109" s="739"/>
    </row>
    <row r="110" spans="1:26" ht="15.75" customHeight="1" x14ac:dyDescent="0.3">
      <c r="A110" s="744"/>
      <c r="B110" s="738"/>
      <c r="C110" s="738"/>
      <c r="D110" s="738"/>
      <c r="E110" s="738"/>
      <c r="F110" s="738"/>
      <c r="G110" s="738"/>
      <c r="H110" s="738"/>
      <c r="I110" s="738"/>
      <c r="J110" s="738"/>
      <c r="K110" s="738"/>
      <c r="L110" s="739"/>
      <c r="M110" s="739"/>
      <c r="N110" s="739"/>
      <c r="O110" s="739"/>
      <c r="P110" s="739"/>
      <c r="Q110" s="739"/>
      <c r="R110" s="739"/>
      <c r="S110" s="739"/>
      <c r="T110" s="739"/>
      <c r="U110" s="739"/>
      <c r="V110" s="739"/>
      <c r="W110" s="739"/>
      <c r="X110" s="739"/>
      <c r="Y110" s="739"/>
      <c r="Z110" s="739"/>
    </row>
    <row r="111" spans="1:26" ht="15.75" customHeight="1" x14ac:dyDescent="0.3">
      <c r="A111" s="744"/>
      <c r="B111" s="738"/>
      <c r="C111" s="738"/>
      <c r="D111" s="738"/>
      <c r="E111" s="738"/>
      <c r="F111" s="738"/>
      <c r="G111" s="738"/>
      <c r="H111" s="738"/>
      <c r="I111" s="738"/>
      <c r="J111" s="738"/>
      <c r="K111" s="738"/>
      <c r="L111" s="739"/>
      <c r="M111" s="739"/>
      <c r="N111" s="739"/>
      <c r="O111" s="739"/>
      <c r="P111" s="739"/>
      <c r="Q111" s="739"/>
      <c r="R111" s="739"/>
      <c r="S111" s="739"/>
      <c r="T111" s="739"/>
      <c r="U111" s="739"/>
      <c r="V111" s="739"/>
      <c r="W111" s="739"/>
      <c r="X111" s="739"/>
      <c r="Y111" s="739"/>
      <c r="Z111" s="739"/>
    </row>
    <row r="112" spans="1:26" ht="165.75" customHeight="1" x14ac:dyDescent="0.3">
      <c r="A112" s="864" t="s">
        <v>833</v>
      </c>
      <c r="B112" s="865"/>
      <c r="C112" s="865"/>
      <c r="D112" s="865"/>
      <c r="E112" s="865"/>
      <c r="F112" s="865"/>
      <c r="G112" s="865"/>
      <c r="H112" s="865"/>
      <c r="I112" s="865"/>
      <c r="J112" s="769"/>
      <c r="K112" s="769"/>
      <c r="L112" s="739"/>
      <c r="M112" s="739"/>
      <c r="N112" s="739"/>
      <c r="O112" s="739"/>
      <c r="P112" s="739"/>
      <c r="Q112" s="739"/>
      <c r="R112" s="739"/>
      <c r="S112" s="739"/>
      <c r="T112" s="739"/>
      <c r="U112" s="739"/>
      <c r="V112" s="739"/>
      <c r="W112" s="739"/>
      <c r="X112" s="739"/>
      <c r="Y112" s="739"/>
      <c r="Z112" s="739"/>
    </row>
    <row r="113" spans="1:26" ht="15.75" customHeight="1" x14ac:dyDescent="0.3">
      <c r="A113" s="744"/>
      <c r="B113" s="738"/>
      <c r="C113" s="738"/>
      <c r="D113" s="738"/>
      <c r="E113" s="738"/>
      <c r="F113" s="738"/>
      <c r="G113" s="738"/>
      <c r="H113" s="738"/>
      <c r="I113" s="738"/>
      <c r="J113" s="738"/>
      <c r="K113" s="738"/>
      <c r="L113" s="739"/>
      <c r="M113" s="739"/>
      <c r="N113" s="739"/>
      <c r="O113" s="739"/>
      <c r="P113" s="739"/>
      <c r="Q113" s="739"/>
      <c r="R113" s="739"/>
      <c r="S113" s="739"/>
      <c r="T113" s="739"/>
      <c r="U113" s="739"/>
      <c r="V113" s="739"/>
      <c r="W113" s="739"/>
      <c r="X113" s="739"/>
      <c r="Y113" s="739"/>
      <c r="Z113" s="739"/>
    </row>
    <row r="114" spans="1:26" ht="15.75" customHeight="1" x14ac:dyDescent="0.3">
      <c r="A114" s="744"/>
      <c r="B114" s="738"/>
      <c r="C114" s="738"/>
      <c r="D114" s="738"/>
      <c r="E114" s="738"/>
      <c r="F114" s="738"/>
      <c r="G114" s="738"/>
      <c r="H114" s="738"/>
      <c r="I114" s="738"/>
      <c r="J114" s="738"/>
      <c r="K114" s="738"/>
      <c r="L114" s="739"/>
      <c r="M114" s="739"/>
      <c r="N114" s="739"/>
      <c r="O114" s="739"/>
      <c r="P114" s="739"/>
      <c r="Q114" s="739"/>
      <c r="R114" s="739"/>
      <c r="S114" s="739"/>
      <c r="T114" s="739"/>
      <c r="U114" s="739"/>
      <c r="V114" s="739"/>
      <c r="W114" s="739"/>
      <c r="X114" s="739"/>
      <c r="Y114" s="739"/>
      <c r="Z114" s="739"/>
    </row>
    <row r="115" spans="1:26" ht="15.75" customHeight="1" x14ac:dyDescent="0.3">
      <c r="A115" s="744"/>
      <c r="B115" s="738"/>
      <c r="C115" s="738"/>
      <c r="D115" s="738"/>
      <c r="E115" s="738"/>
      <c r="F115" s="738"/>
      <c r="G115" s="738"/>
      <c r="H115" s="738"/>
      <c r="I115" s="738"/>
      <c r="J115" s="738"/>
      <c r="K115" s="738"/>
      <c r="L115" s="739"/>
      <c r="M115" s="739"/>
      <c r="N115" s="739"/>
      <c r="O115" s="739"/>
      <c r="P115" s="739"/>
      <c r="Q115" s="739"/>
      <c r="R115" s="739"/>
      <c r="S115" s="739"/>
      <c r="T115" s="739"/>
      <c r="U115" s="739"/>
      <c r="V115" s="739"/>
      <c r="W115" s="739"/>
      <c r="X115" s="739"/>
      <c r="Y115" s="739"/>
      <c r="Z115" s="739"/>
    </row>
    <row r="116" spans="1:26" ht="15.75" customHeight="1" x14ac:dyDescent="0.3">
      <c r="A116" s="744"/>
      <c r="B116" s="738"/>
      <c r="C116" s="738"/>
      <c r="D116" s="738"/>
      <c r="E116" s="738"/>
      <c r="F116" s="738"/>
      <c r="G116" s="738"/>
      <c r="H116" s="738"/>
      <c r="I116" s="738"/>
      <c r="J116" s="738"/>
      <c r="K116" s="738"/>
      <c r="L116" s="739"/>
      <c r="M116" s="739"/>
      <c r="N116" s="739"/>
      <c r="O116" s="739"/>
      <c r="P116" s="739"/>
      <c r="Q116" s="739"/>
      <c r="R116" s="739"/>
      <c r="S116" s="739"/>
      <c r="T116" s="739"/>
      <c r="U116" s="739"/>
      <c r="V116" s="739"/>
      <c r="W116" s="739"/>
      <c r="X116" s="739"/>
      <c r="Y116" s="739"/>
      <c r="Z116" s="739"/>
    </row>
    <row r="117" spans="1:26" ht="15.75" customHeight="1" x14ac:dyDescent="0.3">
      <c r="A117" s="744"/>
      <c r="B117" s="738"/>
      <c r="C117" s="738"/>
      <c r="D117" s="738"/>
      <c r="E117" s="738"/>
      <c r="F117" s="738"/>
      <c r="G117" s="738"/>
      <c r="H117" s="738"/>
      <c r="I117" s="738"/>
      <c r="J117" s="738"/>
      <c r="K117" s="738"/>
      <c r="L117" s="739"/>
      <c r="M117" s="739"/>
      <c r="N117" s="739"/>
      <c r="O117" s="739"/>
      <c r="P117" s="739"/>
      <c r="Q117" s="739"/>
      <c r="R117" s="739"/>
      <c r="S117" s="739"/>
      <c r="T117" s="739"/>
      <c r="U117" s="739"/>
      <c r="V117" s="739"/>
      <c r="W117" s="739"/>
      <c r="X117" s="739"/>
      <c r="Y117" s="739"/>
      <c r="Z117" s="739"/>
    </row>
    <row r="118" spans="1:26" ht="15.75" customHeight="1" x14ac:dyDescent="0.3">
      <c r="A118" s="744"/>
      <c r="B118" s="738"/>
      <c r="C118" s="738"/>
      <c r="D118" s="738"/>
      <c r="E118" s="738"/>
      <c r="F118" s="738"/>
      <c r="G118" s="738"/>
      <c r="H118" s="738"/>
      <c r="I118" s="738"/>
      <c r="J118" s="738"/>
      <c r="K118" s="738"/>
      <c r="L118" s="739"/>
      <c r="M118" s="739"/>
      <c r="N118" s="739"/>
      <c r="O118" s="739"/>
      <c r="P118" s="739"/>
      <c r="Q118" s="739"/>
      <c r="R118" s="739"/>
      <c r="S118" s="739"/>
      <c r="T118" s="739"/>
      <c r="U118" s="739"/>
      <c r="V118" s="739"/>
      <c r="W118" s="739"/>
      <c r="X118" s="739"/>
      <c r="Y118" s="739"/>
      <c r="Z118" s="739"/>
    </row>
    <row r="119" spans="1:26" ht="15.75" customHeight="1" x14ac:dyDescent="0.3">
      <c r="A119" s="744"/>
      <c r="B119" s="738"/>
      <c r="C119" s="738"/>
      <c r="D119" s="738"/>
      <c r="E119" s="738"/>
      <c r="F119" s="738"/>
      <c r="G119" s="738"/>
      <c r="H119" s="738"/>
      <c r="I119" s="738"/>
      <c r="J119" s="738"/>
      <c r="K119" s="738"/>
      <c r="L119" s="739"/>
      <c r="M119" s="739"/>
      <c r="N119" s="739"/>
      <c r="O119" s="739"/>
      <c r="P119" s="739"/>
      <c r="Q119" s="739"/>
      <c r="R119" s="739"/>
      <c r="S119" s="739"/>
      <c r="T119" s="739"/>
      <c r="U119" s="739"/>
      <c r="V119" s="739"/>
      <c r="W119" s="739"/>
      <c r="X119" s="739"/>
      <c r="Y119" s="739"/>
      <c r="Z119" s="739"/>
    </row>
    <row r="120" spans="1:26" ht="15.75" customHeight="1" x14ac:dyDescent="0.3">
      <c r="A120" s="744"/>
      <c r="B120" s="738"/>
      <c r="C120" s="738"/>
      <c r="D120" s="738"/>
      <c r="E120" s="738"/>
      <c r="F120" s="738"/>
      <c r="G120" s="738"/>
      <c r="H120" s="738"/>
      <c r="I120" s="738"/>
      <c r="J120" s="738"/>
      <c r="K120" s="738"/>
      <c r="L120" s="739"/>
      <c r="M120" s="739"/>
      <c r="N120" s="739"/>
      <c r="O120" s="739"/>
      <c r="P120" s="739"/>
      <c r="Q120" s="739"/>
      <c r="R120" s="739"/>
      <c r="S120" s="739"/>
      <c r="T120" s="739"/>
      <c r="U120" s="739"/>
      <c r="V120" s="739"/>
      <c r="W120" s="739"/>
      <c r="X120" s="739"/>
      <c r="Y120" s="739"/>
      <c r="Z120" s="739"/>
    </row>
    <row r="121" spans="1:26" ht="15.75" customHeight="1" x14ac:dyDescent="0.3">
      <c r="A121" s="744"/>
      <c r="B121" s="738"/>
      <c r="C121" s="738"/>
      <c r="D121" s="738"/>
      <c r="E121" s="738"/>
      <c r="F121" s="738"/>
      <c r="G121" s="738"/>
      <c r="H121" s="738"/>
      <c r="I121" s="738"/>
      <c r="J121" s="738"/>
      <c r="K121" s="738"/>
      <c r="L121" s="739"/>
      <c r="M121" s="739"/>
      <c r="N121" s="739"/>
      <c r="O121" s="739"/>
      <c r="P121" s="739"/>
      <c r="Q121" s="739"/>
      <c r="R121" s="739"/>
      <c r="S121" s="739"/>
      <c r="T121" s="739"/>
      <c r="U121" s="739"/>
      <c r="V121" s="739"/>
      <c r="W121" s="739"/>
      <c r="X121" s="739"/>
      <c r="Y121" s="739"/>
      <c r="Z121" s="739"/>
    </row>
    <row r="122" spans="1:26" ht="15.75" customHeight="1" x14ac:dyDescent="0.3">
      <c r="A122" s="744"/>
      <c r="B122" s="738"/>
      <c r="C122" s="738"/>
      <c r="D122" s="738"/>
      <c r="E122" s="738"/>
      <c r="F122" s="738"/>
      <c r="G122" s="738"/>
      <c r="H122" s="738"/>
      <c r="I122" s="738"/>
      <c r="J122" s="738"/>
      <c r="K122" s="738"/>
      <c r="L122" s="739"/>
      <c r="M122" s="739"/>
      <c r="N122" s="739"/>
      <c r="O122" s="739"/>
      <c r="P122" s="739"/>
      <c r="Q122" s="739"/>
      <c r="R122" s="739"/>
      <c r="S122" s="739"/>
      <c r="T122" s="739"/>
      <c r="U122" s="739"/>
      <c r="V122" s="739"/>
      <c r="W122" s="739"/>
      <c r="X122" s="739"/>
      <c r="Y122" s="739"/>
      <c r="Z122" s="739"/>
    </row>
    <row r="123" spans="1:26" ht="15.75" customHeight="1" x14ac:dyDescent="0.3">
      <c r="A123" s="744"/>
      <c r="B123" s="738"/>
      <c r="C123" s="738"/>
      <c r="D123" s="738"/>
      <c r="E123" s="738"/>
      <c r="F123" s="738"/>
      <c r="G123" s="738"/>
      <c r="H123" s="738"/>
      <c r="I123" s="738"/>
      <c r="J123" s="738"/>
      <c r="K123" s="738"/>
      <c r="L123" s="739"/>
      <c r="M123" s="739"/>
      <c r="N123" s="739"/>
      <c r="O123" s="739"/>
      <c r="P123" s="739"/>
      <c r="Q123" s="739"/>
      <c r="R123" s="739"/>
      <c r="S123" s="739"/>
      <c r="T123" s="739"/>
      <c r="U123" s="739"/>
      <c r="V123" s="739"/>
      <c r="W123" s="739"/>
      <c r="X123" s="739"/>
      <c r="Y123" s="739"/>
      <c r="Z123" s="739"/>
    </row>
    <row r="124" spans="1:26" ht="15.75" customHeight="1" x14ac:dyDescent="0.3">
      <c r="A124" s="744"/>
      <c r="B124" s="738"/>
      <c r="C124" s="738"/>
      <c r="D124" s="738"/>
      <c r="E124" s="738"/>
      <c r="F124" s="738"/>
      <c r="G124" s="738"/>
      <c r="H124" s="738"/>
      <c r="I124" s="738"/>
      <c r="J124" s="738"/>
      <c r="K124" s="738"/>
      <c r="L124" s="739"/>
      <c r="M124" s="739"/>
      <c r="N124" s="739"/>
      <c r="O124" s="739"/>
      <c r="P124" s="739"/>
      <c r="Q124" s="739"/>
      <c r="R124" s="739"/>
      <c r="S124" s="739"/>
      <c r="T124" s="739"/>
      <c r="U124" s="739"/>
      <c r="V124" s="739"/>
      <c r="W124" s="739"/>
      <c r="X124" s="739"/>
      <c r="Y124" s="739"/>
      <c r="Z124" s="739"/>
    </row>
    <row r="125" spans="1:26" ht="15.75" customHeight="1" x14ac:dyDescent="0.3">
      <c r="A125" s="744"/>
      <c r="B125" s="738"/>
      <c r="C125" s="738"/>
      <c r="D125" s="738"/>
      <c r="E125" s="738"/>
      <c r="F125" s="738"/>
      <c r="G125" s="738"/>
      <c r="H125" s="738"/>
      <c r="I125" s="738"/>
      <c r="J125" s="738"/>
      <c r="K125" s="738"/>
      <c r="L125" s="739"/>
      <c r="M125" s="739"/>
      <c r="N125" s="739"/>
      <c r="O125" s="739"/>
      <c r="P125" s="739"/>
      <c r="Q125" s="739"/>
      <c r="R125" s="739"/>
      <c r="S125" s="739"/>
      <c r="T125" s="739"/>
      <c r="U125" s="739"/>
      <c r="V125" s="739"/>
      <c r="W125" s="739"/>
      <c r="X125" s="739"/>
      <c r="Y125" s="739"/>
      <c r="Z125" s="739"/>
    </row>
    <row r="126" spans="1:26" ht="15.75" customHeight="1" x14ac:dyDescent="0.3">
      <c r="A126" s="744"/>
      <c r="B126" s="738"/>
      <c r="C126" s="738"/>
      <c r="D126" s="738"/>
      <c r="E126" s="738"/>
      <c r="F126" s="738"/>
      <c r="G126" s="738"/>
      <c r="H126" s="738"/>
      <c r="I126" s="738"/>
      <c r="J126" s="738"/>
      <c r="K126" s="738"/>
      <c r="L126" s="739"/>
      <c r="M126" s="739"/>
      <c r="N126" s="739"/>
      <c r="O126" s="739"/>
      <c r="P126" s="739"/>
      <c r="Q126" s="739"/>
      <c r="R126" s="739"/>
      <c r="S126" s="739"/>
      <c r="T126" s="739"/>
      <c r="U126" s="739"/>
      <c r="V126" s="739"/>
      <c r="W126" s="739"/>
      <c r="X126" s="739"/>
      <c r="Y126" s="739"/>
      <c r="Z126" s="739"/>
    </row>
    <row r="127" spans="1:26" ht="15.75" customHeight="1" x14ac:dyDescent="0.3">
      <c r="A127" s="744"/>
      <c r="B127" s="738"/>
      <c r="C127" s="738"/>
      <c r="D127" s="738"/>
      <c r="E127" s="738"/>
      <c r="F127" s="738"/>
      <c r="G127" s="738"/>
      <c r="H127" s="738"/>
      <c r="I127" s="738"/>
      <c r="J127" s="738"/>
      <c r="K127" s="738"/>
      <c r="L127" s="739"/>
      <c r="M127" s="739"/>
      <c r="N127" s="739"/>
      <c r="O127" s="739"/>
      <c r="P127" s="739"/>
      <c r="Q127" s="739"/>
      <c r="R127" s="739"/>
      <c r="S127" s="739"/>
      <c r="T127" s="739"/>
      <c r="U127" s="739"/>
      <c r="V127" s="739"/>
      <c r="W127" s="739"/>
      <c r="X127" s="739"/>
      <c r="Y127" s="739"/>
      <c r="Z127" s="739"/>
    </row>
    <row r="128" spans="1:26" ht="15.75" customHeight="1" x14ac:dyDescent="0.3">
      <c r="A128" s="744"/>
      <c r="B128" s="738"/>
      <c r="C128" s="738"/>
      <c r="D128" s="738"/>
      <c r="E128" s="738"/>
      <c r="F128" s="738"/>
      <c r="G128" s="738"/>
      <c r="H128" s="738"/>
      <c r="I128" s="738"/>
      <c r="J128" s="738"/>
      <c r="K128" s="738"/>
      <c r="L128" s="739"/>
      <c r="M128" s="739"/>
      <c r="N128" s="739"/>
      <c r="O128" s="739"/>
      <c r="P128" s="739"/>
      <c r="Q128" s="739"/>
      <c r="R128" s="739"/>
      <c r="S128" s="739"/>
      <c r="T128" s="739"/>
      <c r="U128" s="739"/>
      <c r="V128" s="739"/>
      <c r="W128" s="739"/>
      <c r="X128" s="739"/>
      <c r="Y128" s="739"/>
      <c r="Z128" s="739"/>
    </row>
    <row r="129" spans="1:26" ht="15.75" customHeight="1" x14ac:dyDescent="0.3">
      <c r="A129" s="744"/>
      <c r="B129" s="738"/>
      <c r="C129" s="738"/>
      <c r="D129" s="738"/>
      <c r="E129" s="738"/>
      <c r="F129" s="738"/>
      <c r="G129" s="738"/>
      <c r="H129" s="738"/>
      <c r="I129" s="738"/>
      <c r="J129" s="738"/>
      <c r="K129" s="738"/>
      <c r="L129" s="739"/>
      <c r="M129" s="739"/>
      <c r="N129" s="739"/>
      <c r="O129" s="739"/>
      <c r="P129" s="739"/>
      <c r="Q129" s="739"/>
      <c r="R129" s="739"/>
      <c r="S129" s="739"/>
      <c r="T129" s="739"/>
      <c r="U129" s="739"/>
      <c r="V129" s="739"/>
      <c r="W129" s="739"/>
      <c r="X129" s="739"/>
      <c r="Y129" s="739"/>
      <c r="Z129" s="739"/>
    </row>
    <row r="130" spans="1:26" ht="15.75" customHeight="1" x14ac:dyDescent="0.3">
      <c r="A130" s="744"/>
      <c r="B130" s="738"/>
      <c r="C130" s="738"/>
      <c r="D130" s="738"/>
      <c r="E130" s="738"/>
      <c r="F130" s="738"/>
      <c r="G130" s="738"/>
      <c r="H130" s="738"/>
      <c r="I130" s="738"/>
      <c r="J130" s="738"/>
      <c r="K130" s="738"/>
      <c r="L130" s="739"/>
      <c r="M130" s="739"/>
      <c r="N130" s="739"/>
      <c r="O130" s="739"/>
      <c r="P130" s="739"/>
      <c r="Q130" s="739"/>
      <c r="R130" s="739"/>
      <c r="S130" s="739"/>
      <c r="T130" s="739"/>
      <c r="U130" s="739"/>
      <c r="V130" s="739"/>
      <c r="W130" s="739"/>
      <c r="X130" s="739"/>
      <c r="Y130" s="739"/>
      <c r="Z130" s="739"/>
    </row>
    <row r="131" spans="1:26" ht="15.75" customHeight="1" x14ac:dyDescent="0.3">
      <c r="A131" s="744"/>
      <c r="B131" s="738"/>
      <c r="C131" s="738"/>
      <c r="D131" s="738"/>
      <c r="E131" s="738"/>
      <c r="F131" s="738"/>
      <c r="G131" s="738"/>
      <c r="H131" s="738"/>
      <c r="I131" s="738"/>
      <c r="J131" s="738"/>
      <c r="K131" s="738"/>
      <c r="L131" s="739"/>
      <c r="M131" s="739"/>
      <c r="N131" s="739"/>
      <c r="O131" s="739"/>
      <c r="P131" s="739"/>
      <c r="Q131" s="739"/>
      <c r="R131" s="739"/>
      <c r="S131" s="739"/>
      <c r="T131" s="739"/>
      <c r="U131" s="739"/>
      <c r="V131" s="739"/>
      <c r="W131" s="739"/>
      <c r="X131" s="739"/>
      <c r="Y131" s="739"/>
      <c r="Z131" s="739"/>
    </row>
    <row r="132" spans="1:26" ht="15.75" customHeight="1" x14ac:dyDescent="0.3">
      <c r="A132" s="744"/>
      <c r="B132" s="738"/>
      <c r="C132" s="738"/>
      <c r="D132" s="738"/>
      <c r="E132" s="738"/>
      <c r="F132" s="738"/>
      <c r="G132" s="738"/>
      <c r="H132" s="738"/>
      <c r="I132" s="738"/>
      <c r="J132" s="738"/>
      <c r="K132" s="738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39"/>
      <c r="Y132" s="739"/>
      <c r="Z132" s="739"/>
    </row>
    <row r="133" spans="1:26" ht="15.75" customHeight="1" x14ac:dyDescent="0.3">
      <c r="A133" s="744"/>
      <c r="B133" s="738"/>
      <c r="C133" s="738"/>
      <c r="D133" s="738"/>
      <c r="E133" s="738"/>
      <c r="F133" s="738"/>
      <c r="G133" s="738"/>
      <c r="H133" s="738"/>
      <c r="I133" s="738"/>
      <c r="J133" s="738"/>
      <c r="K133" s="738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39"/>
      <c r="Y133" s="739"/>
      <c r="Z133" s="739"/>
    </row>
    <row r="134" spans="1:26" ht="15.75" customHeight="1" x14ac:dyDescent="0.3">
      <c r="A134" s="744"/>
      <c r="B134" s="738"/>
      <c r="C134" s="738"/>
      <c r="D134" s="738"/>
      <c r="E134" s="738"/>
      <c r="F134" s="738"/>
      <c r="G134" s="738"/>
      <c r="H134" s="738"/>
      <c r="I134" s="738"/>
      <c r="J134" s="738"/>
      <c r="K134" s="738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39"/>
      <c r="Y134" s="739"/>
      <c r="Z134" s="739"/>
    </row>
    <row r="135" spans="1:26" ht="15.75" customHeight="1" x14ac:dyDescent="0.3">
      <c r="A135" s="744"/>
      <c r="B135" s="738"/>
      <c r="C135" s="738"/>
      <c r="D135" s="738"/>
      <c r="E135" s="738"/>
      <c r="F135" s="738"/>
      <c r="G135" s="738"/>
      <c r="H135" s="738"/>
      <c r="I135" s="738"/>
      <c r="J135" s="738"/>
      <c r="K135" s="738"/>
      <c r="L135" s="739"/>
      <c r="M135" s="739"/>
      <c r="N135" s="739"/>
      <c r="O135" s="739"/>
      <c r="P135" s="739"/>
      <c r="Q135" s="739"/>
      <c r="R135" s="739"/>
      <c r="S135" s="739"/>
      <c r="T135" s="739"/>
      <c r="U135" s="739"/>
      <c r="V135" s="739"/>
      <c r="W135" s="739"/>
      <c r="X135" s="739"/>
      <c r="Y135" s="739"/>
      <c r="Z135" s="739"/>
    </row>
    <row r="136" spans="1:26" ht="15.75" customHeight="1" x14ac:dyDescent="0.3">
      <c r="A136" s="744"/>
      <c r="B136" s="738"/>
      <c r="C136" s="738"/>
      <c r="D136" s="738"/>
      <c r="E136" s="738"/>
      <c r="F136" s="738"/>
      <c r="G136" s="738"/>
      <c r="H136" s="738"/>
      <c r="I136" s="738"/>
      <c r="J136" s="738"/>
      <c r="K136" s="738"/>
      <c r="L136" s="739"/>
      <c r="M136" s="739"/>
      <c r="N136" s="739"/>
      <c r="O136" s="739"/>
      <c r="P136" s="739"/>
      <c r="Q136" s="739"/>
      <c r="R136" s="739"/>
      <c r="S136" s="739"/>
      <c r="T136" s="739"/>
      <c r="U136" s="739"/>
      <c r="V136" s="739"/>
      <c r="W136" s="739"/>
      <c r="X136" s="739"/>
      <c r="Y136" s="739"/>
      <c r="Z136" s="739"/>
    </row>
    <row r="137" spans="1:26" ht="15.75" customHeight="1" x14ac:dyDescent="0.3">
      <c r="A137" s="744"/>
      <c r="B137" s="738"/>
      <c r="C137" s="738"/>
      <c r="D137" s="738"/>
      <c r="E137" s="738"/>
      <c r="F137" s="738"/>
      <c r="G137" s="738"/>
      <c r="H137" s="738"/>
      <c r="I137" s="738"/>
      <c r="J137" s="738"/>
      <c r="K137" s="738"/>
      <c r="L137" s="739"/>
      <c r="M137" s="739"/>
      <c r="N137" s="739"/>
      <c r="O137" s="739"/>
      <c r="P137" s="739"/>
      <c r="Q137" s="739"/>
      <c r="R137" s="739"/>
      <c r="S137" s="739"/>
      <c r="T137" s="739"/>
      <c r="U137" s="739"/>
      <c r="V137" s="739"/>
      <c r="W137" s="739"/>
      <c r="X137" s="739"/>
      <c r="Y137" s="739"/>
      <c r="Z137" s="739"/>
    </row>
    <row r="138" spans="1:26" ht="15.75" customHeight="1" x14ac:dyDescent="0.3">
      <c r="A138" s="744"/>
      <c r="B138" s="738"/>
      <c r="C138" s="738"/>
      <c r="D138" s="738"/>
      <c r="E138" s="738"/>
      <c r="F138" s="738"/>
      <c r="G138" s="738"/>
      <c r="H138" s="738"/>
      <c r="I138" s="738"/>
      <c r="J138" s="738"/>
      <c r="K138" s="738"/>
      <c r="L138" s="739"/>
      <c r="M138" s="739"/>
      <c r="N138" s="739"/>
      <c r="O138" s="739"/>
      <c r="P138" s="739"/>
      <c r="Q138" s="739"/>
      <c r="R138" s="739"/>
      <c r="S138" s="739"/>
      <c r="T138" s="739"/>
      <c r="U138" s="739"/>
      <c r="V138" s="739"/>
      <c r="W138" s="739"/>
      <c r="X138" s="739"/>
      <c r="Y138" s="739"/>
      <c r="Z138" s="739"/>
    </row>
    <row r="139" spans="1:26" ht="15.75" customHeight="1" x14ac:dyDescent="0.3">
      <c r="A139" s="744"/>
      <c r="B139" s="738"/>
      <c r="C139" s="738"/>
      <c r="D139" s="738"/>
      <c r="E139" s="738"/>
      <c r="F139" s="738"/>
      <c r="G139" s="738"/>
      <c r="H139" s="738"/>
      <c r="I139" s="738"/>
      <c r="J139" s="738"/>
      <c r="K139" s="738"/>
      <c r="L139" s="739"/>
      <c r="M139" s="739"/>
      <c r="N139" s="739"/>
      <c r="O139" s="739"/>
      <c r="P139" s="739"/>
      <c r="Q139" s="739"/>
      <c r="R139" s="739"/>
      <c r="S139" s="739"/>
      <c r="T139" s="739"/>
      <c r="U139" s="739"/>
      <c r="V139" s="739"/>
      <c r="W139" s="739"/>
      <c r="X139" s="739"/>
      <c r="Y139" s="739"/>
      <c r="Z139" s="739"/>
    </row>
    <row r="140" spans="1:26" ht="15.75" customHeight="1" x14ac:dyDescent="0.3">
      <c r="A140" s="744"/>
      <c r="B140" s="738"/>
      <c r="C140" s="738"/>
      <c r="D140" s="738"/>
      <c r="E140" s="738"/>
      <c r="F140" s="738"/>
      <c r="G140" s="738"/>
      <c r="H140" s="738"/>
      <c r="I140" s="738"/>
      <c r="J140" s="738"/>
      <c r="K140" s="738"/>
      <c r="L140" s="739"/>
      <c r="M140" s="739"/>
      <c r="N140" s="739"/>
      <c r="O140" s="739"/>
      <c r="P140" s="739"/>
      <c r="Q140" s="739"/>
      <c r="R140" s="739"/>
      <c r="S140" s="739"/>
      <c r="T140" s="739"/>
      <c r="U140" s="739"/>
      <c r="V140" s="739"/>
      <c r="W140" s="739"/>
      <c r="X140" s="739"/>
      <c r="Y140" s="739"/>
      <c r="Z140" s="739"/>
    </row>
    <row r="141" spans="1:26" ht="15.75" customHeight="1" x14ac:dyDescent="0.3">
      <c r="A141" s="744"/>
      <c r="B141" s="738"/>
      <c r="C141" s="738"/>
      <c r="D141" s="738"/>
      <c r="E141" s="738"/>
      <c r="F141" s="738"/>
      <c r="G141" s="738"/>
      <c r="H141" s="738"/>
      <c r="I141" s="738"/>
      <c r="J141" s="738"/>
      <c r="K141" s="738"/>
      <c r="L141" s="739"/>
      <c r="M141" s="739"/>
      <c r="N141" s="739"/>
      <c r="O141" s="739"/>
      <c r="P141" s="739"/>
      <c r="Q141" s="739"/>
      <c r="R141" s="739"/>
      <c r="S141" s="739"/>
      <c r="T141" s="739"/>
      <c r="U141" s="739"/>
      <c r="V141" s="739"/>
      <c r="W141" s="739"/>
      <c r="X141" s="739"/>
      <c r="Y141" s="739"/>
      <c r="Z141" s="739"/>
    </row>
    <row r="142" spans="1:26" ht="15.75" customHeight="1" x14ac:dyDescent="0.3">
      <c r="A142" s="744"/>
      <c r="B142" s="738"/>
      <c r="C142" s="738"/>
      <c r="D142" s="738"/>
      <c r="E142" s="738"/>
      <c r="F142" s="738"/>
      <c r="G142" s="738"/>
      <c r="H142" s="738"/>
      <c r="I142" s="738"/>
      <c r="J142" s="738"/>
      <c r="K142" s="738"/>
      <c r="L142" s="739"/>
      <c r="M142" s="739"/>
      <c r="N142" s="739"/>
      <c r="O142" s="739"/>
      <c r="P142" s="739"/>
      <c r="Q142" s="739"/>
      <c r="R142" s="739"/>
      <c r="S142" s="739"/>
      <c r="T142" s="739"/>
      <c r="U142" s="739"/>
      <c r="V142" s="739"/>
      <c r="W142" s="739"/>
      <c r="X142" s="739"/>
      <c r="Y142" s="739"/>
      <c r="Z142" s="739"/>
    </row>
    <row r="143" spans="1:26" ht="15.75" customHeight="1" x14ac:dyDescent="0.3">
      <c r="A143" s="744"/>
      <c r="B143" s="738"/>
      <c r="C143" s="738"/>
      <c r="D143" s="738"/>
      <c r="E143" s="738"/>
      <c r="F143" s="738"/>
      <c r="G143" s="738"/>
      <c r="H143" s="738"/>
      <c r="I143" s="738"/>
      <c r="J143" s="738"/>
      <c r="K143" s="738"/>
      <c r="L143" s="739"/>
      <c r="M143" s="739"/>
      <c r="N143" s="739"/>
      <c r="O143" s="739"/>
      <c r="P143" s="739"/>
      <c r="Q143" s="739"/>
      <c r="R143" s="739"/>
      <c r="S143" s="739"/>
      <c r="T143" s="739"/>
      <c r="U143" s="739"/>
      <c r="V143" s="739"/>
      <c r="W143" s="739"/>
      <c r="X143" s="739"/>
      <c r="Y143" s="739"/>
      <c r="Z143" s="739"/>
    </row>
    <row r="144" spans="1:26" ht="15.75" customHeight="1" x14ac:dyDescent="0.3">
      <c r="A144" s="744"/>
      <c r="B144" s="738"/>
      <c r="C144" s="738"/>
      <c r="D144" s="738"/>
      <c r="E144" s="738"/>
      <c r="F144" s="738"/>
      <c r="G144" s="738"/>
      <c r="H144" s="738"/>
      <c r="I144" s="738"/>
      <c r="J144" s="738"/>
      <c r="K144" s="738"/>
      <c r="L144" s="739"/>
      <c r="M144" s="739"/>
      <c r="N144" s="739"/>
      <c r="O144" s="739"/>
      <c r="P144" s="739"/>
      <c r="Q144" s="739"/>
      <c r="R144" s="739"/>
      <c r="S144" s="739"/>
      <c r="T144" s="739"/>
      <c r="U144" s="739"/>
      <c r="V144" s="739"/>
      <c r="W144" s="739"/>
      <c r="X144" s="739"/>
      <c r="Y144" s="739"/>
      <c r="Z144" s="739"/>
    </row>
    <row r="145" spans="1:26" ht="15.75" customHeight="1" x14ac:dyDescent="0.3">
      <c r="A145" s="744"/>
      <c r="B145" s="738"/>
      <c r="C145" s="738"/>
      <c r="D145" s="738"/>
      <c r="E145" s="738"/>
      <c r="F145" s="738"/>
      <c r="G145" s="738"/>
      <c r="H145" s="738"/>
      <c r="I145" s="738"/>
      <c r="J145" s="738"/>
      <c r="K145" s="738"/>
      <c r="L145" s="739"/>
      <c r="M145" s="739"/>
      <c r="N145" s="739"/>
      <c r="O145" s="739"/>
      <c r="P145" s="739"/>
      <c r="Q145" s="739"/>
      <c r="R145" s="739"/>
      <c r="S145" s="739"/>
      <c r="T145" s="739"/>
      <c r="U145" s="739"/>
      <c r="V145" s="739"/>
      <c r="W145" s="739"/>
      <c r="X145" s="739"/>
      <c r="Y145" s="739"/>
      <c r="Z145" s="739"/>
    </row>
    <row r="146" spans="1:26" ht="15.75" customHeight="1" x14ac:dyDescent="0.3">
      <c r="A146" s="744"/>
      <c r="B146" s="738"/>
      <c r="C146" s="738"/>
      <c r="D146" s="738"/>
      <c r="E146" s="738"/>
      <c r="F146" s="738"/>
      <c r="G146" s="738"/>
      <c r="H146" s="738"/>
      <c r="I146" s="738"/>
      <c r="J146" s="738"/>
      <c r="K146" s="738"/>
      <c r="L146" s="739"/>
      <c r="M146" s="739"/>
      <c r="N146" s="739"/>
      <c r="O146" s="739"/>
      <c r="P146" s="739"/>
      <c r="Q146" s="739"/>
      <c r="R146" s="739"/>
      <c r="S146" s="739"/>
      <c r="T146" s="739"/>
      <c r="U146" s="739"/>
      <c r="V146" s="739"/>
      <c r="W146" s="739"/>
      <c r="X146" s="739"/>
      <c r="Y146" s="739"/>
      <c r="Z146" s="739"/>
    </row>
    <row r="147" spans="1:26" ht="15.75" customHeight="1" x14ac:dyDescent="0.3">
      <c r="A147" s="744"/>
      <c r="B147" s="738"/>
      <c r="C147" s="738"/>
      <c r="D147" s="738"/>
      <c r="E147" s="738"/>
      <c r="F147" s="738"/>
      <c r="G147" s="738"/>
      <c r="H147" s="738"/>
      <c r="I147" s="738"/>
      <c r="J147" s="738"/>
      <c r="K147" s="738"/>
      <c r="L147" s="739"/>
      <c r="M147" s="739"/>
      <c r="N147" s="739"/>
      <c r="O147" s="739"/>
      <c r="P147" s="739"/>
      <c r="Q147" s="739"/>
      <c r="R147" s="739"/>
      <c r="S147" s="739"/>
      <c r="T147" s="739"/>
      <c r="U147" s="739"/>
      <c r="V147" s="739"/>
      <c r="W147" s="739"/>
      <c r="X147" s="739"/>
      <c r="Y147" s="739"/>
      <c r="Z147" s="739"/>
    </row>
    <row r="148" spans="1:26" ht="15.75" customHeight="1" x14ac:dyDescent="0.3">
      <c r="A148" s="744"/>
      <c r="B148" s="738"/>
      <c r="C148" s="738"/>
      <c r="D148" s="738"/>
      <c r="E148" s="738"/>
      <c r="F148" s="738"/>
      <c r="G148" s="738"/>
      <c r="H148" s="738"/>
      <c r="I148" s="738"/>
      <c r="J148" s="738"/>
      <c r="K148" s="738"/>
      <c r="L148" s="739"/>
      <c r="M148" s="739"/>
      <c r="N148" s="739"/>
      <c r="O148" s="739"/>
      <c r="P148" s="739"/>
      <c r="Q148" s="739"/>
      <c r="R148" s="739"/>
      <c r="S148" s="739"/>
      <c r="T148" s="739"/>
      <c r="U148" s="739"/>
      <c r="V148" s="739"/>
      <c r="W148" s="739"/>
      <c r="X148" s="739"/>
      <c r="Y148" s="739"/>
      <c r="Z148" s="739"/>
    </row>
    <row r="149" spans="1:26" ht="15.75" customHeight="1" x14ac:dyDescent="0.3">
      <c r="A149" s="744"/>
      <c r="B149" s="738"/>
      <c r="C149" s="738"/>
      <c r="D149" s="738"/>
      <c r="E149" s="738"/>
      <c r="F149" s="738"/>
      <c r="G149" s="738"/>
      <c r="H149" s="738"/>
      <c r="I149" s="738"/>
      <c r="J149" s="738"/>
      <c r="K149" s="738"/>
      <c r="L149" s="739"/>
      <c r="M149" s="739"/>
      <c r="N149" s="739"/>
      <c r="O149" s="739"/>
      <c r="P149" s="739"/>
      <c r="Q149" s="739"/>
      <c r="R149" s="739"/>
      <c r="S149" s="739"/>
      <c r="T149" s="739"/>
      <c r="U149" s="739"/>
      <c r="V149" s="739"/>
      <c r="W149" s="739"/>
      <c r="X149" s="739"/>
      <c r="Y149" s="739"/>
      <c r="Z149" s="739"/>
    </row>
    <row r="150" spans="1:26" ht="15.75" customHeight="1" x14ac:dyDescent="0.3">
      <c r="A150" s="744"/>
      <c r="B150" s="738"/>
      <c r="C150" s="738"/>
      <c r="D150" s="738"/>
      <c r="E150" s="738"/>
      <c r="F150" s="738"/>
      <c r="G150" s="738"/>
      <c r="H150" s="738"/>
      <c r="I150" s="738"/>
      <c r="J150" s="738"/>
      <c r="K150" s="738"/>
      <c r="L150" s="739"/>
      <c r="M150" s="739"/>
      <c r="N150" s="739"/>
      <c r="O150" s="739"/>
      <c r="P150" s="739"/>
      <c r="Q150" s="739"/>
      <c r="R150" s="739"/>
      <c r="S150" s="739"/>
      <c r="T150" s="739"/>
      <c r="U150" s="739"/>
      <c r="V150" s="739"/>
      <c r="W150" s="739"/>
      <c r="X150" s="739"/>
      <c r="Y150" s="739"/>
      <c r="Z150" s="739"/>
    </row>
    <row r="151" spans="1:26" ht="15.75" customHeight="1" x14ac:dyDescent="0.3">
      <c r="A151" s="744"/>
      <c r="B151" s="738"/>
      <c r="C151" s="738"/>
      <c r="D151" s="738"/>
      <c r="E151" s="738"/>
      <c r="F151" s="738"/>
      <c r="G151" s="738"/>
      <c r="H151" s="738"/>
      <c r="I151" s="738"/>
      <c r="J151" s="738"/>
      <c r="K151" s="738"/>
      <c r="L151" s="739"/>
      <c r="M151" s="739"/>
      <c r="N151" s="739"/>
      <c r="O151" s="739"/>
      <c r="P151" s="739"/>
      <c r="Q151" s="739"/>
      <c r="R151" s="739"/>
      <c r="S151" s="739"/>
      <c r="T151" s="739"/>
      <c r="U151" s="739"/>
      <c r="V151" s="739"/>
      <c r="W151" s="739"/>
      <c r="X151" s="739"/>
      <c r="Y151" s="739"/>
      <c r="Z151" s="739"/>
    </row>
    <row r="152" spans="1:26" ht="15.75" customHeight="1" x14ac:dyDescent="0.3">
      <c r="A152" s="744"/>
      <c r="B152" s="738"/>
      <c r="C152" s="738"/>
      <c r="D152" s="738"/>
      <c r="E152" s="738"/>
      <c r="F152" s="738"/>
      <c r="G152" s="738"/>
      <c r="H152" s="738"/>
      <c r="I152" s="738"/>
      <c r="J152" s="738"/>
      <c r="K152" s="738"/>
      <c r="L152" s="739"/>
      <c r="M152" s="739"/>
      <c r="N152" s="739"/>
      <c r="O152" s="739"/>
      <c r="P152" s="739"/>
      <c r="Q152" s="739"/>
      <c r="R152" s="739"/>
      <c r="S152" s="739"/>
      <c r="T152" s="739"/>
      <c r="U152" s="739"/>
      <c r="V152" s="739"/>
      <c r="W152" s="739"/>
      <c r="X152" s="739"/>
      <c r="Y152" s="739"/>
      <c r="Z152" s="739"/>
    </row>
    <row r="153" spans="1:26" ht="15.75" customHeight="1" x14ac:dyDescent="0.3">
      <c r="A153" s="744"/>
      <c r="B153" s="738"/>
      <c r="C153" s="738"/>
      <c r="D153" s="738"/>
      <c r="E153" s="738"/>
      <c r="F153" s="738"/>
      <c r="G153" s="738"/>
      <c r="H153" s="738"/>
      <c r="I153" s="738"/>
      <c r="J153" s="738"/>
      <c r="K153" s="738"/>
      <c r="L153" s="739"/>
      <c r="M153" s="739"/>
      <c r="N153" s="739"/>
      <c r="O153" s="739"/>
      <c r="P153" s="739"/>
      <c r="Q153" s="739"/>
      <c r="R153" s="739"/>
      <c r="S153" s="739"/>
      <c r="T153" s="739"/>
      <c r="U153" s="739"/>
      <c r="V153" s="739"/>
      <c r="W153" s="739"/>
      <c r="X153" s="739"/>
      <c r="Y153" s="739"/>
      <c r="Z153" s="739"/>
    </row>
    <row r="154" spans="1:26" ht="15.75" customHeight="1" x14ac:dyDescent="0.3">
      <c r="A154" s="744"/>
      <c r="B154" s="738"/>
      <c r="C154" s="738"/>
      <c r="D154" s="738"/>
      <c r="E154" s="738"/>
      <c r="F154" s="738"/>
      <c r="G154" s="738"/>
      <c r="H154" s="738"/>
      <c r="I154" s="738"/>
      <c r="J154" s="738"/>
      <c r="K154" s="738"/>
      <c r="L154" s="739"/>
      <c r="M154" s="739"/>
      <c r="N154" s="739"/>
      <c r="O154" s="739"/>
      <c r="P154" s="739"/>
      <c r="Q154" s="739"/>
      <c r="R154" s="739"/>
      <c r="S154" s="739"/>
      <c r="T154" s="739"/>
      <c r="U154" s="739"/>
      <c r="V154" s="739"/>
      <c r="W154" s="739"/>
      <c r="X154" s="739"/>
      <c r="Y154" s="739"/>
      <c r="Z154" s="739"/>
    </row>
    <row r="155" spans="1:26" ht="15.75" customHeight="1" x14ac:dyDescent="0.3">
      <c r="A155" s="744"/>
      <c r="B155" s="738"/>
      <c r="C155" s="738"/>
      <c r="D155" s="738"/>
      <c r="E155" s="738"/>
      <c r="F155" s="738"/>
      <c r="G155" s="738"/>
      <c r="H155" s="738"/>
      <c r="I155" s="738"/>
      <c r="J155" s="738"/>
      <c r="K155" s="738"/>
      <c r="L155" s="739"/>
      <c r="M155" s="739"/>
      <c r="N155" s="739"/>
      <c r="O155" s="739"/>
      <c r="P155" s="739"/>
      <c r="Q155" s="739"/>
      <c r="R155" s="739"/>
      <c r="S155" s="739"/>
      <c r="T155" s="739"/>
      <c r="U155" s="739"/>
      <c r="V155" s="739"/>
      <c r="W155" s="739"/>
      <c r="X155" s="739"/>
      <c r="Y155" s="739"/>
      <c r="Z155" s="739"/>
    </row>
    <row r="156" spans="1:26" ht="15.75" customHeight="1" x14ac:dyDescent="0.3">
      <c r="A156" s="744"/>
      <c r="B156" s="738"/>
      <c r="C156" s="738"/>
      <c r="D156" s="738"/>
      <c r="E156" s="738"/>
      <c r="F156" s="738"/>
      <c r="G156" s="738"/>
      <c r="H156" s="738"/>
      <c r="I156" s="738"/>
      <c r="J156" s="738"/>
      <c r="K156" s="738"/>
      <c r="L156" s="739"/>
      <c r="M156" s="739"/>
      <c r="N156" s="739"/>
      <c r="O156" s="739"/>
      <c r="P156" s="739"/>
      <c r="Q156" s="739"/>
      <c r="R156" s="739"/>
      <c r="S156" s="739"/>
      <c r="T156" s="739"/>
      <c r="U156" s="739"/>
      <c r="V156" s="739"/>
      <c r="W156" s="739"/>
      <c r="X156" s="739"/>
      <c r="Y156" s="739"/>
      <c r="Z156" s="739"/>
    </row>
    <row r="157" spans="1:26" ht="15.75" customHeight="1" x14ac:dyDescent="0.3">
      <c r="A157" s="744"/>
      <c r="B157" s="738"/>
      <c r="C157" s="738"/>
      <c r="D157" s="738"/>
      <c r="E157" s="738"/>
      <c r="F157" s="738"/>
      <c r="G157" s="738"/>
      <c r="H157" s="738"/>
      <c r="I157" s="738"/>
      <c r="J157" s="738"/>
      <c r="K157" s="738"/>
      <c r="L157" s="739"/>
      <c r="M157" s="739"/>
      <c r="N157" s="739"/>
      <c r="O157" s="739"/>
      <c r="P157" s="739"/>
      <c r="Q157" s="739"/>
      <c r="R157" s="739"/>
      <c r="S157" s="739"/>
      <c r="T157" s="739"/>
      <c r="U157" s="739"/>
      <c r="V157" s="739"/>
      <c r="W157" s="739"/>
      <c r="X157" s="739"/>
      <c r="Y157" s="739"/>
      <c r="Z157" s="739"/>
    </row>
    <row r="158" spans="1:26" ht="15.75" customHeight="1" x14ac:dyDescent="0.3">
      <c r="A158" s="744"/>
      <c r="B158" s="738"/>
      <c r="C158" s="738"/>
      <c r="D158" s="738"/>
      <c r="E158" s="738"/>
      <c r="F158" s="738"/>
      <c r="G158" s="738"/>
      <c r="H158" s="738"/>
      <c r="I158" s="738"/>
      <c r="J158" s="738"/>
      <c r="K158" s="738"/>
      <c r="L158" s="739"/>
      <c r="M158" s="739"/>
      <c r="N158" s="739"/>
      <c r="O158" s="739"/>
      <c r="P158" s="739"/>
      <c r="Q158" s="739"/>
      <c r="R158" s="739"/>
      <c r="S158" s="739"/>
      <c r="T158" s="739"/>
      <c r="U158" s="739"/>
      <c r="V158" s="739"/>
      <c r="W158" s="739"/>
      <c r="X158" s="739"/>
      <c r="Y158" s="739"/>
      <c r="Z158" s="739"/>
    </row>
    <row r="159" spans="1:26" ht="15.75" customHeight="1" x14ac:dyDescent="0.3">
      <c r="A159" s="744"/>
      <c r="B159" s="738"/>
      <c r="C159" s="738"/>
      <c r="D159" s="738"/>
      <c r="E159" s="738"/>
      <c r="F159" s="738"/>
      <c r="G159" s="738"/>
      <c r="H159" s="738"/>
      <c r="I159" s="738"/>
      <c r="J159" s="738"/>
      <c r="K159" s="738"/>
      <c r="L159" s="739"/>
      <c r="M159" s="739"/>
      <c r="N159" s="739"/>
      <c r="O159" s="739"/>
      <c r="P159" s="739"/>
      <c r="Q159" s="739"/>
      <c r="R159" s="739"/>
      <c r="S159" s="739"/>
      <c r="T159" s="739"/>
      <c r="U159" s="739"/>
      <c r="V159" s="739"/>
      <c r="W159" s="739"/>
      <c r="X159" s="739"/>
      <c r="Y159" s="739"/>
      <c r="Z159" s="739"/>
    </row>
    <row r="160" spans="1:26" ht="15.75" customHeight="1" x14ac:dyDescent="0.3">
      <c r="A160" s="744"/>
      <c r="B160" s="738"/>
      <c r="C160" s="738"/>
      <c r="D160" s="738"/>
      <c r="E160" s="738"/>
      <c r="F160" s="738"/>
      <c r="G160" s="738"/>
      <c r="H160" s="738"/>
      <c r="I160" s="738"/>
      <c r="J160" s="738"/>
      <c r="K160" s="738"/>
      <c r="L160" s="739"/>
      <c r="M160" s="739"/>
      <c r="N160" s="739"/>
      <c r="O160" s="739"/>
      <c r="P160" s="739"/>
      <c r="Q160" s="739"/>
      <c r="R160" s="739"/>
      <c r="S160" s="739"/>
      <c r="T160" s="739"/>
      <c r="U160" s="739"/>
      <c r="V160" s="739"/>
      <c r="W160" s="739"/>
      <c r="X160" s="739"/>
      <c r="Y160" s="739"/>
      <c r="Z160" s="739"/>
    </row>
    <row r="161" spans="1:26" ht="15.75" customHeight="1" x14ac:dyDescent="0.3">
      <c r="A161" s="744"/>
      <c r="B161" s="738"/>
      <c r="C161" s="738"/>
      <c r="D161" s="738"/>
      <c r="E161" s="738"/>
      <c r="F161" s="738"/>
      <c r="G161" s="738"/>
      <c r="H161" s="738"/>
      <c r="I161" s="738"/>
      <c r="J161" s="738"/>
      <c r="K161" s="738"/>
      <c r="L161" s="739"/>
      <c r="M161" s="739"/>
      <c r="N161" s="739"/>
      <c r="O161" s="739"/>
      <c r="P161" s="739"/>
      <c r="Q161" s="739"/>
      <c r="R161" s="739"/>
      <c r="S161" s="739"/>
      <c r="T161" s="739"/>
      <c r="U161" s="739"/>
      <c r="V161" s="739"/>
      <c r="W161" s="739"/>
      <c r="X161" s="739"/>
      <c r="Y161" s="739"/>
      <c r="Z161" s="739"/>
    </row>
    <row r="162" spans="1:26" ht="15.75" customHeight="1" x14ac:dyDescent="0.3">
      <c r="A162" s="744"/>
      <c r="B162" s="738"/>
      <c r="C162" s="738"/>
      <c r="D162" s="738"/>
      <c r="E162" s="738"/>
      <c r="F162" s="738"/>
      <c r="G162" s="738"/>
      <c r="H162" s="738"/>
      <c r="I162" s="738"/>
      <c r="J162" s="738"/>
      <c r="K162" s="738"/>
      <c r="L162" s="739"/>
      <c r="M162" s="739"/>
      <c r="N162" s="739"/>
      <c r="O162" s="739"/>
      <c r="P162" s="739"/>
      <c r="Q162" s="739"/>
      <c r="R162" s="739"/>
      <c r="S162" s="739"/>
      <c r="T162" s="739"/>
      <c r="U162" s="739"/>
      <c r="V162" s="739"/>
      <c r="W162" s="739"/>
      <c r="X162" s="739"/>
      <c r="Y162" s="739"/>
      <c r="Z162" s="739"/>
    </row>
    <row r="163" spans="1:26" ht="15.75" customHeight="1" x14ac:dyDescent="0.3">
      <c r="A163" s="744"/>
      <c r="B163" s="738"/>
      <c r="C163" s="738"/>
      <c r="D163" s="738"/>
      <c r="E163" s="738"/>
      <c r="F163" s="738"/>
      <c r="G163" s="738"/>
      <c r="H163" s="738"/>
      <c r="I163" s="738"/>
      <c r="J163" s="738"/>
      <c r="K163" s="738"/>
      <c r="L163" s="739"/>
      <c r="M163" s="739"/>
      <c r="N163" s="739"/>
      <c r="O163" s="739"/>
      <c r="P163" s="739"/>
      <c r="Q163" s="739"/>
      <c r="R163" s="739"/>
      <c r="S163" s="739"/>
      <c r="T163" s="739"/>
      <c r="U163" s="739"/>
      <c r="V163" s="739"/>
      <c r="W163" s="739"/>
      <c r="X163" s="739"/>
      <c r="Y163" s="739"/>
      <c r="Z163" s="739"/>
    </row>
    <row r="164" spans="1:26" ht="15.75" customHeight="1" x14ac:dyDescent="0.3">
      <c r="A164" s="744"/>
      <c r="B164" s="738"/>
      <c r="C164" s="738"/>
      <c r="D164" s="738"/>
      <c r="E164" s="738"/>
      <c r="F164" s="738"/>
      <c r="G164" s="738"/>
      <c r="H164" s="738"/>
      <c r="I164" s="738"/>
      <c r="J164" s="738"/>
      <c r="K164" s="738"/>
      <c r="L164" s="739"/>
      <c r="M164" s="739"/>
      <c r="N164" s="739"/>
      <c r="O164" s="739"/>
      <c r="P164" s="739"/>
      <c r="Q164" s="739"/>
      <c r="R164" s="739"/>
      <c r="S164" s="739"/>
      <c r="T164" s="739"/>
      <c r="U164" s="739"/>
      <c r="V164" s="739"/>
      <c r="W164" s="739"/>
      <c r="X164" s="739"/>
      <c r="Y164" s="739"/>
      <c r="Z164" s="739"/>
    </row>
    <row r="165" spans="1:26" ht="15.75" customHeight="1" x14ac:dyDescent="0.3">
      <c r="A165" s="744"/>
      <c r="B165" s="738"/>
      <c r="C165" s="738"/>
      <c r="D165" s="738"/>
      <c r="E165" s="738"/>
      <c r="F165" s="738"/>
      <c r="G165" s="738"/>
      <c r="H165" s="738"/>
      <c r="I165" s="738"/>
      <c r="J165" s="738"/>
      <c r="K165" s="738"/>
      <c r="L165" s="739"/>
      <c r="M165" s="739"/>
      <c r="N165" s="739"/>
      <c r="O165" s="739"/>
      <c r="P165" s="739"/>
      <c r="Q165" s="739"/>
      <c r="R165" s="739"/>
      <c r="S165" s="739"/>
      <c r="T165" s="739"/>
      <c r="U165" s="739"/>
      <c r="V165" s="739"/>
      <c r="W165" s="739"/>
      <c r="X165" s="739"/>
      <c r="Y165" s="739"/>
      <c r="Z165" s="739"/>
    </row>
    <row r="166" spans="1:26" ht="15.75" customHeight="1" x14ac:dyDescent="0.3">
      <c r="A166" s="744"/>
      <c r="B166" s="738"/>
      <c r="C166" s="738"/>
      <c r="D166" s="738"/>
      <c r="E166" s="738"/>
      <c r="F166" s="738"/>
      <c r="G166" s="738"/>
      <c r="H166" s="738"/>
      <c r="I166" s="738"/>
      <c r="J166" s="738"/>
      <c r="K166" s="738"/>
      <c r="L166" s="739"/>
      <c r="M166" s="739"/>
      <c r="N166" s="739"/>
      <c r="O166" s="739"/>
      <c r="P166" s="739"/>
      <c r="Q166" s="739"/>
      <c r="R166" s="739"/>
      <c r="S166" s="739"/>
      <c r="T166" s="739"/>
      <c r="U166" s="739"/>
      <c r="V166" s="739"/>
      <c r="W166" s="739"/>
      <c r="X166" s="739"/>
      <c r="Y166" s="739"/>
      <c r="Z166" s="739"/>
    </row>
    <row r="167" spans="1:26" ht="15.75" customHeight="1" x14ac:dyDescent="0.3">
      <c r="A167" s="744"/>
      <c r="B167" s="738"/>
      <c r="C167" s="738"/>
      <c r="D167" s="738"/>
      <c r="E167" s="738"/>
      <c r="F167" s="738"/>
      <c r="G167" s="738"/>
      <c r="H167" s="738"/>
      <c r="I167" s="738"/>
      <c r="J167" s="738"/>
      <c r="K167" s="738"/>
      <c r="L167" s="739"/>
      <c r="M167" s="739"/>
      <c r="N167" s="739"/>
      <c r="O167" s="739"/>
      <c r="P167" s="739"/>
      <c r="Q167" s="739"/>
      <c r="R167" s="739"/>
      <c r="S167" s="739"/>
      <c r="T167" s="739"/>
      <c r="U167" s="739"/>
      <c r="V167" s="739"/>
      <c r="W167" s="739"/>
      <c r="X167" s="739"/>
      <c r="Y167" s="739"/>
      <c r="Z167" s="739"/>
    </row>
    <row r="168" spans="1:26" ht="15.75" customHeight="1" x14ac:dyDescent="0.3">
      <c r="A168" s="744"/>
      <c r="B168" s="738"/>
      <c r="C168" s="738"/>
      <c r="D168" s="738"/>
      <c r="E168" s="738"/>
      <c r="F168" s="738"/>
      <c r="G168" s="738"/>
      <c r="H168" s="738"/>
      <c r="I168" s="738"/>
      <c r="J168" s="738"/>
      <c r="K168" s="738"/>
      <c r="L168" s="739"/>
      <c r="M168" s="739"/>
      <c r="N168" s="739"/>
      <c r="O168" s="739"/>
      <c r="P168" s="739"/>
      <c r="Q168" s="739"/>
      <c r="R168" s="739"/>
      <c r="S168" s="739"/>
      <c r="T168" s="739"/>
      <c r="U168" s="739"/>
      <c r="V168" s="739"/>
      <c r="W168" s="739"/>
      <c r="X168" s="739"/>
      <c r="Y168" s="739"/>
      <c r="Z168" s="739"/>
    </row>
    <row r="169" spans="1:26" ht="15.75" customHeight="1" x14ac:dyDescent="0.3">
      <c r="A169" s="744"/>
      <c r="B169" s="738"/>
      <c r="C169" s="738"/>
      <c r="D169" s="738"/>
      <c r="E169" s="738"/>
      <c r="F169" s="738"/>
      <c r="G169" s="738"/>
      <c r="H169" s="738"/>
      <c r="I169" s="738"/>
      <c r="J169" s="738"/>
      <c r="K169" s="738"/>
      <c r="L169" s="739"/>
      <c r="M169" s="739"/>
      <c r="N169" s="739"/>
      <c r="O169" s="739"/>
      <c r="P169" s="739"/>
      <c r="Q169" s="739"/>
      <c r="R169" s="739"/>
      <c r="S169" s="739"/>
      <c r="T169" s="739"/>
      <c r="U169" s="739"/>
      <c r="V169" s="739"/>
      <c r="W169" s="739"/>
      <c r="X169" s="739"/>
      <c r="Y169" s="739"/>
      <c r="Z169" s="739"/>
    </row>
    <row r="170" spans="1:26" ht="15.75" customHeight="1" x14ac:dyDescent="0.3">
      <c r="A170" s="744"/>
      <c r="B170" s="738"/>
      <c r="C170" s="738"/>
      <c r="D170" s="738"/>
      <c r="E170" s="738"/>
      <c r="F170" s="738"/>
      <c r="G170" s="738"/>
      <c r="H170" s="738"/>
      <c r="I170" s="738"/>
      <c r="J170" s="738"/>
      <c r="K170" s="738"/>
      <c r="L170" s="739"/>
      <c r="M170" s="739"/>
      <c r="N170" s="739"/>
      <c r="O170" s="739"/>
      <c r="P170" s="739"/>
      <c r="Q170" s="739"/>
      <c r="R170" s="739"/>
      <c r="S170" s="739"/>
      <c r="T170" s="739"/>
      <c r="U170" s="739"/>
      <c r="V170" s="739"/>
      <c r="W170" s="739"/>
      <c r="X170" s="739"/>
      <c r="Y170" s="739"/>
      <c r="Z170" s="739"/>
    </row>
    <row r="171" spans="1:26" ht="15.75" customHeight="1" x14ac:dyDescent="0.3">
      <c r="A171" s="744"/>
      <c r="B171" s="738"/>
      <c r="C171" s="738"/>
      <c r="D171" s="738"/>
      <c r="E171" s="738"/>
      <c r="F171" s="738"/>
      <c r="G171" s="738"/>
      <c r="H171" s="738"/>
      <c r="I171" s="738"/>
      <c r="J171" s="738"/>
      <c r="K171" s="738"/>
      <c r="L171" s="739"/>
      <c r="M171" s="739"/>
      <c r="N171" s="739"/>
      <c r="O171" s="739"/>
      <c r="P171" s="739"/>
      <c r="Q171" s="739"/>
      <c r="R171" s="739"/>
      <c r="S171" s="739"/>
      <c r="T171" s="739"/>
      <c r="U171" s="739"/>
      <c r="V171" s="739"/>
      <c r="W171" s="739"/>
      <c r="X171" s="739"/>
      <c r="Y171" s="739"/>
      <c r="Z171" s="739"/>
    </row>
    <row r="172" spans="1:26" ht="15.75" customHeight="1" x14ac:dyDescent="0.3">
      <c r="A172" s="744"/>
      <c r="B172" s="738"/>
      <c r="C172" s="738"/>
      <c r="D172" s="738"/>
      <c r="E172" s="738"/>
      <c r="F172" s="738"/>
      <c r="G172" s="738"/>
      <c r="H172" s="738"/>
      <c r="I172" s="738"/>
      <c r="J172" s="738"/>
      <c r="K172" s="738"/>
      <c r="L172" s="739"/>
      <c r="M172" s="739"/>
      <c r="N172" s="739"/>
      <c r="O172" s="739"/>
      <c r="P172" s="739"/>
      <c r="Q172" s="739"/>
      <c r="R172" s="739"/>
      <c r="S172" s="739"/>
      <c r="T172" s="739"/>
      <c r="U172" s="739"/>
      <c r="V172" s="739"/>
      <c r="W172" s="739"/>
      <c r="X172" s="739"/>
      <c r="Y172" s="739"/>
      <c r="Z172" s="739"/>
    </row>
    <row r="173" spans="1:26" ht="15.75" customHeight="1" x14ac:dyDescent="0.3">
      <c r="A173" s="744"/>
      <c r="B173" s="738"/>
      <c r="C173" s="738"/>
      <c r="D173" s="738"/>
      <c r="E173" s="738"/>
      <c r="F173" s="738"/>
      <c r="G173" s="738"/>
      <c r="H173" s="738"/>
      <c r="I173" s="738"/>
      <c r="J173" s="738"/>
      <c r="K173" s="738"/>
      <c r="L173" s="739"/>
      <c r="M173" s="739"/>
      <c r="N173" s="739"/>
      <c r="O173" s="739"/>
      <c r="P173" s="739"/>
      <c r="Q173" s="739"/>
      <c r="R173" s="739"/>
      <c r="S173" s="739"/>
      <c r="T173" s="739"/>
      <c r="U173" s="739"/>
      <c r="V173" s="739"/>
      <c r="W173" s="739"/>
      <c r="X173" s="739"/>
      <c r="Y173" s="739"/>
      <c r="Z173" s="739"/>
    </row>
    <row r="174" spans="1:26" ht="15.75" customHeight="1" x14ac:dyDescent="0.3">
      <c r="A174" s="744"/>
      <c r="B174" s="738"/>
      <c r="C174" s="738"/>
      <c r="D174" s="738"/>
      <c r="E174" s="738"/>
      <c r="F174" s="738"/>
      <c r="G174" s="738"/>
      <c r="H174" s="738"/>
      <c r="I174" s="738"/>
      <c r="J174" s="738"/>
      <c r="K174" s="738"/>
      <c r="L174" s="739"/>
      <c r="M174" s="739"/>
      <c r="N174" s="739"/>
      <c r="O174" s="739"/>
      <c r="P174" s="739"/>
      <c r="Q174" s="739"/>
      <c r="R174" s="739"/>
      <c r="S174" s="739"/>
      <c r="T174" s="739"/>
      <c r="U174" s="739"/>
      <c r="V174" s="739"/>
      <c r="W174" s="739"/>
      <c r="X174" s="739"/>
      <c r="Y174" s="739"/>
      <c r="Z174" s="739"/>
    </row>
    <row r="175" spans="1:26" ht="15.75" customHeight="1" x14ac:dyDescent="0.3">
      <c r="A175" s="744"/>
      <c r="B175" s="738"/>
      <c r="C175" s="738"/>
      <c r="D175" s="738"/>
      <c r="E175" s="738"/>
      <c r="F175" s="738"/>
      <c r="G175" s="738"/>
      <c r="H175" s="738"/>
      <c r="I175" s="738"/>
      <c r="J175" s="738"/>
      <c r="K175" s="738"/>
      <c r="L175" s="739"/>
      <c r="M175" s="739"/>
      <c r="N175" s="739"/>
      <c r="O175" s="739"/>
      <c r="P175" s="739"/>
      <c r="Q175" s="739"/>
      <c r="R175" s="739"/>
      <c r="S175" s="739"/>
      <c r="T175" s="739"/>
      <c r="U175" s="739"/>
      <c r="V175" s="739"/>
      <c r="W175" s="739"/>
      <c r="X175" s="739"/>
      <c r="Y175" s="739"/>
      <c r="Z175" s="739"/>
    </row>
    <row r="176" spans="1:26" ht="15.75" customHeight="1" x14ac:dyDescent="0.3">
      <c r="A176" s="744"/>
      <c r="B176" s="738"/>
      <c r="C176" s="738"/>
      <c r="D176" s="738"/>
      <c r="E176" s="738"/>
      <c r="F176" s="738"/>
      <c r="G176" s="738"/>
      <c r="H176" s="738"/>
      <c r="I176" s="738"/>
      <c r="J176" s="738"/>
      <c r="K176" s="738"/>
      <c r="L176" s="739"/>
      <c r="M176" s="739"/>
      <c r="N176" s="739"/>
      <c r="O176" s="739"/>
      <c r="P176" s="739"/>
      <c r="Q176" s="739"/>
      <c r="R176" s="739"/>
      <c r="S176" s="739"/>
      <c r="T176" s="739"/>
      <c r="U176" s="739"/>
      <c r="V176" s="739"/>
      <c r="W176" s="739"/>
      <c r="X176" s="739"/>
      <c r="Y176" s="739"/>
      <c r="Z176" s="739"/>
    </row>
    <row r="177" spans="1:26" ht="15.75" customHeight="1" x14ac:dyDescent="0.3">
      <c r="A177" s="744"/>
      <c r="B177" s="738"/>
      <c r="C177" s="738"/>
      <c r="D177" s="738"/>
      <c r="E177" s="738"/>
      <c r="F177" s="738"/>
      <c r="G177" s="738"/>
      <c r="H177" s="738"/>
      <c r="I177" s="738"/>
      <c r="J177" s="738"/>
      <c r="K177" s="738"/>
      <c r="L177" s="739"/>
      <c r="M177" s="739"/>
      <c r="N177" s="739"/>
      <c r="O177" s="739"/>
      <c r="P177" s="739"/>
      <c r="Q177" s="739"/>
      <c r="R177" s="739"/>
      <c r="S177" s="739"/>
      <c r="T177" s="739"/>
      <c r="U177" s="739"/>
      <c r="V177" s="739"/>
      <c r="W177" s="739"/>
      <c r="X177" s="739"/>
      <c r="Y177" s="739"/>
      <c r="Z177" s="739"/>
    </row>
    <row r="178" spans="1:26" ht="15.75" customHeight="1" x14ac:dyDescent="0.3">
      <c r="A178" s="744"/>
      <c r="B178" s="738"/>
      <c r="C178" s="738"/>
      <c r="D178" s="738"/>
      <c r="E178" s="738"/>
      <c r="F178" s="738"/>
      <c r="G178" s="738"/>
      <c r="H178" s="738"/>
      <c r="I178" s="738"/>
      <c r="J178" s="738"/>
      <c r="K178" s="738"/>
      <c r="L178" s="739"/>
      <c r="M178" s="739"/>
      <c r="N178" s="739"/>
      <c r="O178" s="739"/>
      <c r="P178" s="739"/>
      <c r="Q178" s="739"/>
      <c r="R178" s="739"/>
      <c r="S178" s="739"/>
      <c r="T178" s="739"/>
      <c r="U178" s="739"/>
      <c r="V178" s="739"/>
      <c r="W178" s="739"/>
      <c r="X178" s="739"/>
      <c r="Y178" s="739"/>
      <c r="Z178" s="739"/>
    </row>
    <row r="179" spans="1:26" ht="15.75" customHeight="1" x14ac:dyDescent="0.3">
      <c r="A179" s="744"/>
      <c r="B179" s="738"/>
      <c r="C179" s="738"/>
      <c r="D179" s="738"/>
      <c r="E179" s="738"/>
      <c r="F179" s="738"/>
      <c r="G179" s="738"/>
      <c r="H179" s="738"/>
      <c r="I179" s="738"/>
      <c r="J179" s="738"/>
      <c r="K179" s="738"/>
      <c r="L179" s="739"/>
      <c r="M179" s="739"/>
      <c r="N179" s="739"/>
      <c r="O179" s="739"/>
      <c r="P179" s="739"/>
      <c r="Q179" s="739"/>
      <c r="R179" s="739"/>
      <c r="S179" s="739"/>
      <c r="T179" s="739"/>
      <c r="U179" s="739"/>
      <c r="V179" s="739"/>
      <c r="W179" s="739"/>
      <c r="X179" s="739"/>
      <c r="Y179" s="739"/>
      <c r="Z179" s="739"/>
    </row>
    <row r="180" spans="1:26" ht="15.75" customHeight="1" x14ac:dyDescent="0.3">
      <c r="A180" s="744"/>
      <c r="B180" s="738"/>
      <c r="C180" s="738"/>
      <c r="D180" s="738"/>
      <c r="E180" s="738"/>
      <c r="F180" s="738"/>
      <c r="G180" s="738"/>
      <c r="H180" s="738"/>
      <c r="I180" s="738"/>
      <c r="J180" s="738"/>
      <c r="K180" s="738"/>
      <c r="L180" s="739"/>
      <c r="M180" s="739"/>
      <c r="N180" s="739"/>
      <c r="O180" s="739"/>
      <c r="P180" s="739"/>
      <c r="Q180" s="739"/>
      <c r="R180" s="739"/>
      <c r="S180" s="739"/>
      <c r="T180" s="739"/>
      <c r="U180" s="739"/>
      <c r="V180" s="739"/>
      <c r="W180" s="739"/>
      <c r="X180" s="739"/>
      <c r="Y180" s="739"/>
      <c r="Z180" s="739"/>
    </row>
    <row r="181" spans="1:26" ht="15.75" customHeight="1" x14ac:dyDescent="0.3">
      <c r="A181" s="744"/>
      <c r="B181" s="738"/>
      <c r="C181" s="738"/>
      <c r="D181" s="738"/>
      <c r="E181" s="738"/>
      <c r="F181" s="738"/>
      <c r="G181" s="738"/>
      <c r="H181" s="738"/>
      <c r="I181" s="738"/>
      <c r="J181" s="738"/>
      <c r="K181" s="738"/>
      <c r="L181" s="739"/>
      <c r="M181" s="739"/>
      <c r="N181" s="739"/>
      <c r="O181" s="739"/>
      <c r="P181" s="739"/>
      <c r="Q181" s="739"/>
      <c r="R181" s="739"/>
      <c r="S181" s="739"/>
      <c r="T181" s="739"/>
      <c r="U181" s="739"/>
      <c r="V181" s="739"/>
      <c r="W181" s="739"/>
      <c r="X181" s="739"/>
      <c r="Y181" s="739"/>
      <c r="Z181" s="739"/>
    </row>
    <row r="182" spans="1:26" ht="15.75" customHeight="1" x14ac:dyDescent="0.3">
      <c r="A182" s="744"/>
      <c r="B182" s="738"/>
      <c r="C182" s="738"/>
      <c r="D182" s="738"/>
      <c r="E182" s="738"/>
      <c r="F182" s="738"/>
      <c r="G182" s="738"/>
      <c r="H182" s="738"/>
      <c r="I182" s="738"/>
      <c r="J182" s="738"/>
      <c r="K182" s="738"/>
      <c r="L182" s="739"/>
      <c r="M182" s="739"/>
      <c r="N182" s="739"/>
      <c r="O182" s="739"/>
      <c r="P182" s="739"/>
      <c r="Q182" s="739"/>
      <c r="R182" s="739"/>
      <c r="S182" s="739"/>
      <c r="T182" s="739"/>
      <c r="U182" s="739"/>
      <c r="V182" s="739"/>
      <c r="W182" s="739"/>
      <c r="X182" s="739"/>
      <c r="Y182" s="739"/>
      <c r="Z182" s="739"/>
    </row>
    <row r="183" spans="1:26" ht="15.75" customHeight="1" x14ac:dyDescent="0.3">
      <c r="A183" s="744"/>
      <c r="B183" s="738"/>
      <c r="C183" s="738"/>
      <c r="D183" s="738"/>
      <c r="E183" s="738"/>
      <c r="F183" s="738"/>
      <c r="G183" s="738"/>
      <c r="H183" s="738"/>
      <c r="I183" s="738"/>
      <c r="J183" s="738"/>
      <c r="K183" s="738"/>
      <c r="L183" s="739"/>
      <c r="M183" s="739"/>
      <c r="N183" s="739"/>
      <c r="O183" s="739"/>
      <c r="P183" s="739"/>
      <c r="Q183" s="739"/>
      <c r="R183" s="739"/>
      <c r="S183" s="739"/>
      <c r="T183" s="739"/>
      <c r="U183" s="739"/>
      <c r="V183" s="739"/>
      <c r="W183" s="739"/>
      <c r="X183" s="739"/>
      <c r="Y183" s="739"/>
      <c r="Z183" s="739"/>
    </row>
    <row r="184" spans="1:26" ht="15.75" customHeight="1" x14ac:dyDescent="0.3">
      <c r="A184" s="744"/>
      <c r="B184" s="738"/>
      <c r="C184" s="738"/>
      <c r="D184" s="738"/>
      <c r="E184" s="738"/>
      <c r="F184" s="738"/>
      <c r="G184" s="738"/>
      <c r="H184" s="738"/>
      <c r="I184" s="738"/>
      <c r="J184" s="738"/>
      <c r="K184" s="738"/>
      <c r="L184" s="739"/>
      <c r="M184" s="739"/>
      <c r="N184" s="739"/>
      <c r="O184" s="739"/>
      <c r="P184" s="739"/>
      <c r="Q184" s="739"/>
      <c r="R184" s="739"/>
      <c r="S184" s="739"/>
      <c r="T184" s="739"/>
      <c r="U184" s="739"/>
      <c r="V184" s="739"/>
      <c r="W184" s="739"/>
      <c r="X184" s="739"/>
      <c r="Y184" s="739"/>
      <c r="Z184" s="739"/>
    </row>
    <row r="185" spans="1:26" ht="15.75" customHeight="1" x14ac:dyDescent="0.3">
      <c r="A185" s="744"/>
      <c r="B185" s="738"/>
      <c r="C185" s="738"/>
      <c r="D185" s="738"/>
      <c r="E185" s="738"/>
      <c r="F185" s="738"/>
      <c r="G185" s="738"/>
      <c r="H185" s="738"/>
      <c r="I185" s="738"/>
      <c r="J185" s="738"/>
      <c r="K185" s="738"/>
      <c r="L185" s="739"/>
      <c r="M185" s="739"/>
      <c r="N185" s="739"/>
      <c r="O185" s="739"/>
      <c r="P185" s="739"/>
      <c r="Q185" s="739"/>
      <c r="R185" s="739"/>
      <c r="S185" s="739"/>
      <c r="T185" s="739"/>
      <c r="U185" s="739"/>
      <c r="V185" s="739"/>
      <c r="W185" s="739"/>
      <c r="X185" s="739"/>
      <c r="Y185" s="739"/>
      <c r="Z185" s="739"/>
    </row>
    <row r="186" spans="1:26" ht="15.75" customHeight="1" x14ac:dyDescent="0.3">
      <c r="A186" s="744"/>
      <c r="B186" s="738"/>
      <c r="C186" s="738"/>
      <c r="D186" s="738"/>
      <c r="E186" s="738"/>
      <c r="F186" s="738"/>
      <c r="G186" s="738"/>
      <c r="H186" s="738"/>
      <c r="I186" s="738"/>
      <c r="J186" s="738"/>
      <c r="K186" s="738"/>
      <c r="L186" s="739"/>
      <c r="M186" s="739"/>
      <c r="N186" s="739"/>
      <c r="O186" s="739"/>
      <c r="P186" s="739"/>
      <c r="Q186" s="739"/>
      <c r="R186" s="739"/>
      <c r="S186" s="739"/>
      <c r="T186" s="739"/>
      <c r="U186" s="739"/>
      <c r="V186" s="739"/>
      <c r="W186" s="739"/>
      <c r="X186" s="739"/>
      <c r="Y186" s="739"/>
      <c r="Z186" s="739"/>
    </row>
    <row r="187" spans="1:26" ht="15.75" customHeight="1" x14ac:dyDescent="0.3">
      <c r="A187" s="744"/>
      <c r="B187" s="738"/>
      <c r="C187" s="738"/>
      <c r="D187" s="738"/>
      <c r="E187" s="738"/>
      <c r="F187" s="738"/>
      <c r="G187" s="738"/>
      <c r="H187" s="738"/>
      <c r="I187" s="738"/>
      <c r="J187" s="738"/>
      <c r="K187" s="738"/>
      <c r="L187" s="739"/>
      <c r="M187" s="739"/>
      <c r="N187" s="739"/>
      <c r="O187" s="739"/>
      <c r="P187" s="739"/>
      <c r="Q187" s="739"/>
      <c r="R187" s="739"/>
      <c r="S187" s="739"/>
      <c r="T187" s="739"/>
      <c r="U187" s="739"/>
      <c r="V187" s="739"/>
      <c r="W187" s="739"/>
      <c r="X187" s="739"/>
      <c r="Y187" s="739"/>
      <c r="Z187" s="739"/>
    </row>
    <row r="188" spans="1:26" ht="15.75" customHeight="1" x14ac:dyDescent="0.3">
      <c r="A188" s="744"/>
      <c r="B188" s="738"/>
      <c r="C188" s="738"/>
      <c r="D188" s="738"/>
      <c r="E188" s="738"/>
      <c r="F188" s="738"/>
      <c r="G188" s="738"/>
      <c r="H188" s="738"/>
      <c r="I188" s="738"/>
      <c r="J188" s="738"/>
      <c r="K188" s="738"/>
      <c r="L188" s="739"/>
      <c r="M188" s="739"/>
      <c r="N188" s="739"/>
      <c r="O188" s="739"/>
      <c r="P188" s="739"/>
      <c r="Q188" s="739"/>
      <c r="R188" s="739"/>
      <c r="S188" s="739"/>
      <c r="T188" s="739"/>
      <c r="U188" s="739"/>
      <c r="V188" s="739"/>
      <c r="W188" s="739"/>
      <c r="X188" s="739"/>
      <c r="Y188" s="739"/>
      <c r="Z188" s="739"/>
    </row>
    <row r="189" spans="1:26" ht="15.75" customHeight="1" x14ac:dyDescent="0.3">
      <c r="A189" s="744"/>
      <c r="B189" s="738"/>
      <c r="C189" s="738"/>
      <c r="D189" s="738"/>
      <c r="E189" s="738"/>
      <c r="F189" s="738"/>
      <c r="G189" s="738"/>
      <c r="H189" s="738"/>
      <c r="I189" s="738"/>
      <c r="J189" s="738"/>
      <c r="K189" s="738"/>
      <c r="L189" s="739"/>
      <c r="M189" s="739"/>
      <c r="N189" s="739"/>
      <c r="O189" s="739"/>
      <c r="P189" s="739"/>
      <c r="Q189" s="739"/>
      <c r="R189" s="739"/>
      <c r="S189" s="739"/>
      <c r="T189" s="739"/>
      <c r="U189" s="739"/>
      <c r="V189" s="739"/>
      <c r="W189" s="739"/>
      <c r="X189" s="739"/>
      <c r="Y189" s="739"/>
      <c r="Z189" s="739"/>
    </row>
    <row r="190" spans="1:26" ht="15.75" customHeight="1" x14ac:dyDescent="0.3">
      <c r="A190" s="744"/>
      <c r="B190" s="738"/>
      <c r="C190" s="738"/>
      <c r="D190" s="738"/>
      <c r="E190" s="738"/>
      <c r="F190" s="738"/>
      <c r="G190" s="738"/>
      <c r="H190" s="738"/>
      <c r="I190" s="738"/>
      <c r="J190" s="738"/>
      <c r="K190" s="738"/>
      <c r="L190" s="739"/>
      <c r="M190" s="739"/>
      <c r="N190" s="739"/>
      <c r="O190" s="739"/>
      <c r="P190" s="739"/>
      <c r="Q190" s="739"/>
      <c r="R190" s="739"/>
      <c r="S190" s="739"/>
      <c r="T190" s="739"/>
      <c r="U190" s="739"/>
      <c r="V190" s="739"/>
      <c r="W190" s="739"/>
      <c r="X190" s="739"/>
      <c r="Y190" s="739"/>
      <c r="Z190" s="739"/>
    </row>
    <row r="191" spans="1:26" ht="15.75" customHeight="1" x14ac:dyDescent="0.3">
      <c r="A191" s="744"/>
      <c r="B191" s="738"/>
      <c r="C191" s="738"/>
      <c r="D191" s="738"/>
      <c r="E191" s="738"/>
      <c r="F191" s="738"/>
      <c r="G191" s="738"/>
      <c r="H191" s="738"/>
      <c r="I191" s="738"/>
      <c r="J191" s="738"/>
      <c r="K191" s="738"/>
      <c r="L191" s="739"/>
      <c r="M191" s="739"/>
      <c r="N191" s="739"/>
      <c r="O191" s="739"/>
      <c r="P191" s="739"/>
      <c r="Q191" s="739"/>
      <c r="R191" s="739"/>
      <c r="S191" s="739"/>
      <c r="T191" s="739"/>
      <c r="U191" s="739"/>
      <c r="V191" s="739"/>
      <c r="W191" s="739"/>
      <c r="X191" s="739"/>
      <c r="Y191" s="739"/>
      <c r="Z191" s="739"/>
    </row>
    <row r="192" spans="1:26" ht="15.75" customHeight="1" x14ac:dyDescent="0.3">
      <c r="A192" s="744"/>
      <c r="B192" s="738"/>
      <c r="C192" s="738"/>
      <c r="D192" s="738"/>
      <c r="E192" s="738"/>
      <c r="F192" s="738"/>
      <c r="G192" s="738"/>
      <c r="H192" s="738"/>
      <c r="I192" s="738"/>
      <c r="J192" s="738"/>
      <c r="K192" s="738"/>
      <c r="L192" s="739"/>
      <c r="M192" s="739"/>
      <c r="N192" s="739"/>
      <c r="O192" s="739"/>
      <c r="P192" s="739"/>
      <c r="Q192" s="739"/>
      <c r="R192" s="739"/>
      <c r="S192" s="739"/>
      <c r="T192" s="739"/>
      <c r="U192" s="739"/>
      <c r="V192" s="739"/>
      <c r="W192" s="739"/>
      <c r="X192" s="739"/>
      <c r="Y192" s="739"/>
      <c r="Z192" s="739"/>
    </row>
    <row r="193" spans="1:26" ht="15.75" customHeight="1" x14ac:dyDescent="0.3">
      <c r="A193" s="744"/>
      <c r="B193" s="738"/>
      <c r="C193" s="738"/>
      <c r="D193" s="738"/>
      <c r="E193" s="738"/>
      <c r="F193" s="738"/>
      <c r="G193" s="738"/>
      <c r="H193" s="738"/>
      <c r="I193" s="738"/>
      <c r="J193" s="738"/>
      <c r="K193" s="738"/>
      <c r="L193" s="739"/>
      <c r="M193" s="739"/>
      <c r="N193" s="739"/>
      <c r="O193" s="739"/>
      <c r="P193" s="739"/>
      <c r="Q193" s="739"/>
      <c r="R193" s="739"/>
      <c r="S193" s="739"/>
      <c r="T193" s="739"/>
      <c r="U193" s="739"/>
      <c r="V193" s="739"/>
      <c r="W193" s="739"/>
      <c r="X193" s="739"/>
      <c r="Y193" s="739"/>
      <c r="Z193" s="739"/>
    </row>
    <row r="194" spans="1:26" ht="15.75" customHeight="1" x14ac:dyDescent="0.3">
      <c r="A194" s="744"/>
      <c r="B194" s="738"/>
      <c r="C194" s="738"/>
      <c r="D194" s="738"/>
      <c r="E194" s="738"/>
      <c r="F194" s="738"/>
      <c r="G194" s="738"/>
      <c r="H194" s="738"/>
      <c r="I194" s="738"/>
      <c r="J194" s="738"/>
      <c r="K194" s="738"/>
      <c r="L194" s="739"/>
      <c r="M194" s="739"/>
      <c r="N194" s="739"/>
      <c r="O194" s="739"/>
      <c r="P194" s="739"/>
      <c r="Q194" s="739"/>
      <c r="R194" s="739"/>
      <c r="S194" s="739"/>
      <c r="T194" s="739"/>
      <c r="U194" s="739"/>
      <c r="V194" s="739"/>
      <c r="W194" s="739"/>
      <c r="X194" s="739"/>
      <c r="Y194" s="739"/>
      <c r="Z194" s="739"/>
    </row>
    <row r="195" spans="1:26" ht="15.75" customHeight="1" x14ac:dyDescent="0.3">
      <c r="A195" s="744"/>
      <c r="B195" s="738"/>
      <c r="C195" s="738"/>
      <c r="D195" s="738"/>
      <c r="E195" s="738"/>
      <c r="F195" s="738"/>
      <c r="G195" s="738"/>
      <c r="H195" s="738"/>
      <c r="I195" s="738"/>
      <c r="J195" s="738"/>
      <c r="K195" s="738"/>
      <c r="L195" s="739"/>
      <c r="M195" s="739"/>
      <c r="N195" s="739"/>
      <c r="O195" s="739"/>
      <c r="P195" s="739"/>
      <c r="Q195" s="739"/>
      <c r="R195" s="739"/>
      <c r="S195" s="739"/>
      <c r="T195" s="739"/>
      <c r="U195" s="739"/>
      <c r="V195" s="739"/>
      <c r="W195" s="739"/>
      <c r="X195" s="739"/>
      <c r="Y195" s="739"/>
      <c r="Z195" s="739"/>
    </row>
    <row r="196" spans="1:26" ht="15.75" customHeight="1" x14ac:dyDescent="0.3">
      <c r="A196" s="744"/>
      <c r="B196" s="738"/>
      <c r="C196" s="738"/>
      <c r="D196" s="738"/>
      <c r="E196" s="738"/>
      <c r="F196" s="738"/>
      <c r="G196" s="738"/>
      <c r="H196" s="738"/>
      <c r="I196" s="738"/>
      <c r="J196" s="738"/>
      <c r="K196" s="738"/>
      <c r="L196" s="739"/>
      <c r="M196" s="739"/>
      <c r="N196" s="739"/>
      <c r="O196" s="739"/>
      <c r="P196" s="739"/>
      <c r="Q196" s="739"/>
      <c r="R196" s="739"/>
      <c r="S196" s="739"/>
      <c r="T196" s="739"/>
      <c r="U196" s="739"/>
      <c r="V196" s="739"/>
      <c r="W196" s="739"/>
      <c r="X196" s="739"/>
      <c r="Y196" s="739"/>
      <c r="Z196" s="739"/>
    </row>
    <row r="197" spans="1:26" ht="15.75" customHeight="1" x14ac:dyDescent="0.3">
      <c r="A197" s="744"/>
      <c r="B197" s="738"/>
      <c r="C197" s="738"/>
      <c r="D197" s="738"/>
      <c r="E197" s="738"/>
      <c r="F197" s="738"/>
      <c r="G197" s="738"/>
      <c r="H197" s="738"/>
      <c r="I197" s="738"/>
      <c r="J197" s="738"/>
      <c r="K197" s="738"/>
      <c r="L197" s="739"/>
      <c r="M197" s="739"/>
      <c r="N197" s="739"/>
      <c r="O197" s="739"/>
      <c r="P197" s="739"/>
      <c r="Q197" s="739"/>
      <c r="R197" s="739"/>
      <c r="S197" s="739"/>
      <c r="T197" s="739"/>
      <c r="U197" s="739"/>
      <c r="V197" s="739"/>
      <c r="W197" s="739"/>
      <c r="X197" s="739"/>
      <c r="Y197" s="739"/>
      <c r="Z197" s="739"/>
    </row>
    <row r="198" spans="1:26" ht="15.75" customHeight="1" x14ac:dyDescent="0.3">
      <c r="A198" s="744"/>
      <c r="B198" s="738"/>
      <c r="C198" s="738"/>
      <c r="D198" s="738"/>
      <c r="E198" s="738"/>
      <c r="F198" s="738"/>
      <c r="G198" s="738"/>
      <c r="H198" s="738"/>
      <c r="I198" s="738"/>
      <c r="J198" s="738"/>
      <c r="K198" s="738"/>
      <c r="L198" s="739"/>
      <c r="M198" s="739"/>
      <c r="N198" s="739"/>
      <c r="O198" s="739"/>
      <c r="P198" s="739"/>
      <c r="Q198" s="739"/>
      <c r="R198" s="739"/>
      <c r="S198" s="739"/>
      <c r="T198" s="739"/>
      <c r="U198" s="739"/>
      <c r="V198" s="739"/>
      <c r="W198" s="739"/>
      <c r="X198" s="739"/>
      <c r="Y198" s="739"/>
      <c r="Z198" s="739"/>
    </row>
    <row r="199" spans="1:26" ht="15.75" customHeight="1" x14ac:dyDescent="0.3">
      <c r="A199" s="744"/>
      <c r="B199" s="738"/>
      <c r="C199" s="738"/>
      <c r="D199" s="738"/>
      <c r="E199" s="738"/>
      <c r="F199" s="738"/>
      <c r="G199" s="738"/>
      <c r="H199" s="738"/>
      <c r="I199" s="738"/>
      <c r="J199" s="738"/>
      <c r="K199" s="738"/>
      <c r="L199" s="739"/>
      <c r="M199" s="739"/>
      <c r="N199" s="739"/>
      <c r="O199" s="739"/>
      <c r="P199" s="739"/>
      <c r="Q199" s="739"/>
      <c r="R199" s="739"/>
      <c r="S199" s="739"/>
      <c r="T199" s="739"/>
      <c r="U199" s="739"/>
      <c r="V199" s="739"/>
      <c r="W199" s="739"/>
      <c r="X199" s="739"/>
      <c r="Y199" s="739"/>
      <c r="Z199" s="739"/>
    </row>
    <row r="200" spans="1:26" ht="15.75" customHeight="1" x14ac:dyDescent="0.3">
      <c r="A200" s="744"/>
      <c r="B200" s="738"/>
      <c r="C200" s="738"/>
      <c r="D200" s="738"/>
      <c r="E200" s="738"/>
      <c r="F200" s="738"/>
      <c r="G200" s="738"/>
      <c r="H200" s="738"/>
      <c r="I200" s="738"/>
      <c r="J200" s="738"/>
      <c r="K200" s="738"/>
      <c r="L200" s="739"/>
      <c r="M200" s="739"/>
      <c r="N200" s="739"/>
      <c r="O200" s="739"/>
      <c r="P200" s="739"/>
      <c r="Q200" s="739"/>
      <c r="R200" s="739"/>
      <c r="S200" s="739"/>
      <c r="T200" s="739"/>
      <c r="U200" s="739"/>
      <c r="V200" s="739"/>
      <c r="W200" s="739"/>
      <c r="X200" s="739"/>
      <c r="Y200" s="739"/>
      <c r="Z200" s="739"/>
    </row>
    <row r="201" spans="1:26" ht="15.75" customHeight="1" x14ac:dyDescent="0.3">
      <c r="A201" s="744"/>
      <c r="B201" s="738"/>
      <c r="C201" s="738"/>
      <c r="D201" s="738"/>
      <c r="E201" s="738"/>
      <c r="F201" s="738"/>
      <c r="G201" s="738"/>
      <c r="H201" s="738"/>
      <c r="I201" s="738"/>
      <c r="J201" s="738"/>
      <c r="K201" s="738"/>
      <c r="L201" s="739"/>
      <c r="M201" s="739"/>
      <c r="N201" s="739"/>
      <c r="O201" s="739"/>
      <c r="P201" s="739"/>
      <c r="Q201" s="739"/>
      <c r="R201" s="739"/>
      <c r="S201" s="739"/>
      <c r="T201" s="739"/>
      <c r="U201" s="739"/>
      <c r="V201" s="739"/>
      <c r="W201" s="739"/>
      <c r="X201" s="739"/>
      <c r="Y201" s="739"/>
      <c r="Z201" s="739"/>
    </row>
    <row r="202" spans="1:26" ht="15.75" customHeight="1" x14ac:dyDescent="0.3">
      <c r="A202" s="744"/>
      <c r="B202" s="738"/>
      <c r="C202" s="738"/>
      <c r="D202" s="738"/>
      <c r="E202" s="738"/>
      <c r="F202" s="738"/>
      <c r="G202" s="738"/>
      <c r="H202" s="738"/>
      <c r="I202" s="738"/>
      <c r="J202" s="738"/>
      <c r="K202" s="738"/>
      <c r="L202" s="739"/>
      <c r="M202" s="739"/>
      <c r="N202" s="739"/>
      <c r="O202" s="739"/>
      <c r="P202" s="739"/>
      <c r="Q202" s="739"/>
      <c r="R202" s="739"/>
      <c r="S202" s="739"/>
      <c r="T202" s="739"/>
      <c r="U202" s="739"/>
      <c r="V202" s="739"/>
      <c r="W202" s="739"/>
      <c r="X202" s="739"/>
      <c r="Y202" s="739"/>
      <c r="Z202" s="739"/>
    </row>
    <row r="203" spans="1:26" ht="15.75" customHeight="1" x14ac:dyDescent="0.3">
      <c r="A203" s="744"/>
      <c r="B203" s="738"/>
      <c r="C203" s="738"/>
      <c r="D203" s="738"/>
      <c r="E203" s="738"/>
      <c r="F203" s="738"/>
      <c r="G203" s="738"/>
      <c r="H203" s="738"/>
      <c r="I203" s="738"/>
      <c r="J203" s="738"/>
      <c r="K203" s="738"/>
      <c r="L203" s="739"/>
      <c r="M203" s="739"/>
      <c r="N203" s="739"/>
      <c r="O203" s="739"/>
      <c r="P203" s="739"/>
      <c r="Q203" s="739"/>
      <c r="R203" s="739"/>
      <c r="S203" s="739"/>
      <c r="T203" s="739"/>
      <c r="U203" s="739"/>
      <c r="V203" s="739"/>
      <c r="W203" s="739"/>
      <c r="X203" s="739"/>
      <c r="Y203" s="739"/>
      <c r="Z203" s="739"/>
    </row>
    <row r="204" spans="1:26" ht="15.75" customHeight="1" x14ac:dyDescent="0.3">
      <c r="A204" s="744"/>
      <c r="B204" s="738"/>
      <c r="C204" s="738"/>
      <c r="D204" s="738"/>
      <c r="E204" s="738"/>
      <c r="F204" s="738"/>
      <c r="G204" s="738"/>
      <c r="H204" s="738"/>
      <c r="I204" s="738"/>
      <c r="J204" s="738"/>
      <c r="K204" s="738"/>
      <c r="L204" s="739"/>
      <c r="M204" s="739"/>
      <c r="N204" s="739"/>
      <c r="O204" s="739"/>
      <c r="P204" s="739"/>
      <c r="Q204" s="739"/>
      <c r="R204" s="739"/>
      <c r="S204" s="739"/>
      <c r="T204" s="739"/>
      <c r="U204" s="739"/>
      <c r="V204" s="739"/>
      <c r="W204" s="739"/>
      <c r="X204" s="739"/>
      <c r="Y204" s="739"/>
      <c r="Z204" s="739"/>
    </row>
    <row r="205" spans="1:26" ht="15.75" customHeight="1" x14ac:dyDescent="0.3">
      <c r="A205" s="744"/>
      <c r="B205" s="738"/>
      <c r="C205" s="738"/>
      <c r="D205" s="738"/>
      <c r="E205" s="738"/>
      <c r="F205" s="738"/>
      <c r="G205" s="738"/>
      <c r="H205" s="738"/>
      <c r="I205" s="738"/>
      <c r="J205" s="738"/>
      <c r="K205" s="738"/>
      <c r="L205" s="739"/>
      <c r="M205" s="739"/>
      <c r="N205" s="739"/>
      <c r="O205" s="739"/>
      <c r="P205" s="739"/>
      <c r="Q205" s="739"/>
      <c r="R205" s="739"/>
      <c r="S205" s="739"/>
      <c r="T205" s="739"/>
      <c r="U205" s="739"/>
      <c r="V205" s="739"/>
      <c r="W205" s="739"/>
      <c r="X205" s="739"/>
      <c r="Y205" s="739"/>
      <c r="Z205" s="739"/>
    </row>
    <row r="206" spans="1:26" ht="15.75" customHeight="1" x14ac:dyDescent="0.3">
      <c r="A206" s="744"/>
      <c r="B206" s="738"/>
      <c r="C206" s="738"/>
      <c r="D206" s="738"/>
      <c r="E206" s="738"/>
      <c r="F206" s="738"/>
      <c r="G206" s="738"/>
      <c r="H206" s="738"/>
      <c r="I206" s="738"/>
      <c r="J206" s="738"/>
      <c r="K206" s="738"/>
      <c r="L206" s="739"/>
      <c r="M206" s="739"/>
      <c r="N206" s="739"/>
      <c r="O206" s="739"/>
      <c r="P206" s="739"/>
      <c r="Q206" s="739"/>
      <c r="R206" s="739"/>
      <c r="S206" s="739"/>
      <c r="T206" s="739"/>
      <c r="U206" s="739"/>
      <c r="V206" s="739"/>
      <c r="W206" s="739"/>
      <c r="X206" s="739"/>
      <c r="Y206" s="739"/>
      <c r="Z206" s="739"/>
    </row>
    <row r="207" spans="1:26" ht="15.75" customHeight="1" x14ac:dyDescent="0.3">
      <c r="A207" s="744"/>
      <c r="B207" s="738"/>
      <c r="C207" s="738"/>
      <c r="D207" s="738"/>
      <c r="E207" s="738"/>
      <c r="F207" s="738"/>
      <c r="G207" s="738"/>
      <c r="H207" s="738"/>
      <c r="I207" s="738"/>
      <c r="J207" s="738"/>
      <c r="K207" s="738"/>
      <c r="L207" s="739"/>
      <c r="M207" s="739"/>
      <c r="N207" s="739"/>
      <c r="O207" s="739"/>
      <c r="P207" s="739"/>
      <c r="Q207" s="739"/>
      <c r="R207" s="739"/>
      <c r="S207" s="739"/>
      <c r="T207" s="739"/>
      <c r="U207" s="739"/>
      <c r="V207" s="739"/>
      <c r="W207" s="739"/>
      <c r="X207" s="739"/>
      <c r="Y207" s="739"/>
      <c r="Z207" s="739"/>
    </row>
    <row r="208" spans="1:26" ht="15.75" customHeight="1" x14ac:dyDescent="0.3">
      <c r="A208" s="744"/>
      <c r="B208" s="738"/>
      <c r="C208" s="738"/>
      <c r="D208" s="738"/>
      <c r="E208" s="738"/>
      <c r="F208" s="738"/>
      <c r="G208" s="738"/>
      <c r="H208" s="738"/>
      <c r="I208" s="738"/>
      <c r="J208" s="738"/>
      <c r="K208" s="738"/>
      <c r="L208" s="739"/>
      <c r="M208" s="739"/>
      <c r="N208" s="739"/>
      <c r="O208" s="739"/>
      <c r="P208" s="739"/>
      <c r="Q208" s="739"/>
      <c r="R208" s="739"/>
      <c r="S208" s="739"/>
      <c r="T208" s="739"/>
      <c r="U208" s="739"/>
      <c r="V208" s="739"/>
      <c r="W208" s="739"/>
      <c r="X208" s="739"/>
      <c r="Y208" s="739"/>
      <c r="Z208" s="739"/>
    </row>
    <row r="209" spans="1:26" ht="15.75" customHeight="1" x14ac:dyDescent="0.3">
      <c r="A209" s="744"/>
      <c r="B209" s="738"/>
      <c r="C209" s="738"/>
      <c r="D209" s="738"/>
      <c r="E209" s="738"/>
      <c r="F209" s="738"/>
      <c r="G209" s="738"/>
      <c r="H209" s="738"/>
      <c r="I209" s="738"/>
      <c r="J209" s="738"/>
      <c r="K209" s="738"/>
      <c r="L209" s="739"/>
      <c r="M209" s="739"/>
      <c r="N209" s="739"/>
      <c r="O209" s="739"/>
      <c r="P209" s="739"/>
      <c r="Q209" s="739"/>
      <c r="R209" s="739"/>
      <c r="S209" s="739"/>
      <c r="T209" s="739"/>
      <c r="U209" s="739"/>
      <c r="V209" s="739"/>
      <c r="W209" s="739"/>
      <c r="X209" s="739"/>
      <c r="Y209" s="739"/>
      <c r="Z209" s="739"/>
    </row>
    <row r="210" spans="1:26" ht="15.75" customHeight="1" x14ac:dyDescent="0.3">
      <c r="A210" s="744"/>
      <c r="B210" s="738"/>
      <c r="C210" s="738"/>
      <c r="D210" s="738"/>
      <c r="E210" s="738"/>
      <c r="F210" s="738"/>
      <c r="G210" s="738"/>
      <c r="H210" s="738"/>
      <c r="I210" s="738"/>
      <c r="J210" s="738"/>
      <c r="K210" s="738"/>
      <c r="L210" s="739"/>
      <c r="M210" s="739"/>
      <c r="N210" s="739"/>
      <c r="O210" s="739"/>
      <c r="P210" s="739"/>
      <c r="Q210" s="739"/>
      <c r="R210" s="739"/>
      <c r="S210" s="739"/>
      <c r="T210" s="739"/>
      <c r="U210" s="739"/>
      <c r="V210" s="739"/>
      <c r="W210" s="739"/>
      <c r="X210" s="739"/>
      <c r="Y210" s="739"/>
      <c r="Z210" s="739"/>
    </row>
    <row r="211" spans="1:26" ht="15.75" customHeight="1" x14ac:dyDescent="0.3">
      <c r="A211" s="744"/>
      <c r="B211" s="738"/>
      <c r="C211" s="738"/>
      <c r="D211" s="738"/>
      <c r="E211" s="738"/>
      <c r="F211" s="738"/>
      <c r="G211" s="738"/>
      <c r="H211" s="738"/>
      <c r="I211" s="738"/>
      <c r="J211" s="738"/>
      <c r="K211" s="738"/>
      <c r="L211" s="739"/>
      <c r="M211" s="739"/>
      <c r="N211" s="739"/>
      <c r="O211" s="739"/>
      <c r="P211" s="739"/>
      <c r="Q211" s="739"/>
      <c r="R211" s="739"/>
      <c r="S211" s="739"/>
      <c r="T211" s="739"/>
      <c r="U211" s="739"/>
      <c r="V211" s="739"/>
      <c r="W211" s="739"/>
      <c r="X211" s="739"/>
      <c r="Y211" s="739"/>
      <c r="Z211" s="739"/>
    </row>
    <row r="212" spans="1:26" ht="15.75" customHeight="1" x14ac:dyDescent="0.3">
      <c r="A212" s="744"/>
      <c r="B212" s="738"/>
      <c r="C212" s="738"/>
      <c r="D212" s="738"/>
      <c r="E212" s="738"/>
      <c r="F212" s="738"/>
      <c r="G212" s="738"/>
      <c r="H212" s="738"/>
      <c r="I212" s="738"/>
      <c r="J212" s="738"/>
      <c r="K212" s="738"/>
      <c r="L212" s="739"/>
      <c r="M212" s="739"/>
      <c r="N212" s="739"/>
      <c r="O212" s="739"/>
      <c r="P212" s="739"/>
      <c r="Q212" s="739"/>
      <c r="R212" s="739"/>
      <c r="S212" s="739"/>
      <c r="T212" s="739"/>
      <c r="U212" s="739"/>
      <c r="V212" s="739"/>
      <c r="W212" s="739"/>
      <c r="X212" s="739"/>
      <c r="Y212" s="739"/>
      <c r="Z212" s="739"/>
    </row>
    <row r="213" spans="1:26" ht="15.75" customHeight="1" x14ac:dyDescent="0.3">
      <c r="A213" s="744"/>
      <c r="B213" s="738"/>
      <c r="C213" s="738"/>
      <c r="D213" s="738"/>
      <c r="E213" s="738"/>
      <c r="F213" s="738"/>
      <c r="G213" s="738"/>
      <c r="H213" s="738"/>
      <c r="I213" s="738"/>
      <c r="J213" s="738"/>
      <c r="K213" s="738"/>
      <c r="L213" s="739"/>
      <c r="M213" s="739"/>
      <c r="N213" s="739"/>
      <c r="O213" s="739"/>
      <c r="P213" s="739"/>
      <c r="Q213" s="739"/>
      <c r="R213" s="739"/>
      <c r="S213" s="739"/>
      <c r="T213" s="739"/>
      <c r="U213" s="739"/>
      <c r="V213" s="739"/>
      <c r="W213" s="739"/>
      <c r="X213" s="739"/>
      <c r="Y213" s="739"/>
      <c r="Z213" s="739"/>
    </row>
    <row r="214" spans="1:26" ht="15.75" customHeight="1" x14ac:dyDescent="0.3">
      <c r="A214" s="744"/>
      <c r="B214" s="738"/>
      <c r="C214" s="738"/>
      <c r="D214" s="738"/>
      <c r="E214" s="738"/>
      <c r="F214" s="738"/>
      <c r="G214" s="738"/>
      <c r="H214" s="738"/>
      <c r="I214" s="738"/>
      <c r="J214" s="738"/>
      <c r="K214" s="738"/>
      <c r="L214" s="739"/>
      <c r="M214" s="739"/>
      <c r="N214" s="739"/>
      <c r="O214" s="739"/>
      <c r="P214" s="739"/>
      <c r="Q214" s="739"/>
      <c r="R214" s="739"/>
      <c r="S214" s="739"/>
      <c r="T214" s="739"/>
      <c r="U214" s="739"/>
      <c r="V214" s="739"/>
      <c r="W214" s="739"/>
      <c r="X214" s="739"/>
      <c r="Y214" s="739"/>
      <c r="Z214" s="739"/>
    </row>
    <row r="215" spans="1:26" ht="15.75" customHeight="1" x14ac:dyDescent="0.3">
      <c r="A215" s="744"/>
      <c r="B215" s="738"/>
      <c r="C215" s="738"/>
      <c r="D215" s="738"/>
      <c r="E215" s="738"/>
      <c r="F215" s="738"/>
      <c r="G215" s="738"/>
      <c r="H215" s="738"/>
      <c r="I215" s="738"/>
      <c r="J215" s="738"/>
      <c r="K215" s="738"/>
      <c r="L215" s="739"/>
      <c r="M215" s="739"/>
      <c r="N215" s="739"/>
      <c r="O215" s="739"/>
      <c r="P215" s="739"/>
      <c r="Q215" s="739"/>
      <c r="R215" s="739"/>
      <c r="S215" s="739"/>
      <c r="T215" s="739"/>
      <c r="U215" s="739"/>
      <c r="V215" s="739"/>
      <c r="W215" s="739"/>
      <c r="X215" s="739"/>
      <c r="Y215" s="739"/>
      <c r="Z215" s="739"/>
    </row>
    <row r="216" spans="1:26" ht="15.75" customHeight="1" x14ac:dyDescent="0.3">
      <c r="A216" s="744"/>
      <c r="B216" s="738"/>
      <c r="C216" s="738"/>
      <c r="D216" s="738"/>
      <c r="E216" s="738"/>
      <c r="F216" s="738"/>
      <c r="G216" s="738"/>
      <c r="H216" s="738"/>
      <c r="I216" s="738"/>
      <c r="J216" s="738"/>
      <c r="K216" s="738"/>
      <c r="L216" s="739"/>
      <c r="M216" s="739"/>
      <c r="N216" s="739"/>
      <c r="O216" s="739"/>
      <c r="P216" s="739"/>
      <c r="Q216" s="739"/>
      <c r="R216" s="739"/>
      <c r="S216" s="739"/>
      <c r="T216" s="739"/>
      <c r="U216" s="739"/>
      <c r="V216" s="739"/>
      <c r="W216" s="739"/>
      <c r="X216" s="739"/>
      <c r="Y216" s="739"/>
      <c r="Z216" s="739"/>
    </row>
    <row r="217" spans="1:26" ht="15.75" customHeight="1" x14ac:dyDescent="0.3">
      <c r="A217" s="744"/>
      <c r="B217" s="738"/>
      <c r="C217" s="738"/>
      <c r="D217" s="738"/>
      <c r="E217" s="738"/>
      <c r="F217" s="738"/>
      <c r="G217" s="738"/>
      <c r="H217" s="738"/>
      <c r="I217" s="738"/>
      <c r="J217" s="738"/>
      <c r="K217" s="738"/>
      <c r="L217" s="739"/>
      <c r="M217" s="739"/>
      <c r="N217" s="739"/>
      <c r="O217" s="739"/>
      <c r="P217" s="739"/>
      <c r="Q217" s="739"/>
      <c r="R217" s="739"/>
      <c r="S217" s="739"/>
      <c r="T217" s="739"/>
      <c r="U217" s="739"/>
      <c r="V217" s="739"/>
      <c r="W217" s="739"/>
      <c r="X217" s="739"/>
      <c r="Y217" s="739"/>
      <c r="Z217" s="739"/>
    </row>
    <row r="218" spans="1:26" ht="15.75" customHeight="1" x14ac:dyDescent="0.3">
      <c r="A218" s="744"/>
      <c r="B218" s="738"/>
      <c r="C218" s="738"/>
      <c r="D218" s="738"/>
      <c r="E218" s="738"/>
      <c r="F218" s="738"/>
      <c r="G218" s="738"/>
      <c r="H218" s="738"/>
      <c r="I218" s="738"/>
      <c r="J218" s="738"/>
      <c r="K218" s="738"/>
      <c r="L218" s="739"/>
      <c r="M218" s="739"/>
      <c r="N218" s="739"/>
      <c r="O218" s="739"/>
      <c r="P218" s="739"/>
      <c r="Q218" s="739"/>
      <c r="R218" s="739"/>
      <c r="S218" s="739"/>
      <c r="T218" s="739"/>
      <c r="U218" s="739"/>
      <c r="V218" s="739"/>
      <c r="W218" s="739"/>
      <c r="X218" s="739"/>
      <c r="Y218" s="739"/>
      <c r="Z218" s="739"/>
    </row>
    <row r="219" spans="1:26" ht="15.75" customHeight="1" x14ac:dyDescent="0.3">
      <c r="A219" s="744"/>
      <c r="B219" s="738"/>
      <c r="C219" s="738"/>
      <c r="D219" s="738"/>
      <c r="E219" s="738"/>
      <c r="F219" s="738"/>
      <c r="G219" s="738"/>
      <c r="H219" s="738"/>
      <c r="I219" s="738"/>
      <c r="J219" s="738"/>
      <c r="K219" s="738"/>
      <c r="L219" s="739"/>
      <c r="M219" s="739"/>
      <c r="N219" s="739"/>
      <c r="O219" s="739"/>
      <c r="P219" s="739"/>
      <c r="Q219" s="739"/>
      <c r="R219" s="739"/>
      <c r="S219" s="739"/>
      <c r="T219" s="739"/>
      <c r="U219" s="739"/>
      <c r="V219" s="739"/>
      <c r="W219" s="739"/>
      <c r="X219" s="739"/>
      <c r="Y219" s="739"/>
      <c r="Z219" s="739"/>
    </row>
    <row r="220" spans="1:26" ht="15.75" customHeight="1" x14ac:dyDescent="0.3">
      <c r="A220" s="744"/>
      <c r="B220" s="738"/>
      <c r="C220" s="738"/>
      <c r="D220" s="738"/>
      <c r="E220" s="738"/>
      <c r="F220" s="738"/>
      <c r="G220" s="738"/>
      <c r="H220" s="738"/>
      <c r="I220" s="738"/>
      <c r="J220" s="738"/>
      <c r="K220" s="738"/>
      <c r="L220" s="739"/>
      <c r="M220" s="739"/>
      <c r="N220" s="739"/>
      <c r="O220" s="739"/>
      <c r="P220" s="739"/>
      <c r="Q220" s="739"/>
      <c r="R220" s="739"/>
      <c r="S220" s="739"/>
      <c r="T220" s="739"/>
      <c r="U220" s="739"/>
      <c r="V220" s="739"/>
      <c r="W220" s="739"/>
      <c r="X220" s="739"/>
      <c r="Y220" s="739"/>
      <c r="Z220" s="739"/>
    </row>
    <row r="221" spans="1:26" ht="15.75" customHeight="1" x14ac:dyDescent="0.3">
      <c r="A221" s="744"/>
      <c r="B221" s="738"/>
      <c r="C221" s="738"/>
      <c r="D221" s="738"/>
      <c r="E221" s="738"/>
      <c r="F221" s="738"/>
      <c r="G221" s="738"/>
      <c r="H221" s="738"/>
      <c r="I221" s="738"/>
      <c r="J221" s="738"/>
      <c r="K221" s="738"/>
      <c r="L221" s="739"/>
      <c r="M221" s="739"/>
      <c r="N221" s="739"/>
      <c r="O221" s="739"/>
      <c r="P221" s="739"/>
      <c r="Q221" s="739"/>
      <c r="R221" s="739"/>
      <c r="S221" s="739"/>
      <c r="T221" s="739"/>
      <c r="U221" s="739"/>
      <c r="V221" s="739"/>
      <c r="W221" s="739"/>
      <c r="X221" s="739"/>
      <c r="Y221" s="739"/>
      <c r="Z221" s="739"/>
    </row>
    <row r="222" spans="1:26" ht="15.75" customHeight="1" x14ac:dyDescent="0.3">
      <c r="A222" s="744"/>
      <c r="B222" s="738"/>
      <c r="C222" s="738"/>
      <c r="D222" s="738"/>
      <c r="E222" s="738"/>
      <c r="F222" s="738"/>
      <c r="G222" s="738"/>
      <c r="H222" s="738"/>
      <c r="I222" s="738"/>
      <c r="J222" s="738"/>
      <c r="K222" s="738"/>
      <c r="L222" s="739"/>
      <c r="M222" s="739"/>
      <c r="N222" s="739"/>
      <c r="O222" s="739"/>
      <c r="P222" s="739"/>
      <c r="Q222" s="739"/>
      <c r="R222" s="739"/>
      <c r="S222" s="739"/>
      <c r="T222" s="739"/>
      <c r="U222" s="739"/>
      <c r="V222" s="739"/>
      <c r="W222" s="739"/>
      <c r="X222" s="739"/>
      <c r="Y222" s="739"/>
      <c r="Z222" s="739"/>
    </row>
    <row r="223" spans="1:26" ht="15.75" customHeight="1" x14ac:dyDescent="0.3">
      <c r="A223" s="744"/>
      <c r="B223" s="738"/>
      <c r="C223" s="738"/>
      <c r="D223" s="738"/>
      <c r="E223" s="738"/>
      <c r="F223" s="738"/>
      <c r="G223" s="738"/>
      <c r="H223" s="738"/>
      <c r="I223" s="738"/>
      <c r="J223" s="738"/>
      <c r="K223" s="738"/>
      <c r="L223" s="739"/>
      <c r="M223" s="739"/>
      <c r="N223" s="739"/>
      <c r="O223" s="739"/>
      <c r="P223" s="739"/>
      <c r="Q223" s="739"/>
      <c r="R223" s="739"/>
      <c r="S223" s="739"/>
      <c r="T223" s="739"/>
      <c r="U223" s="739"/>
      <c r="V223" s="739"/>
      <c r="W223" s="739"/>
      <c r="X223" s="739"/>
      <c r="Y223" s="739"/>
      <c r="Z223" s="739"/>
    </row>
    <row r="224" spans="1:26" ht="15.75" customHeight="1" x14ac:dyDescent="0.3">
      <c r="A224" s="744"/>
      <c r="B224" s="738"/>
      <c r="C224" s="738"/>
      <c r="D224" s="738"/>
      <c r="E224" s="738"/>
      <c r="F224" s="738"/>
      <c r="G224" s="738"/>
      <c r="H224" s="738"/>
      <c r="I224" s="738"/>
      <c r="J224" s="738"/>
      <c r="K224" s="738"/>
      <c r="L224" s="739"/>
      <c r="M224" s="739"/>
      <c r="N224" s="739"/>
      <c r="O224" s="739"/>
      <c r="P224" s="739"/>
      <c r="Q224" s="739"/>
      <c r="R224" s="739"/>
      <c r="S224" s="739"/>
      <c r="T224" s="739"/>
      <c r="U224" s="739"/>
      <c r="V224" s="739"/>
      <c r="W224" s="739"/>
      <c r="X224" s="739"/>
      <c r="Y224" s="739"/>
      <c r="Z224" s="739"/>
    </row>
    <row r="225" spans="1:26" ht="15.75" customHeight="1" x14ac:dyDescent="0.3">
      <c r="A225" s="744"/>
      <c r="B225" s="738"/>
      <c r="C225" s="738"/>
      <c r="D225" s="738"/>
      <c r="E225" s="738"/>
      <c r="F225" s="738"/>
      <c r="G225" s="738"/>
      <c r="H225" s="738"/>
      <c r="I225" s="738"/>
      <c r="J225" s="738"/>
      <c r="K225" s="738"/>
      <c r="L225" s="739"/>
      <c r="M225" s="739"/>
      <c r="N225" s="739"/>
      <c r="O225" s="739"/>
      <c r="P225" s="739"/>
      <c r="Q225" s="739"/>
      <c r="R225" s="739"/>
      <c r="S225" s="739"/>
      <c r="T225" s="739"/>
      <c r="U225" s="739"/>
      <c r="V225" s="739"/>
      <c r="W225" s="739"/>
      <c r="X225" s="739"/>
      <c r="Y225" s="739"/>
      <c r="Z225" s="739"/>
    </row>
    <row r="226" spans="1:26" ht="15.75" customHeight="1" x14ac:dyDescent="0.3">
      <c r="A226" s="744"/>
      <c r="B226" s="738"/>
      <c r="C226" s="738"/>
      <c r="D226" s="738"/>
      <c r="E226" s="738"/>
      <c r="F226" s="738"/>
      <c r="G226" s="738"/>
      <c r="H226" s="738"/>
      <c r="I226" s="738"/>
      <c r="J226" s="738"/>
      <c r="K226" s="738"/>
      <c r="L226" s="739"/>
      <c r="M226" s="739"/>
      <c r="N226" s="739"/>
      <c r="O226" s="739"/>
      <c r="P226" s="739"/>
      <c r="Q226" s="739"/>
      <c r="R226" s="739"/>
      <c r="S226" s="739"/>
      <c r="T226" s="739"/>
      <c r="U226" s="739"/>
      <c r="V226" s="739"/>
      <c r="W226" s="739"/>
      <c r="X226" s="739"/>
      <c r="Y226" s="739"/>
      <c r="Z226" s="739"/>
    </row>
    <row r="227" spans="1:26" ht="15.75" customHeight="1" x14ac:dyDescent="0.3">
      <c r="A227" s="744"/>
      <c r="B227" s="738"/>
      <c r="C227" s="738"/>
      <c r="D227" s="738"/>
      <c r="E227" s="738"/>
      <c r="F227" s="738"/>
      <c r="G227" s="738"/>
      <c r="H227" s="738"/>
      <c r="I227" s="738"/>
      <c r="J227" s="738"/>
      <c r="K227" s="738"/>
      <c r="L227" s="739"/>
      <c r="M227" s="739"/>
      <c r="N227" s="739"/>
      <c r="O227" s="739"/>
      <c r="P227" s="739"/>
      <c r="Q227" s="739"/>
      <c r="R227" s="739"/>
      <c r="S227" s="739"/>
      <c r="T227" s="739"/>
      <c r="U227" s="739"/>
      <c r="V227" s="739"/>
      <c r="W227" s="739"/>
      <c r="X227" s="739"/>
      <c r="Y227" s="739"/>
      <c r="Z227" s="739"/>
    </row>
    <row r="228" spans="1:26" ht="15.75" customHeight="1" x14ac:dyDescent="0.3">
      <c r="A228" s="744"/>
      <c r="B228" s="738"/>
      <c r="C228" s="738"/>
      <c r="D228" s="738"/>
      <c r="E228" s="738"/>
      <c r="F228" s="738"/>
      <c r="G228" s="738"/>
      <c r="H228" s="738"/>
      <c r="I228" s="738"/>
      <c r="J228" s="738"/>
      <c r="K228" s="738"/>
      <c r="L228" s="739"/>
      <c r="M228" s="739"/>
      <c r="N228" s="739"/>
      <c r="O228" s="739"/>
      <c r="P228" s="739"/>
      <c r="Q228" s="739"/>
      <c r="R228" s="739"/>
      <c r="S228" s="739"/>
      <c r="T228" s="739"/>
      <c r="U228" s="739"/>
      <c r="V228" s="739"/>
      <c r="W228" s="739"/>
      <c r="X228" s="739"/>
      <c r="Y228" s="739"/>
      <c r="Z228" s="739"/>
    </row>
    <row r="229" spans="1:26" ht="15.75" customHeight="1" x14ac:dyDescent="0.3">
      <c r="A229" s="744"/>
      <c r="B229" s="738"/>
      <c r="C229" s="738"/>
      <c r="D229" s="738"/>
      <c r="E229" s="738"/>
      <c r="F229" s="738"/>
      <c r="G229" s="738"/>
      <c r="H229" s="738"/>
      <c r="I229" s="738"/>
      <c r="J229" s="738"/>
      <c r="K229" s="738"/>
      <c r="L229" s="739"/>
      <c r="M229" s="739"/>
      <c r="N229" s="739"/>
      <c r="O229" s="739"/>
      <c r="P229" s="739"/>
      <c r="Q229" s="739"/>
      <c r="R229" s="739"/>
      <c r="S229" s="739"/>
      <c r="T229" s="739"/>
      <c r="U229" s="739"/>
      <c r="V229" s="739"/>
      <c r="W229" s="739"/>
      <c r="X229" s="739"/>
      <c r="Y229" s="739"/>
      <c r="Z229" s="739"/>
    </row>
    <row r="230" spans="1:26" ht="15.75" customHeight="1" x14ac:dyDescent="0.3">
      <c r="A230" s="744"/>
      <c r="B230" s="738"/>
      <c r="C230" s="738"/>
      <c r="D230" s="738"/>
      <c r="E230" s="738"/>
      <c r="F230" s="738"/>
      <c r="G230" s="738"/>
      <c r="H230" s="738"/>
      <c r="I230" s="738"/>
      <c r="J230" s="738"/>
      <c r="K230" s="738"/>
      <c r="L230" s="739"/>
      <c r="M230" s="739"/>
      <c r="N230" s="739"/>
      <c r="O230" s="739"/>
      <c r="P230" s="739"/>
      <c r="Q230" s="739"/>
      <c r="R230" s="739"/>
      <c r="S230" s="739"/>
      <c r="T230" s="739"/>
      <c r="U230" s="739"/>
      <c r="V230" s="739"/>
      <c r="W230" s="739"/>
      <c r="X230" s="739"/>
      <c r="Y230" s="739"/>
      <c r="Z230" s="739"/>
    </row>
    <row r="231" spans="1:26" ht="15.75" customHeight="1" x14ac:dyDescent="0.3">
      <c r="A231" s="744"/>
      <c r="B231" s="738"/>
      <c r="C231" s="738"/>
      <c r="D231" s="738"/>
      <c r="E231" s="738"/>
      <c r="F231" s="738"/>
      <c r="G231" s="738"/>
      <c r="H231" s="738"/>
      <c r="I231" s="738"/>
      <c r="J231" s="738"/>
      <c r="K231" s="738"/>
      <c r="L231" s="739"/>
      <c r="M231" s="739"/>
      <c r="N231" s="739"/>
      <c r="O231" s="739"/>
      <c r="P231" s="739"/>
      <c r="Q231" s="739"/>
      <c r="R231" s="739"/>
      <c r="S231" s="739"/>
      <c r="T231" s="739"/>
      <c r="U231" s="739"/>
      <c r="V231" s="739"/>
      <c r="W231" s="739"/>
      <c r="X231" s="739"/>
      <c r="Y231" s="739"/>
      <c r="Z231" s="739"/>
    </row>
    <row r="232" spans="1:26" ht="15.75" customHeight="1" x14ac:dyDescent="0.3">
      <c r="A232" s="744"/>
      <c r="B232" s="738"/>
      <c r="C232" s="738"/>
      <c r="D232" s="738"/>
      <c r="E232" s="738"/>
      <c r="F232" s="738"/>
      <c r="G232" s="738"/>
      <c r="H232" s="738"/>
      <c r="I232" s="738"/>
      <c r="J232" s="738"/>
      <c r="K232" s="738"/>
      <c r="L232" s="739"/>
      <c r="M232" s="739"/>
      <c r="N232" s="739"/>
      <c r="O232" s="739"/>
      <c r="P232" s="739"/>
      <c r="Q232" s="739"/>
      <c r="R232" s="739"/>
      <c r="S232" s="739"/>
      <c r="T232" s="739"/>
      <c r="U232" s="739"/>
      <c r="V232" s="739"/>
      <c r="W232" s="739"/>
      <c r="X232" s="739"/>
      <c r="Y232" s="739"/>
      <c r="Z232" s="739"/>
    </row>
    <row r="233" spans="1:26" ht="15.75" customHeight="1" x14ac:dyDescent="0.3">
      <c r="A233" s="744"/>
      <c r="B233" s="738"/>
      <c r="C233" s="738"/>
      <c r="D233" s="738"/>
      <c r="E233" s="738"/>
      <c r="F233" s="738"/>
      <c r="G233" s="738"/>
      <c r="H233" s="738"/>
      <c r="I233" s="738"/>
      <c r="J233" s="738"/>
      <c r="K233" s="738"/>
      <c r="L233" s="739"/>
      <c r="M233" s="739"/>
      <c r="N233" s="739"/>
      <c r="O233" s="739"/>
      <c r="P233" s="739"/>
      <c r="Q233" s="739"/>
      <c r="R233" s="739"/>
      <c r="S233" s="739"/>
      <c r="T233" s="739"/>
      <c r="U233" s="739"/>
      <c r="V233" s="739"/>
      <c r="W233" s="739"/>
      <c r="X233" s="739"/>
      <c r="Y233" s="739"/>
      <c r="Z233" s="739"/>
    </row>
    <row r="234" spans="1:26" ht="15.75" customHeight="1" x14ac:dyDescent="0.3">
      <c r="A234" s="744"/>
      <c r="B234" s="738"/>
      <c r="C234" s="738"/>
      <c r="D234" s="738"/>
      <c r="E234" s="738"/>
      <c r="F234" s="738"/>
      <c r="G234" s="738"/>
      <c r="H234" s="738"/>
      <c r="I234" s="738"/>
      <c r="J234" s="738"/>
      <c r="K234" s="738"/>
      <c r="L234" s="739"/>
      <c r="M234" s="739"/>
      <c r="N234" s="739"/>
      <c r="O234" s="739"/>
      <c r="P234" s="739"/>
      <c r="Q234" s="739"/>
      <c r="R234" s="739"/>
      <c r="S234" s="739"/>
      <c r="T234" s="739"/>
      <c r="U234" s="739"/>
      <c r="V234" s="739"/>
      <c r="W234" s="739"/>
      <c r="X234" s="739"/>
      <c r="Y234" s="739"/>
      <c r="Z234" s="739"/>
    </row>
    <row r="235" spans="1:26" ht="15.75" customHeight="1" x14ac:dyDescent="0.3">
      <c r="A235" s="744"/>
      <c r="B235" s="738"/>
      <c r="C235" s="738"/>
      <c r="D235" s="738"/>
      <c r="E235" s="738"/>
      <c r="F235" s="738"/>
      <c r="G235" s="738"/>
      <c r="H235" s="738"/>
      <c r="I235" s="738"/>
      <c r="J235" s="738"/>
      <c r="K235" s="738"/>
      <c r="L235" s="739"/>
      <c r="M235" s="739"/>
      <c r="N235" s="739"/>
      <c r="O235" s="739"/>
      <c r="P235" s="739"/>
      <c r="Q235" s="739"/>
      <c r="R235" s="739"/>
      <c r="S235" s="739"/>
      <c r="T235" s="739"/>
      <c r="U235" s="739"/>
      <c r="V235" s="739"/>
      <c r="W235" s="739"/>
      <c r="X235" s="739"/>
      <c r="Y235" s="739"/>
      <c r="Z235" s="739"/>
    </row>
    <row r="236" spans="1:26" ht="15.75" customHeight="1" x14ac:dyDescent="0.3">
      <c r="A236" s="744"/>
      <c r="B236" s="738"/>
      <c r="C236" s="738"/>
      <c r="D236" s="738"/>
      <c r="E236" s="738"/>
      <c r="F236" s="738"/>
      <c r="G236" s="738"/>
      <c r="H236" s="738"/>
      <c r="I236" s="738"/>
      <c r="J236" s="738"/>
      <c r="K236" s="738"/>
      <c r="L236" s="739"/>
      <c r="M236" s="739"/>
      <c r="N236" s="739"/>
      <c r="O236" s="739"/>
      <c r="P236" s="739"/>
      <c r="Q236" s="739"/>
      <c r="R236" s="739"/>
      <c r="S236" s="739"/>
      <c r="T236" s="739"/>
      <c r="U236" s="739"/>
      <c r="V236" s="739"/>
      <c r="W236" s="739"/>
      <c r="X236" s="739"/>
      <c r="Y236" s="739"/>
      <c r="Z236" s="739"/>
    </row>
    <row r="237" spans="1:26" ht="15.75" customHeight="1" x14ac:dyDescent="0.3">
      <c r="A237" s="744"/>
      <c r="B237" s="738"/>
      <c r="C237" s="738"/>
      <c r="D237" s="738"/>
      <c r="E237" s="738"/>
      <c r="F237" s="738"/>
      <c r="G237" s="738"/>
      <c r="H237" s="738"/>
      <c r="I237" s="738"/>
      <c r="J237" s="738"/>
      <c r="K237" s="738"/>
      <c r="L237" s="739"/>
      <c r="M237" s="739"/>
      <c r="N237" s="739"/>
      <c r="O237" s="739"/>
      <c r="P237" s="739"/>
      <c r="Q237" s="739"/>
      <c r="R237" s="739"/>
      <c r="S237" s="739"/>
      <c r="T237" s="739"/>
      <c r="U237" s="739"/>
      <c r="V237" s="739"/>
      <c r="W237" s="739"/>
      <c r="X237" s="739"/>
      <c r="Y237" s="739"/>
      <c r="Z237" s="739"/>
    </row>
    <row r="238" spans="1:26" ht="15.75" customHeight="1" x14ac:dyDescent="0.3">
      <c r="A238" s="744"/>
      <c r="B238" s="738"/>
      <c r="C238" s="738"/>
      <c r="D238" s="738"/>
      <c r="E238" s="738"/>
      <c r="F238" s="738"/>
      <c r="G238" s="738"/>
      <c r="H238" s="738"/>
      <c r="I238" s="738"/>
      <c r="J238" s="738"/>
      <c r="K238" s="738"/>
      <c r="L238" s="739"/>
      <c r="M238" s="739"/>
      <c r="N238" s="739"/>
      <c r="O238" s="739"/>
      <c r="P238" s="739"/>
      <c r="Q238" s="739"/>
      <c r="R238" s="739"/>
      <c r="S238" s="739"/>
      <c r="T238" s="739"/>
      <c r="U238" s="739"/>
      <c r="V238" s="739"/>
      <c r="W238" s="739"/>
      <c r="X238" s="739"/>
      <c r="Y238" s="739"/>
      <c r="Z238" s="739"/>
    </row>
    <row r="239" spans="1:26" ht="15.75" customHeight="1" x14ac:dyDescent="0.3">
      <c r="A239" s="744"/>
      <c r="B239" s="738"/>
      <c r="C239" s="738"/>
      <c r="D239" s="738"/>
      <c r="E239" s="738"/>
      <c r="F239" s="738"/>
      <c r="G239" s="738"/>
      <c r="H239" s="738"/>
      <c r="I239" s="738"/>
      <c r="J239" s="738"/>
      <c r="K239" s="738"/>
      <c r="L239" s="739"/>
      <c r="M239" s="739"/>
      <c r="N239" s="739"/>
      <c r="O239" s="739"/>
      <c r="P239" s="739"/>
      <c r="Q239" s="739"/>
      <c r="R239" s="739"/>
      <c r="S239" s="739"/>
      <c r="T239" s="739"/>
      <c r="U239" s="739"/>
      <c r="V239" s="739"/>
      <c r="W239" s="739"/>
      <c r="X239" s="739"/>
      <c r="Y239" s="739"/>
      <c r="Z239" s="739"/>
    </row>
    <row r="240" spans="1:26" ht="15.75" customHeight="1" x14ac:dyDescent="0.3">
      <c r="A240" s="744"/>
      <c r="B240" s="738"/>
      <c r="C240" s="738"/>
      <c r="D240" s="738"/>
      <c r="E240" s="738"/>
      <c r="F240" s="738"/>
      <c r="G240" s="738"/>
      <c r="H240" s="738"/>
      <c r="I240" s="738"/>
      <c r="J240" s="738"/>
      <c r="K240" s="738"/>
      <c r="L240" s="739"/>
      <c r="M240" s="739"/>
      <c r="N240" s="739"/>
      <c r="O240" s="739"/>
      <c r="P240" s="739"/>
      <c r="Q240" s="739"/>
      <c r="R240" s="739"/>
      <c r="S240" s="739"/>
      <c r="T240" s="739"/>
      <c r="U240" s="739"/>
      <c r="V240" s="739"/>
      <c r="W240" s="739"/>
      <c r="X240" s="739"/>
      <c r="Y240" s="739"/>
      <c r="Z240" s="739"/>
    </row>
    <row r="241" spans="1:26" ht="15.75" customHeight="1" x14ac:dyDescent="0.3">
      <c r="A241" s="744"/>
      <c r="B241" s="738"/>
      <c r="C241" s="738"/>
      <c r="D241" s="738"/>
      <c r="E241" s="738"/>
      <c r="F241" s="738"/>
      <c r="G241" s="738"/>
      <c r="H241" s="738"/>
      <c r="I241" s="738"/>
      <c r="J241" s="738"/>
      <c r="K241" s="738"/>
      <c r="L241" s="739"/>
      <c r="M241" s="739"/>
      <c r="N241" s="739"/>
      <c r="O241" s="739"/>
      <c r="P241" s="739"/>
      <c r="Q241" s="739"/>
      <c r="R241" s="739"/>
      <c r="S241" s="739"/>
      <c r="T241" s="739"/>
      <c r="U241" s="739"/>
      <c r="V241" s="739"/>
      <c r="W241" s="739"/>
      <c r="X241" s="739"/>
      <c r="Y241" s="739"/>
      <c r="Z241" s="739"/>
    </row>
    <row r="242" spans="1:26" ht="15.75" customHeight="1" x14ac:dyDescent="0.3">
      <c r="A242" s="744"/>
      <c r="B242" s="738"/>
      <c r="C242" s="738"/>
      <c r="D242" s="738"/>
      <c r="E242" s="738"/>
      <c r="F242" s="738"/>
      <c r="G242" s="738"/>
      <c r="H242" s="738"/>
      <c r="I242" s="738"/>
      <c r="J242" s="738"/>
      <c r="K242" s="738"/>
      <c r="L242" s="739"/>
      <c r="M242" s="739"/>
      <c r="N242" s="739"/>
      <c r="O242" s="739"/>
      <c r="P242" s="739"/>
      <c r="Q242" s="739"/>
      <c r="R242" s="739"/>
      <c r="S242" s="739"/>
      <c r="T242" s="739"/>
      <c r="U242" s="739"/>
      <c r="V242" s="739"/>
      <c r="W242" s="739"/>
      <c r="X242" s="739"/>
      <c r="Y242" s="739"/>
      <c r="Z242" s="739"/>
    </row>
    <row r="243" spans="1:26" ht="15.75" customHeight="1" x14ac:dyDescent="0.3">
      <c r="A243" s="744"/>
      <c r="B243" s="738"/>
      <c r="C243" s="738"/>
      <c r="D243" s="738"/>
      <c r="E243" s="738"/>
      <c r="F243" s="738"/>
      <c r="G243" s="738"/>
      <c r="H243" s="738"/>
      <c r="I243" s="738"/>
      <c r="J243" s="738"/>
      <c r="K243" s="738"/>
      <c r="L243" s="739"/>
      <c r="M243" s="739"/>
      <c r="N243" s="739"/>
      <c r="O243" s="739"/>
      <c r="P243" s="739"/>
      <c r="Q243" s="739"/>
      <c r="R243" s="739"/>
      <c r="S243" s="739"/>
      <c r="T243" s="739"/>
      <c r="U243" s="739"/>
      <c r="V243" s="739"/>
      <c r="W243" s="739"/>
      <c r="X243" s="739"/>
      <c r="Y243" s="739"/>
      <c r="Z243" s="739"/>
    </row>
    <row r="244" spans="1:26" ht="15.75" customHeight="1" x14ac:dyDescent="0.3">
      <c r="A244" s="744"/>
      <c r="B244" s="738"/>
      <c r="C244" s="738"/>
      <c r="D244" s="738"/>
      <c r="E244" s="738"/>
      <c r="F244" s="738"/>
      <c r="G244" s="738"/>
      <c r="H244" s="738"/>
      <c r="I244" s="738"/>
      <c r="J244" s="738"/>
      <c r="K244" s="738"/>
      <c r="L244" s="739"/>
      <c r="M244" s="739"/>
      <c r="N244" s="739"/>
      <c r="O244" s="739"/>
      <c r="P244" s="739"/>
      <c r="Q244" s="739"/>
      <c r="R244" s="739"/>
      <c r="S244" s="739"/>
      <c r="T244" s="739"/>
      <c r="U244" s="739"/>
      <c r="V244" s="739"/>
      <c r="W244" s="739"/>
      <c r="X244" s="739"/>
      <c r="Y244" s="739"/>
      <c r="Z244" s="739"/>
    </row>
    <row r="245" spans="1:26" ht="15.75" customHeight="1" x14ac:dyDescent="0.3">
      <c r="A245" s="744"/>
      <c r="B245" s="738"/>
      <c r="C245" s="738"/>
      <c r="D245" s="738"/>
      <c r="E245" s="738"/>
      <c r="F245" s="738"/>
      <c r="G245" s="738"/>
      <c r="H245" s="738"/>
      <c r="I245" s="738"/>
      <c r="J245" s="738"/>
      <c r="K245" s="738"/>
      <c r="L245" s="739"/>
      <c r="M245" s="739"/>
      <c r="N245" s="739"/>
      <c r="O245" s="739"/>
      <c r="P245" s="739"/>
      <c r="Q245" s="739"/>
      <c r="R245" s="739"/>
      <c r="S245" s="739"/>
      <c r="T245" s="739"/>
      <c r="U245" s="739"/>
      <c r="V245" s="739"/>
      <c r="W245" s="739"/>
      <c r="X245" s="739"/>
      <c r="Y245" s="739"/>
      <c r="Z245" s="739"/>
    </row>
    <row r="246" spans="1:26" ht="15.75" customHeight="1" x14ac:dyDescent="0.3">
      <c r="A246" s="744"/>
      <c r="B246" s="738"/>
      <c r="C246" s="738"/>
      <c r="D246" s="738"/>
      <c r="E246" s="738"/>
      <c r="F246" s="738"/>
      <c r="G246" s="738"/>
      <c r="H246" s="738"/>
      <c r="I246" s="738"/>
      <c r="J246" s="738"/>
      <c r="K246" s="738"/>
      <c r="L246" s="739"/>
      <c r="M246" s="739"/>
      <c r="N246" s="739"/>
      <c r="O246" s="739"/>
      <c r="P246" s="739"/>
      <c r="Q246" s="739"/>
      <c r="R246" s="739"/>
      <c r="S246" s="739"/>
      <c r="T246" s="739"/>
      <c r="U246" s="739"/>
      <c r="V246" s="739"/>
      <c r="W246" s="739"/>
      <c r="X246" s="739"/>
      <c r="Y246" s="739"/>
      <c r="Z246" s="739"/>
    </row>
    <row r="247" spans="1:26" ht="15.75" customHeight="1" x14ac:dyDescent="0.3">
      <c r="A247" s="744"/>
      <c r="B247" s="738"/>
      <c r="C247" s="738"/>
      <c r="D247" s="738"/>
      <c r="E247" s="738"/>
      <c r="F247" s="738"/>
      <c r="G247" s="738"/>
      <c r="H247" s="738"/>
      <c r="I247" s="738"/>
      <c r="J247" s="738"/>
      <c r="K247" s="738"/>
      <c r="L247" s="739"/>
      <c r="M247" s="739"/>
      <c r="N247" s="739"/>
      <c r="O247" s="739"/>
      <c r="P247" s="739"/>
      <c r="Q247" s="739"/>
      <c r="R247" s="739"/>
      <c r="S247" s="739"/>
      <c r="T247" s="739"/>
      <c r="U247" s="739"/>
      <c r="V247" s="739"/>
      <c r="W247" s="739"/>
      <c r="X247" s="739"/>
      <c r="Y247" s="739"/>
      <c r="Z247" s="739"/>
    </row>
    <row r="248" spans="1:26" ht="15.75" customHeight="1" x14ac:dyDescent="0.3">
      <c r="A248" s="744"/>
      <c r="B248" s="738"/>
      <c r="C248" s="738"/>
      <c r="D248" s="738"/>
      <c r="E248" s="738"/>
      <c r="F248" s="738"/>
      <c r="G248" s="738"/>
      <c r="H248" s="738"/>
      <c r="I248" s="738"/>
      <c r="J248" s="738"/>
      <c r="K248" s="738"/>
      <c r="L248" s="739"/>
      <c r="M248" s="739"/>
      <c r="N248" s="739"/>
      <c r="O248" s="739"/>
      <c r="P248" s="739"/>
      <c r="Q248" s="739"/>
      <c r="R248" s="739"/>
      <c r="S248" s="739"/>
      <c r="T248" s="739"/>
      <c r="U248" s="739"/>
      <c r="V248" s="739"/>
      <c r="W248" s="739"/>
      <c r="X248" s="739"/>
      <c r="Y248" s="739"/>
      <c r="Z248" s="739"/>
    </row>
    <row r="249" spans="1:26" ht="15.75" customHeight="1" x14ac:dyDescent="0.3">
      <c r="A249" s="744"/>
      <c r="B249" s="738"/>
      <c r="C249" s="738"/>
      <c r="D249" s="738"/>
      <c r="E249" s="738"/>
      <c r="F249" s="738"/>
      <c r="G249" s="738"/>
      <c r="H249" s="738"/>
      <c r="I249" s="738"/>
      <c r="J249" s="738"/>
      <c r="K249" s="738"/>
      <c r="L249" s="739"/>
      <c r="M249" s="739"/>
      <c r="N249" s="739"/>
      <c r="O249" s="739"/>
      <c r="P249" s="739"/>
      <c r="Q249" s="739"/>
      <c r="R249" s="739"/>
      <c r="S249" s="739"/>
      <c r="T249" s="739"/>
      <c r="U249" s="739"/>
      <c r="V249" s="739"/>
      <c r="W249" s="739"/>
      <c r="X249" s="739"/>
      <c r="Y249" s="739"/>
      <c r="Z249" s="739"/>
    </row>
    <row r="250" spans="1:26" ht="15.75" customHeight="1" x14ac:dyDescent="0.3">
      <c r="A250" s="744"/>
      <c r="B250" s="738"/>
      <c r="C250" s="738"/>
      <c r="D250" s="738"/>
      <c r="E250" s="738"/>
      <c r="F250" s="738"/>
      <c r="G250" s="738"/>
      <c r="H250" s="738"/>
      <c r="I250" s="738"/>
      <c r="J250" s="738"/>
      <c r="K250" s="738"/>
      <c r="L250" s="739"/>
      <c r="M250" s="739"/>
      <c r="N250" s="739"/>
      <c r="O250" s="739"/>
      <c r="P250" s="739"/>
      <c r="Q250" s="739"/>
      <c r="R250" s="739"/>
      <c r="S250" s="739"/>
      <c r="T250" s="739"/>
      <c r="U250" s="739"/>
      <c r="V250" s="739"/>
      <c r="W250" s="739"/>
      <c r="X250" s="739"/>
      <c r="Y250" s="739"/>
      <c r="Z250" s="739"/>
    </row>
    <row r="251" spans="1:26" ht="15.75" customHeight="1" x14ac:dyDescent="0.3">
      <c r="A251" s="744"/>
      <c r="B251" s="738"/>
      <c r="C251" s="738"/>
      <c r="D251" s="738"/>
      <c r="E251" s="738"/>
      <c r="F251" s="738"/>
      <c r="G251" s="738"/>
      <c r="H251" s="738"/>
      <c r="I251" s="738"/>
      <c r="J251" s="738"/>
      <c r="K251" s="738"/>
      <c r="L251" s="739"/>
      <c r="M251" s="739"/>
      <c r="N251" s="739"/>
      <c r="O251" s="739"/>
      <c r="P251" s="739"/>
      <c r="Q251" s="739"/>
      <c r="R251" s="739"/>
      <c r="S251" s="739"/>
      <c r="T251" s="739"/>
      <c r="U251" s="739"/>
      <c r="V251" s="739"/>
      <c r="W251" s="739"/>
      <c r="X251" s="739"/>
      <c r="Y251" s="739"/>
      <c r="Z251" s="739"/>
    </row>
    <row r="252" spans="1:26" ht="15.75" customHeight="1" x14ac:dyDescent="0.3">
      <c r="A252" s="744"/>
      <c r="B252" s="738"/>
      <c r="C252" s="738"/>
      <c r="D252" s="738"/>
      <c r="E252" s="738"/>
      <c r="F252" s="738"/>
      <c r="G252" s="738"/>
      <c r="H252" s="738"/>
      <c r="I252" s="738"/>
      <c r="J252" s="738"/>
      <c r="K252" s="738"/>
      <c r="L252" s="739"/>
      <c r="M252" s="739"/>
      <c r="N252" s="739"/>
      <c r="O252" s="739"/>
      <c r="P252" s="739"/>
      <c r="Q252" s="739"/>
      <c r="R252" s="739"/>
      <c r="S252" s="739"/>
      <c r="T252" s="739"/>
      <c r="U252" s="739"/>
      <c r="V252" s="739"/>
      <c r="W252" s="739"/>
      <c r="X252" s="739"/>
      <c r="Y252" s="739"/>
      <c r="Z252" s="739"/>
    </row>
    <row r="253" spans="1:26" ht="15.75" customHeight="1" x14ac:dyDescent="0.3">
      <c r="A253" s="744"/>
      <c r="B253" s="738"/>
      <c r="C253" s="738"/>
      <c r="D253" s="738"/>
      <c r="E253" s="738"/>
      <c r="F253" s="738"/>
      <c r="G253" s="738"/>
      <c r="H253" s="738"/>
      <c r="I253" s="738"/>
      <c r="J253" s="738"/>
      <c r="K253" s="738"/>
      <c r="L253" s="739"/>
      <c r="M253" s="739"/>
      <c r="N253" s="739"/>
      <c r="O253" s="739"/>
      <c r="P253" s="739"/>
      <c r="Q253" s="739"/>
      <c r="R253" s="739"/>
      <c r="S253" s="739"/>
      <c r="T253" s="739"/>
      <c r="U253" s="739"/>
      <c r="V253" s="739"/>
      <c r="W253" s="739"/>
      <c r="X253" s="739"/>
      <c r="Y253" s="739"/>
      <c r="Z253" s="739"/>
    </row>
    <row r="254" spans="1:26" ht="15.75" customHeight="1" x14ac:dyDescent="0.3">
      <c r="A254" s="744"/>
      <c r="B254" s="738"/>
      <c r="C254" s="738"/>
      <c r="D254" s="738"/>
      <c r="E254" s="738"/>
      <c r="F254" s="738"/>
      <c r="G254" s="738"/>
      <c r="H254" s="738"/>
      <c r="I254" s="738"/>
      <c r="J254" s="738"/>
      <c r="K254" s="738"/>
      <c r="L254" s="739"/>
      <c r="M254" s="739"/>
      <c r="N254" s="739"/>
      <c r="O254" s="739"/>
      <c r="P254" s="739"/>
      <c r="Q254" s="739"/>
      <c r="R254" s="739"/>
      <c r="S254" s="739"/>
      <c r="T254" s="739"/>
      <c r="U254" s="739"/>
      <c r="V254" s="739"/>
      <c r="W254" s="739"/>
      <c r="X254" s="739"/>
      <c r="Y254" s="739"/>
      <c r="Z254" s="739"/>
    </row>
    <row r="255" spans="1:26" ht="15.75" customHeight="1" x14ac:dyDescent="0.3">
      <c r="A255" s="744"/>
      <c r="B255" s="738"/>
      <c r="C255" s="738"/>
      <c r="D255" s="738"/>
      <c r="E255" s="738"/>
      <c r="F255" s="738"/>
      <c r="G255" s="738"/>
      <c r="H255" s="738"/>
      <c r="I255" s="738"/>
      <c r="J255" s="738"/>
      <c r="K255" s="738"/>
      <c r="L255" s="739"/>
      <c r="M255" s="739"/>
      <c r="N255" s="739"/>
      <c r="O255" s="739"/>
      <c r="P255" s="739"/>
      <c r="Q255" s="739"/>
      <c r="R255" s="739"/>
      <c r="S255" s="739"/>
      <c r="T255" s="739"/>
      <c r="U255" s="739"/>
      <c r="V255" s="739"/>
      <c r="W255" s="739"/>
      <c r="X255" s="739"/>
      <c r="Y255" s="739"/>
      <c r="Z255" s="739"/>
    </row>
    <row r="256" spans="1:26" ht="15.75" customHeight="1" x14ac:dyDescent="0.3">
      <c r="A256" s="744"/>
      <c r="B256" s="738"/>
      <c r="C256" s="738"/>
      <c r="D256" s="738"/>
      <c r="E256" s="738"/>
      <c r="F256" s="738"/>
      <c r="G256" s="738"/>
      <c r="H256" s="738"/>
      <c r="I256" s="738"/>
      <c r="J256" s="738"/>
      <c r="K256" s="738"/>
      <c r="L256" s="739"/>
      <c r="M256" s="739"/>
      <c r="N256" s="739"/>
      <c r="O256" s="739"/>
      <c r="P256" s="739"/>
      <c r="Q256" s="739"/>
      <c r="R256" s="739"/>
      <c r="S256" s="739"/>
      <c r="T256" s="739"/>
      <c r="U256" s="739"/>
      <c r="V256" s="739"/>
      <c r="W256" s="739"/>
      <c r="X256" s="739"/>
      <c r="Y256" s="739"/>
      <c r="Z256" s="739"/>
    </row>
    <row r="257" spans="1:26" ht="15.75" customHeight="1" x14ac:dyDescent="0.3">
      <c r="A257" s="744"/>
      <c r="B257" s="738"/>
      <c r="C257" s="738"/>
      <c r="D257" s="738"/>
      <c r="E257" s="738"/>
      <c r="F257" s="738"/>
      <c r="G257" s="738"/>
      <c r="H257" s="738"/>
      <c r="I257" s="738"/>
      <c r="J257" s="738"/>
      <c r="K257" s="738"/>
      <c r="L257" s="739"/>
      <c r="M257" s="739"/>
      <c r="N257" s="739"/>
      <c r="O257" s="739"/>
      <c r="P257" s="739"/>
      <c r="Q257" s="739"/>
      <c r="R257" s="739"/>
      <c r="S257" s="739"/>
      <c r="T257" s="739"/>
      <c r="U257" s="739"/>
      <c r="V257" s="739"/>
      <c r="W257" s="739"/>
      <c r="X257" s="739"/>
      <c r="Y257" s="739"/>
      <c r="Z257" s="739"/>
    </row>
    <row r="258" spans="1:26" ht="15.75" customHeight="1" x14ac:dyDescent="0.3">
      <c r="A258" s="744"/>
      <c r="B258" s="738"/>
      <c r="C258" s="738"/>
      <c r="D258" s="738"/>
      <c r="E258" s="738"/>
      <c r="F258" s="738"/>
      <c r="G258" s="738"/>
      <c r="H258" s="738"/>
      <c r="I258" s="738"/>
      <c r="J258" s="738"/>
      <c r="K258" s="738"/>
      <c r="L258" s="739"/>
      <c r="M258" s="739"/>
      <c r="N258" s="739"/>
      <c r="O258" s="739"/>
      <c r="P258" s="739"/>
      <c r="Q258" s="739"/>
      <c r="R258" s="739"/>
      <c r="S258" s="739"/>
      <c r="T258" s="739"/>
      <c r="U258" s="739"/>
      <c r="V258" s="739"/>
      <c r="W258" s="739"/>
      <c r="X258" s="739"/>
      <c r="Y258" s="739"/>
      <c r="Z258" s="739"/>
    </row>
    <row r="259" spans="1:26" ht="15.75" customHeight="1" x14ac:dyDescent="0.3">
      <c r="A259" s="744"/>
      <c r="B259" s="738"/>
      <c r="C259" s="738"/>
      <c r="D259" s="738"/>
      <c r="E259" s="738"/>
      <c r="F259" s="738"/>
      <c r="G259" s="738"/>
      <c r="H259" s="738"/>
      <c r="I259" s="738"/>
      <c r="J259" s="738"/>
      <c r="K259" s="738"/>
      <c r="L259" s="739"/>
      <c r="M259" s="739"/>
      <c r="N259" s="739"/>
      <c r="O259" s="739"/>
      <c r="P259" s="739"/>
      <c r="Q259" s="739"/>
      <c r="R259" s="739"/>
      <c r="S259" s="739"/>
      <c r="T259" s="739"/>
      <c r="U259" s="739"/>
      <c r="V259" s="739"/>
      <c r="W259" s="739"/>
      <c r="X259" s="739"/>
      <c r="Y259" s="739"/>
      <c r="Z259" s="739"/>
    </row>
    <row r="260" spans="1:26" ht="15.75" customHeight="1" x14ac:dyDescent="0.3">
      <c r="A260" s="744"/>
      <c r="B260" s="738"/>
      <c r="C260" s="738"/>
      <c r="D260" s="738"/>
      <c r="E260" s="738"/>
      <c r="F260" s="738"/>
      <c r="G260" s="738"/>
      <c r="H260" s="738"/>
      <c r="I260" s="738"/>
      <c r="J260" s="738"/>
      <c r="K260" s="738"/>
      <c r="L260" s="739"/>
      <c r="M260" s="739"/>
      <c r="N260" s="739"/>
      <c r="O260" s="739"/>
      <c r="P260" s="739"/>
      <c r="Q260" s="739"/>
      <c r="R260" s="739"/>
      <c r="S260" s="739"/>
      <c r="T260" s="739"/>
      <c r="U260" s="739"/>
      <c r="V260" s="739"/>
      <c r="W260" s="739"/>
      <c r="X260" s="739"/>
      <c r="Y260" s="739"/>
      <c r="Z260" s="739"/>
    </row>
    <row r="261" spans="1:26" ht="15.75" customHeight="1" x14ac:dyDescent="0.3">
      <c r="A261" s="744"/>
      <c r="B261" s="738"/>
      <c r="C261" s="738"/>
      <c r="D261" s="738"/>
      <c r="E261" s="738"/>
      <c r="F261" s="738"/>
      <c r="G261" s="738"/>
      <c r="H261" s="738"/>
      <c r="I261" s="738"/>
      <c r="J261" s="738"/>
      <c r="K261" s="738"/>
      <c r="L261" s="739"/>
      <c r="M261" s="739"/>
      <c r="N261" s="739"/>
      <c r="O261" s="739"/>
      <c r="P261" s="739"/>
      <c r="Q261" s="739"/>
      <c r="R261" s="739"/>
      <c r="S261" s="739"/>
      <c r="T261" s="739"/>
      <c r="U261" s="739"/>
      <c r="V261" s="739"/>
      <c r="W261" s="739"/>
      <c r="X261" s="739"/>
      <c r="Y261" s="739"/>
      <c r="Z261" s="739"/>
    </row>
    <row r="262" spans="1:26" ht="15.75" customHeight="1" x14ac:dyDescent="0.3">
      <c r="A262" s="744"/>
      <c r="B262" s="738"/>
      <c r="C262" s="738"/>
      <c r="D262" s="738"/>
      <c r="E262" s="738"/>
      <c r="F262" s="738"/>
      <c r="G262" s="738"/>
      <c r="H262" s="738"/>
      <c r="I262" s="738"/>
      <c r="J262" s="738"/>
      <c r="K262" s="738"/>
      <c r="L262" s="739"/>
      <c r="M262" s="739"/>
      <c r="N262" s="739"/>
      <c r="O262" s="739"/>
      <c r="P262" s="739"/>
      <c r="Q262" s="739"/>
      <c r="R262" s="739"/>
      <c r="S262" s="739"/>
      <c r="T262" s="739"/>
      <c r="U262" s="739"/>
      <c r="V262" s="739"/>
      <c r="W262" s="739"/>
      <c r="X262" s="739"/>
      <c r="Y262" s="739"/>
      <c r="Z262" s="739"/>
    </row>
    <row r="263" spans="1:26" ht="15.75" customHeight="1" x14ac:dyDescent="0.3">
      <c r="A263" s="744"/>
      <c r="B263" s="738"/>
      <c r="C263" s="738"/>
      <c r="D263" s="738"/>
      <c r="E263" s="738"/>
      <c r="F263" s="738"/>
      <c r="G263" s="738"/>
      <c r="H263" s="738"/>
      <c r="I263" s="738"/>
      <c r="J263" s="738"/>
      <c r="K263" s="738"/>
      <c r="L263" s="739"/>
      <c r="M263" s="739"/>
      <c r="N263" s="739"/>
      <c r="O263" s="739"/>
      <c r="P263" s="739"/>
      <c r="Q263" s="739"/>
      <c r="R263" s="739"/>
      <c r="S263" s="739"/>
      <c r="T263" s="739"/>
      <c r="U263" s="739"/>
      <c r="V263" s="739"/>
      <c r="W263" s="739"/>
      <c r="X263" s="739"/>
      <c r="Y263" s="739"/>
      <c r="Z263" s="739"/>
    </row>
    <row r="264" spans="1:26" ht="15.75" customHeight="1" x14ac:dyDescent="0.3">
      <c r="A264" s="744"/>
      <c r="B264" s="738"/>
      <c r="C264" s="738"/>
      <c r="D264" s="738"/>
      <c r="E264" s="738"/>
      <c r="F264" s="738"/>
      <c r="G264" s="738"/>
      <c r="H264" s="738"/>
      <c r="I264" s="738"/>
      <c r="J264" s="738"/>
      <c r="K264" s="738"/>
      <c r="L264" s="739"/>
      <c r="M264" s="739"/>
      <c r="N264" s="739"/>
      <c r="O264" s="739"/>
      <c r="P264" s="739"/>
      <c r="Q264" s="739"/>
      <c r="R264" s="739"/>
      <c r="S264" s="739"/>
      <c r="T264" s="739"/>
      <c r="U264" s="739"/>
      <c r="V264" s="739"/>
      <c r="W264" s="739"/>
      <c r="X264" s="739"/>
      <c r="Y264" s="739"/>
      <c r="Z264" s="739"/>
    </row>
    <row r="265" spans="1:26" ht="15.75" customHeight="1" x14ac:dyDescent="0.3">
      <c r="A265" s="744"/>
      <c r="B265" s="738"/>
      <c r="C265" s="738"/>
      <c r="D265" s="738"/>
      <c r="E265" s="738"/>
      <c r="F265" s="738"/>
      <c r="G265" s="738"/>
      <c r="H265" s="738"/>
      <c r="I265" s="738"/>
      <c r="J265" s="738"/>
      <c r="K265" s="738"/>
      <c r="L265" s="739"/>
      <c r="M265" s="739"/>
      <c r="N265" s="739"/>
      <c r="O265" s="739"/>
      <c r="P265" s="739"/>
      <c r="Q265" s="739"/>
      <c r="R265" s="739"/>
      <c r="S265" s="739"/>
      <c r="T265" s="739"/>
      <c r="U265" s="739"/>
      <c r="V265" s="739"/>
      <c r="W265" s="739"/>
      <c r="X265" s="739"/>
      <c r="Y265" s="739"/>
      <c r="Z265" s="739"/>
    </row>
    <row r="266" spans="1:26" ht="15.75" customHeight="1" x14ac:dyDescent="0.3">
      <c r="A266" s="744"/>
      <c r="B266" s="738"/>
      <c r="C266" s="738"/>
      <c r="D266" s="738"/>
      <c r="E266" s="738"/>
      <c r="F266" s="738"/>
      <c r="G266" s="738"/>
      <c r="H266" s="738"/>
      <c r="I266" s="738"/>
      <c r="J266" s="738"/>
      <c r="K266" s="738"/>
      <c r="L266" s="739"/>
      <c r="M266" s="739"/>
      <c r="N266" s="739"/>
      <c r="O266" s="739"/>
      <c r="P266" s="739"/>
      <c r="Q266" s="739"/>
      <c r="R266" s="739"/>
      <c r="S266" s="739"/>
      <c r="T266" s="739"/>
      <c r="U266" s="739"/>
      <c r="V266" s="739"/>
      <c r="W266" s="739"/>
      <c r="X266" s="739"/>
      <c r="Y266" s="739"/>
      <c r="Z266" s="739"/>
    </row>
    <row r="267" spans="1:26" ht="15.75" customHeight="1" x14ac:dyDescent="0.3">
      <c r="A267" s="744"/>
      <c r="B267" s="738"/>
      <c r="C267" s="738"/>
      <c r="D267" s="738"/>
      <c r="E267" s="738"/>
      <c r="F267" s="738"/>
      <c r="G267" s="738"/>
      <c r="H267" s="738"/>
      <c r="I267" s="738"/>
      <c r="J267" s="738"/>
      <c r="K267" s="738"/>
      <c r="L267" s="739"/>
      <c r="M267" s="739"/>
      <c r="N267" s="739"/>
      <c r="O267" s="739"/>
      <c r="P267" s="739"/>
      <c r="Q267" s="739"/>
      <c r="R267" s="739"/>
      <c r="S267" s="739"/>
      <c r="T267" s="739"/>
      <c r="U267" s="739"/>
      <c r="V267" s="739"/>
      <c r="W267" s="739"/>
      <c r="X267" s="739"/>
      <c r="Y267" s="739"/>
      <c r="Z267" s="739"/>
    </row>
    <row r="268" spans="1:26" ht="15.75" customHeight="1" x14ac:dyDescent="0.3">
      <c r="A268" s="744"/>
      <c r="B268" s="738"/>
      <c r="C268" s="738"/>
      <c r="D268" s="738"/>
      <c r="E268" s="738"/>
      <c r="F268" s="738"/>
      <c r="G268" s="738"/>
      <c r="H268" s="738"/>
      <c r="I268" s="738"/>
      <c r="J268" s="738"/>
      <c r="K268" s="738"/>
      <c r="L268" s="739"/>
      <c r="M268" s="739"/>
      <c r="N268" s="739"/>
      <c r="O268" s="739"/>
      <c r="P268" s="739"/>
      <c r="Q268" s="739"/>
      <c r="R268" s="739"/>
      <c r="S268" s="739"/>
      <c r="T268" s="739"/>
      <c r="U268" s="739"/>
      <c r="V268" s="739"/>
      <c r="W268" s="739"/>
      <c r="X268" s="739"/>
      <c r="Y268" s="739"/>
      <c r="Z268" s="739"/>
    </row>
    <row r="269" spans="1:26" ht="15.75" customHeight="1" x14ac:dyDescent="0.3">
      <c r="A269" s="744"/>
      <c r="B269" s="738"/>
      <c r="C269" s="738"/>
      <c r="D269" s="738"/>
      <c r="E269" s="738"/>
      <c r="F269" s="738"/>
      <c r="G269" s="738"/>
      <c r="H269" s="738"/>
      <c r="I269" s="738"/>
      <c r="J269" s="738"/>
      <c r="K269" s="738"/>
      <c r="L269" s="739"/>
      <c r="M269" s="739"/>
      <c r="N269" s="739"/>
      <c r="O269" s="739"/>
      <c r="P269" s="739"/>
      <c r="Q269" s="739"/>
      <c r="R269" s="739"/>
      <c r="S269" s="739"/>
      <c r="T269" s="739"/>
      <c r="U269" s="739"/>
      <c r="V269" s="739"/>
      <c r="W269" s="739"/>
      <c r="X269" s="739"/>
      <c r="Y269" s="739"/>
      <c r="Z269" s="739"/>
    </row>
    <row r="270" spans="1:26" ht="15.75" customHeight="1" x14ac:dyDescent="0.3">
      <c r="A270" s="744"/>
      <c r="B270" s="738"/>
      <c r="C270" s="738"/>
      <c r="D270" s="738"/>
      <c r="E270" s="738"/>
      <c r="F270" s="738"/>
      <c r="G270" s="738"/>
      <c r="H270" s="738"/>
      <c r="I270" s="738"/>
      <c r="J270" s="738"/>
      <c r="K270" s="738"/>
      <c r="L270" s="739"/>
      <c r="M270" s="739"/>
      <c r="N270" s="739"/>
      <c r="O270" s="739"/>
      <c r="P270" s="739"/>
      <c r="Q270" s="739"/>
      <c r="R270" s="739"/>
      <c r="S270" s="739"/>
      <c r="T270" s="739"/>
      <c r="U270" s="739"/>
      <c r="V270" s="739"/>
      <c r="W270" s="739"/>
      <c r="X270" s="739"/>
      <c r="Y270" s="739"/>
      <c r="Z270" s="739"/>
    </row>
    <row r="271" spans="1:26" ht="15.75" customHeight="1" x14ac:dyDescent="0.3">
      <c r="A271" s="744"/>
      <c r="B271" s="738"/>
      <c r="C271" s="738"/>
      <c r="D271" s="738"/>
      <c r="E271" s="738"/>
      <c r="F271" s="738"/>
      <c r="G271" s="738"/>
      <c r="H271" s="738"/>
      <c r="I271" s="738"/>
      <c r="J271" s="738"/>
      <c r="K271" s="738"/>
      <c r="L271" s="739"/>
      <c r="M271" s="739"/>
      <c r="N271" s="739"/>
      <c r="O271" s="739"/>
      <c r="P271" s="739"/>
      <c r="Q271" s="739"/>
      <c r="R271" s="739"/>
      <c r="S271" s="739"/>
      <c r="T271" s="739"/>
      <c r="U271" s="739"/>
      <c r="V271" s="739"/>
      <c r="W271" s="739"/>
      <c r="X271" s="739"/>
      <c r="Y271" s="739"/>
      <c r="Z271" s="739"/>
    </row>
    <row r="272" spans="1:26" ht="15.75" customHeight="1" x14ac:dyDescent="0.3">
      <c r="A272" s="744"/>
      <c r="B272" s="738"/>
      <c r="C272" s="738"/>
      <c r="D272" s="738"/>
      <c r="E272" s="738"/>
      <c r="F272" s="738"/>
      <c r="G272" s="738"/>
      <c r="H272" s="738"/>
      <c r="I272" s="738"/>
      <c r="J272" s="738"/>
      <c r="K272" s="738"/>
      <c r="L272" s="739"/>
      <c r="M272" s="739"/>
      <c r="N272" s="739"/>
      <c r="O272" s="739"/>
      <c r="P272" s="739"/>
      <c r="Q272" s="739"/>
      <c r="R272" s="739"/>
      <c r="S272" s="739"/>
      <c r="T272" s="739"/>
      <c r="U272" s="739"/>
      <c r="V272" s="739"/>
      <c r="W272" s="739"/>
      <c r="X272" s="739"/>
      <c r="Y272" s="739"/>
      <c r="Z272" s="739"/>
    </row>
    <row r="273" spans="1:26" ht="15.75" customHeight="1" x14ac:dyDescent="0.3">
      <c r="A273" s="744"/>
      <c r="B273" s="738"/>
      <c r="C273" s="738"/>
      <c r="D273" s="738"/>
      <c r="E273" s="738"/>
      <c r="F273" s="738"/>
      <c r="G273" s="738"/>
      <c r="H273" s="738"/>
      <c r="I273" s="738"/>
      <c r="J273" s="738"/>
      <c r="K273" s="738"/>
      <c r="L273" s="739"/>
      <c r="M273" s="739"/>
      <c r="N273" s="739"/>
      <c r="O273" s="739"/>
      <c r="P273" s="739"/>
      <c r="Q273" s="739"/>
      <c r="R273" s="739"/>
      <c r="S273" s="739"/>
      <c r="T273" s="739"/>
      <c r="U273" s="739"/>
      <c r="V273" s="739"/>
      <c r="W273" s="739"/>
      <c r="X273" s="739"/>
      <c r="Y273" s="739"/>
      <c r="Z273" s="739"/>
    </row>
    <row r="274" spans="1:26" ht="15.75" customHeight="1" x14ac:dyDescent="0.3">
      <c r="A274" s="744"/>
      <c r="B274" s="738"/>
      <c r="C274" s="738"/>
      <c r="D274" s="738"/>
      <c r="E274" s="738"/>
      <c r="F274" s="738"/>
      <c r="G274" s="738"/>
      <c r="H274" s="738"/>
      <c r="I274" s="738"/>
      <c r="J274" s="738"/>
      <c r="K274" s="738"/>
      <c r="L274" s="739"/>
      <c r="M274" s="739"/>
      <c r="N274" s="739"/>
      <c r="O274" s="739"/>
      <c r="P274" s="739"/>
      <c r="Q274" s="739"/>
      <c r="R274" s="739"/>
      <c r="S274" s="739"/>
      <c r="T274" s="739"/>
      <c r="U274" s="739"/>
      <c r="V274" s="739"/>
      <c r="W274" s="739"/>
      <c r="X274" s="739"/>
      <c r="Y274" s="739"/>
      <c r="Z274" s="739"/>
    </row>
    <row r="275" spans="1:26" ht="15.75" customHeight="1" x14ac:dyDescent="0.3">
      <c r="A275" s="744"/>
      <c r="B275" s="738"/>
      <c r="C275" s="738"/>
      <c r="D275" s="738"/>
      <c r="E275" s="738"/>
      <c r="F275" s="738"/>
      <c r="G275" s="738"/>
      <c r="H275" s="738"/>
      <c r="I275" s="738"/>
      <c r="J275" s="738"/>
      <c r="K275" s="738"/>
      <c r="L275" s="739"/>
      <c r="M275" s="739"/>
      <c r="N275" s="739"/>
      <c r="O275" s="739"/>
      <c r="P275" s="739"/>
      <c r="Q275" s="739"/>
      <c r="R275" s="739"/>
      <c r="S275" s="739"/>
      <c r="T275" s="739"/>
      <c r="U275" s="739"/>
      <c r="V275" s="739"/>
      <c r="W275" s="739"/>
      <c r="X275" s="739"/>
      <c r="Y275" s="739"/>
      <c r="Z275" s="739"/>
    </row>
    <row r="276" spans="1:26" ht="15.75" customHeight="1" x14ac:dyDescent="0.3">
      <c r="A276" s="744"/>
      <c r="B276" s="738"/>
      <c r="C276" s="738"/>
      <c r="D276" s="738"/>
      <c r="E276" s="738"/>
      <c r="F276" s="738"/>
      <c r="G276" s="738"/>
      <c r="H276" s="738"/>
      <c r="I276" s="738"/>
      <c r="J276" s="738"/>
      <c r="K276" s="738"/>
      <c r="L276" s="739"/>
      <c r="M276" s="739"/>
      <c r="N276" s="739"/>
      <c r="O276" s="739"/>
      <c r="P276" s="739"/>
      <c r="Q276" s="739"/>
      <c r="R276" s="739"/>
      <c r="S276" s="739"/>
      <c r="T276" s="739"/>
      <c r="U276" s="739"/>
      <c r="V276" s="739"/>
      <c r="W276" s="739"/>
      <c r="X276" s="739"/>
      <c r="Y276" s="739"/>
      <c r="Z276" s="739"/>
    </row>
    <row r="277" spans="1:26" ht="15.75" customHeight="1" x14ac:dyDescent="0.3">
      <c r="A277" s="744"/>
      <c r="B277" s="738"/>
      <c r="C277" s="738"/>
      <c r="D277" s="738"/>
      <c r="E277" s="738"/>
      <c r="F277" s="738"/>
      <c r="G277" s="738"/>
      <c r="H277" s="738"/>
      <c r="I277" s="738"/>
      <c r="J277" s="738"/>
      <c r="K277" s="738"/>
      <c r="L277" s="739"/>
      <c r="M277" s="739"/>
      <c r="N277" s="739"/>
      <c r="O277" s="739"/>
      <c r="P277" s="739"/>
      <c r="Q277" s="739"/>
      <c r="R277" s="739"/>
      <c r="S277" s="739"/>
      <c r="T277" s="739"/>
      <c r="U277" s="739"/>
      <c r="V277" s="739"/>
      <c r="W277" s="739"/>
      <c r="X277" s="739"/>
      <c r="Y277" s="739"/>
      <c r="Z277" s="739"/>
    </row>
    <row r="278" spans="1:26" ht="15.75" customHeight="1" x14ac:dyDescent="0.3">
      <c r="A278" s="744"/>
      <c r="B278" s="738"/>
      <c r="C278" s="738"/>
      <c r="D278" s="738"/>
      <c r="E278" s="738"/>
      <c r="F278" s="738"/>
      <c r="G278" s="738"/>
      <c r="H278" s="738"/>
      <c r="I278" s="738"/>
      <c r="J278" s="738"/>
      <c r="K278" s="738"/>
      <c r="L278" s="739"/>
      <c r="M278" s="739"/>
      <c r="N278" s="739"/>
      <c r="O278" s="739"/>
      <c r="P278" s="739"/>
      <c r="Q278" s="739"/>
      <c r="R278" s="739"/>
      <c r="S278" s="739"/>
      <c r="T278" s="739"/>
      <c r="U278" s="739"/>
      <c r="V278" s="739"/>
      <c r="W278" s="739"/>
      <c r="X278" s="739"/>
      <c r="Y278" s="739"/>
      <c r="Z278" s="739"/>
    </row>
    <row r="279" spans="1:26" ht="15.75" customHeight="1" x14ac:dyDescent="0.3">
      <c r="A279" s="744"/>
      <c r="B279" s="738"/>
      <c r="C279" s="738"/>
      <c r="D279" s="738"/>
      <c r="E279" s="738"/>
      <c r="F279" s="738"/>
      <c r="G279" s="738"/>
      <c r="H279" s="738"/>
      <c r="I279" s="738"/>
      <c r="J279" s="738"/>
      <c r="K279" s="738"/>
      <c r="L279" s="739"/>
      <c r="M279" s="739"/>
      <c r="N279" s="739"/>
      <c r="O279" s="739"/>
      <c r="P279" s="739"/>
      <c r="Q279" s="739"/>
      <c r="R279" s="739"/>
      <c r="S279" s="739"/>
      <c r="T279" s="739"/>
      <c r="U279" s="739"/>
      <c r="V279" s="739"/>
      <c r="W279" s="739"/>
      <c r="X279" s="739"/>
      <c r="Y279" s="739"/>
      <c r="Z279" s="739"/>
    </row>
    <row r="280" spans="1:26" ht="15.75" customHeight="1" x14ac:dyDescent="0.3">
      <c r="A280" s="744"/>
      <c r="B280" s="738"/>
      <c r="C280" s="738"/>
      <c r="D280" s="738"/>
      <c r="E280" s="738"/>
      <c r="F280" s="738"/>
      <c r="G280" s="738"/>
      <c r="H280" s="738"/>
      <c r="I280" s="738"/>
      <c r="J280" s="738"/>
      <c r="K280" s="738"/>
      <c r="L280" s="739"/>
      <c r="M280" s="739"/>
      <c r="N280" s="739"/>
      <c r="O280" s="739"/>
      <c r="P280" s="739"/>
      <c r="Q280" s="739"/>
      <c r="R280" s="739"/>
      <c r="S280" s="739"/>
      <c r="T280" s="739"/>
      <c r="U280" s="739"/>
      <c r="V280" s="739"/>
      <c r="W280" s="739"/>
      <c r="X280" s="739"/>
      <c r="Y280" s="739"/>
      <c r="Z280" s="739"/>
    </row>
    <row r="281" spans="1:26" ht="15.75" customHeight="1" x14ac:dyDescent="0.3">
      <c r="A281" s="744"/>
      <c r="B281" s="738"/>
      <c r="C281" s="738"/>
      <c r="D281" s="738"/>
      <c r="E281" s="738"/>
      <c r="F281" s="738"/>
      <c r="G281" s="738"/>
      <c r="H281" s="738"/>
      <c r="I281" s="738"/>
      <c r="J281" s="738"/>
      <c r="K281" s="738"/>
      <c r="L281" s="739"/>
      <c r="M281" s="739"/>
      <c r="N281" s="739"/>
      <c r="O281" s="739"/>
      <c r="P281" s="739"/>
      <c r="Q281" s="739"/>
      <c r="R281" s="739"/>
      <c r="S281" s="739"/>
      <c r="T281" s="739"/>
      <c r="U281" s="739"/>
      <c r="V281" s="739"/>
      <c r="W281" s="739"/>
      <c r="X281" s="739"/>
      <c r="Y281" s="739"/>
      <c r="Z281" s="739"/>
    </row>
    <row r="282" spans="1:26" ht="15.75" customHeight="1" x14ac:dyDescent="0.3">
      <c r="A282" s="744"/>
      <c r="B282" s="738"/>
      <c r="C282" s="738"/>
      <c r="D282" s="738"/>
      <c r="E282" s="738"/>
      <c r="F282" s="738"/>
      <c r="G282" s="738"/>
      <c r="H282" s="738"/>
      <c r="I282" s="738"/>
      <c r="J282" s="738"/>
      <c r="K282" s="738"/>
      <c r="L282" s="739"/>
      <c r="M282" s="739"/>
      <c r="N282" s="739"/>
      <c r="O282" s="739"/>
      <c r="P282" s="739"/>
      <c r="Q282" s="739"/>
      <c r="R282" s="739"/>
      <c r="S282" s="739"/>
      <c r="T282" s="739"/>
      <c r="U282" s="739"/>
      <c r="V282" s="739"/>
      <c r="W282" s="739"/>
      <c r="X282" s="739"/>
      <c r="Y282" s="739"/>
      <c r="Z282" s="739"/>
    </row>
    <row r="283" spans="1:26" ht="15.75" customHeight="1" x14ac:dyDescent="0.3">
      <c r="A283" s="744"/>
      <c r="B283" s="738"/>
      <c r="C283" s="738"/>
      <c r="D283" s="738"/>
      <c r="E283" s="738"/>
      <c r="F283" s="738"/>
      <c r="G283" s="738"/>
      <c r="H283" s="738"/>
      <c r="I283" s="738"/>
      <c r="J283" s="738"/>
      <c r="K283" s="738"/>
      <c r="L283" s="739"/>
      <c r="M283" s="739"/>
      <c r="N283" s="739"/>
      <c r="O283" s="739"/>
      <c r="P283" s="739"/>
      <c r="Q283" s="739"/>
      <c r="R283" s="739"/>
      <c r="S283" s="739"/>
      <c r="T283" s="739"/>
      <c r="U283" s="739"/>
      <c r="V283" s="739"/>
      <c r="W283" s="739"/>
      <c r="X283" s="739"/>
      <c r="Y283" s="739"/>
      <c r="Z283" s="739"/>
    </row>
    <row r="284" spans="1:26" ht="15.75" customHeight="1" x14ac:dyDescent="0.3">
      <c r="A284" s="744"/>
      <c r="B284" s="738"/>
      <c r="C284" s="738"/>
      <c r="D284" s="738"/>
      <c r="E284" s="738"/>
      <c r="F284" s="738"/>
      <c r="G284" s="738"/>
      <c r="H284" s="738"/>
      <c r="I284" s="738"/>
      <c r="J284" s="738"/>
      <c r="K284" s="738"/>
      <c r="L284" s="739"/>
      <c r="M284" s="739"/>
      <c r="N284" s="739"/>
      <c r="O284" s="739"/>
      <c r="P284" s="739"/>
      <c r="Q284" s="739"/>
      <c r="R284" s="739"/>
      <c r="S284" s="739"/>
      <c r="T284" s="739"/>
      <c r="U284" s="739"/>
      <c r="V284" s="739"/>
      <c r="W284" s="739"/>
      <c r="X284" s="739"/>
      <c r="Y284" s="739"/>
      <c r="Z284" s="739"/>
    </row>
    <row r="285" spans="1:26" ht="15.75" customHeight="1" x14ac:dyDescent="0.3">
      <c r="A285" s="744"/>
      <c r="B285" s="738"/>
      <c r="C285" s="738"/>
      <c r="D285" s="738"/>
      <c r="E285" s="738"/>
      <c r="F285" s="738"/>
      <c r="G285" s="738"/>
      <c r="H285" s="738"/>
      <c r="I285" s="738"/>
      <c r="J285" s="738"/>
      <c r="K285" s="738"/>
      <c r="L285" s="739"/>
      <c r="M285" s="739"/>
      <c r="N285" s="739"/>
      <c r="O285" s="739"/>
      <c r="P285" s="739"/>
      <c r="Q285" s="739"/>
      <c r="R285" s="739"/>
      <c r="S285" s="739"/>
      <c r="T285" s="739"/>
      <c r="U285" s="739"/>
      <c r="V285" s="739"/>
      <c r="W285" s="739"/>
      <c r="X285" s="739"/>
      <c r="Y285" s="739"/>
      <c r="Z285" s="739"/>
    </row>
    <row r="286" spans="1:26" ht="15.75" customHeight="1" x14ac:dyDescent="0.3">
      <c r="A286" s="744"/>
      <c r="B286" s="738"/>
      <c r="C286" s="738"/>
      <c r="D286" s="738"/>
      <c r="E286" s="738"/>
      <c r="F286" s="738"/>
      <c r="G286" s="738"/>
      <c r="H286" s="738"/>
      <c r="I286" s="738"/>
      <c r="J286" s="738"/>
      <c r="K286" s="738"/>
      <c r="L286" s="739"/>
      <c r="M286" s="739"/>
      <c r="N286" s="739"/>
      <c r="O286" s="739"/>
      <c r="P286" s="739"/>
      <c r="Q286" s="739"/>
      <c r="R286" s="739"/>
      <c r="S286" s="739"/>
      <c r="T286" s="739"/>
      <c r="U286" s="739"/>
      <c r="V286" s="739"/>
      <c r="W286" s="739"/>
      <c r="X286" s="739"/>
      <c r="Y286" s="739"/>
      <c r="Z286" s="739"/>
    </row>
    <row r="287" spans="1:26" ht="15.75" customHeight="1" x14ac:dyDescent="0.3">
      <c r="A287" s="744"/>
      <c r="B287" s="738"/>
      <c r="C287" s="738"/>
      <c r="D287" s="738"/>
      <c r="E287" s="738"/>
      <c r="F287" s="738"/>
      <c r="G287" s="738"/>
      <c r="H287" s="738"/>
      <c r="I287" s="738"/>
      <c r="J287" s="738"/>
      <c r="K287" s="738"/>
      <c r="L287" s="739"/>
      <c r="M287" s="739"/>
      <c r="N287" s="739"/>
      <c r="O287" s="739"/>
      <c r="P287" s="739"/>
      <c r="Q287" s="739"/>
      <c r="R287" s="739"/>
      <c r="S287" s="739"/>
      <c r="T287" s="739"/>
      <c r="U287" s="739"/>
      <c r="V287" s="739"/>
      <c r="W287" s="739"/>
      <c r="X287" s="739"/>
      <c r="Y287" s="739"/>
      <c r="Z287" s="739"/>
    </row>
    <row r="288" spans="1:26" ht="15.75" customHeight="1" x14ac:dyDescent="0.3">
      <c r="A288" s="744"/>
      <c r="B288" s="738"/>
      <c r="C288" s="738"/>
      <c r="D288" s="738"/>
      <c r="E288" s="738"/>
      <c r="F288" s="738"/>
      <c r="G288" s="738"/>
      <c r="H288" s="738"/>
      <c r="I288" s="738"/>
      <c r="J288" s="738"/>
      <c r="K288" s="738"/>
      <c r="L288" s="739"/>
      <c r="M288" s="739"/>
      <c r="N288" s="739"/>
      <c r="O288" s="739"/>
      <c r="P288" s="739"/>
      <c r="Q288" s="739"/>
      <c r="R288" s="739"/>
      <c r="S288" s="739"/>
      <c r="T288" s="739"/>
      <c r="U288" s="739"/>
      <c r="V288" s="739"/>
      <c r="W288" s="739"/>
      <c r="X288" s="739"/>
      <c r="Y288" s="739"/>
      <c r="Z288" s="739"/>
    </row>
    <row r="289" spans="1:26" ht="15.75" customHeight="1" x14ac:dyDescent="0.3">
      <c r="A289" s="744"/>
      <c r="B289" s="738"/>
      <c r="C289" s="738"/>
      <c r="D289" s="738"/>
      <c r="E289" s="738"/>
      <c r="F289" s="738"/>
      <c r="G289" s="738"/>
      <c r="H289" s="738"/>
      <c r="I289" s="738"/>
      <c r="J289" s="738"/>
      <c r="K289" s="738"/>
      <c r="L289" s="739"/>
      <c r="M289" s="739"/>
      <c r="N289" s="739"/>
      <c r="O289" s="739"/>
      <c r="P289" s="739"/>
      <c r="Q289" s="739"/>
      <c r="R289" s="739"/>
      <c r="S289" s="739"/>
      <c r="T289" s="739"/>
      <c r="U289" s="739"/>
      <c r="V289" s="739"/>
      <c r="W289" s="739"/>
      <c r="X289" s="739"/>
      <c r="Y289" s="739"/>
      <c r="Z289" s="739"/>
    </row>
    <row r="290" spans="1:26" ht="15.75" customHeight="1" x14ac:dyDescent="0.3">
      <c r="A290" s="744"/>
      <c r="B290" s="738"/>
      <c r="C290" s="738"/>
      <c r="D290" s="738"/>
      <c r="E290" s="738"/>
      <c r="F290" s="738"/>
      <c r="G290" s="738"/>
      <c r="H290" s="738"/>
      <c r="I290" s="738"/>
      <c r="J290" s="738"/>
      <c r="K290" s="738"/>
      <c r="L290" s="739"/>
      <c r="M290" s="739"/>
      <c r="N290" s="739"/>
      <c r="O290" s="739"/>
      <c r="P290" s="739"/>
      <c r="Q290" s="739"/>
      <c r="R290" s="739"/>
      <c r="S290" s="739"/>
      <c r="T290" s="739"/>
      <c r="U290" s="739"/>
      <c r="V290" s="739"/>
      <c r="W290" s="739"/>
      <c r="X290" s="739"/>
      <c r="Y290" s="739"/>
      <c r="Z290" s="739"/>
    </row>
    <row r="291" spans="1:26" ht="15.75" customHeight="1" x14ac:dyDescent="0.3">
      <c r="A291" s="744"/>
      <c r="B291" s="738"/>
      <c r="C291" s="738"/>
      <c r="D291" s="738"/>
      <c r="E291" s="738"/>
      <c r="F291" s="738"/>
      <c r="G291" s="738"/>
      <c r="H291" s="738"/>
      <c r="I291" s="738"/>
      <c r="J291" s="738"/>
      <c r="K291" s="738"/>
      <c r="L291" s="739"/>
      <c r="M291" s="739"/>
      <c r="N291" s="739"/>
      <c r="O291" s="739"/>
      <c r="P291" s="739"/>
      <c r="Q291" s="739"/>
      <c r="R291" s="739"/>
      <c r="S291" s="739"/>
      <c r="T291" s="739"/>
      <c r="U291" s="739"/>
      <c r="V291" s="739"/>
      <c r="W291" s="739"/>
      <c r="X291" s="739"/>
      <c r="Y291" s="739"/>
      <c r="Z291" s="739"/>
    </row>
    <row r="292" spans="1:26" ht="15.75" customHeight="1" x14ac:dyDescent="0.3">
      <c r="A292" s="744"/>
      <c r="B292" s="738"/>
      <c r="C292" s="738"/>
      <c r="D292" s="738"/>
      <c r="E292" s="738"/>
      <c r="F292" s="738"/>
      <c r="G292" s="738"/>
      <c r="H292" s="738"/>
      <c r="I292" s="738"/>
      <c r="J292" s="738"/>
      <c r="K292" s="738"/>
      <c r="L292" s="739"/>
      <c r="M292" s="739"/>
      <c r="N292" s="739"/>
      <c r="O292" s="739"/>
      <c r="P292" s="739"/>
      <c r="Q292" s="739"/>
      <c r="R292" s="739"/>
      <c r="S292" s="739"/>
      <c r="T292" s="739"/>
      <c r="U292" s="739"/>
      <c r="V292" s="739"/>
      <c r="W292" s="739"/>
      <c r="X292" s="739"/>
      <c r="Y292" s="739"/>
      <c r="Z292" s="739"/>
    </row>
    <row r="293" spans="1:26" ht="15.75" customHeight="1" x14ac:dyDescent="0.3">
      <c r="A293" s="744"/>
      <c r="B293" s="738"/>
      <c r="C293" s="738"/>
      <c r="D293" s="738"/>
      <c r="E293" s="738"/>
      <c r="F293" s="738"/>
      <c r="G293" s="738"/>
      <c r="H293" s="738"/>
      <c r="I293" s="738"/>
      <c r="J293" s="738"/>
      <c r="K293" s="738"/>
      <c r="L293" s="739"/>
      <c r="M293" s="739"/>
      <c r="N293" s="739"/>
      <c r="O293" s="739"/>
      <c r="P293" s="739"/>
      <c r="Q293" s="739"/>
      <c r="R293" s="739"/>
      <c r="S293" s="739"/>
      <c r="T293" s="739"/>
      <c r="U293" s="739"/>
      <c r="V293" s="739"/>
      <c r="W293" s="739"/>
      <c r="X293" s="739"/>
      <c r="Y293" s="739"/>
      <c r="Z293" s="739"/>
    </row>
    <row r="294" spans="1:26" ht="15.75" customHeight="1" x14ac:dyDescent="0.3">
      <c r="A294" s="744"/>
      <c r="B294" s="738"/>
      <c r="C294" s="738"/>
      <c r="D294" s="738"/>
      <c r="E294" s="738"/>
      <c r="F294" s="738"/>
      <c r="G294" s="738"/>
      <c r="H294" s="738"/>
      <c r="I294" s="738"/>
      <c r="J294" s="738"/>
      <c r="K294" s="738"/>
      <c r="L294" s="739"/>
      <c r="M294" s="739"/>
      <c r="N294" s="739"/>
      <c r="O294" s="739"/>
      <c r="P294" s="739"/>
      <c r="Q294" s="739"/>
      <c r="R294" s="739"/>
      <c r="S294" s="739"/>
      <c r="T294" s="739"/>
      <c r="U294" s="739"/>
      <c r="V294" s="739"/>
      <c r="W294" s="739"/>
      <c r="X294" s="739"/>
      <c r="Y294" s="739"/>
      <c r="Z294" s="739"/>
    </row>
    <row r="295" spans="1:26" ht="15.75" customHeight="1" x14ac:dyDescent="0.3">
      <c r="A295" s="744"/>
      <c r="B295" s="738"/>
      <c r="C295" s="738"/>
      <c r="D295" s="738"/>
      <c r="E295" s="738"/>
      <c r="F295" s="738"/>
      <c r="G295" s="738"/>
      <c r="H295" s="738"/>
      <c r="I295" s="738"/>
      <c r="J295" s="738"/>
      <c r="K295" s="738"/>
      <c r="L295" s="739"/>
      <c r="M295" s="739"/>
      <c r="N295" s="739"/>
      <c r="O295" s="739"/>
      <c r="P295" s="739"/>
      <c r="Q295" s="739"/>
      <c r="R295" s="739"/>
      <c r="S295" s="739"/>
      <c r="T295" s="739"/>
      <c r="U295" s="739"/>
      <c r="V295" s="739"/>
      <c r="W295" s="739"/>
      <c r="X295" s="739"/>
      <c r="Y295" s="739"/>
      <c r="Z295" s="739"/>
    </row>
    <row r="296" spans="1:26" ht="15.75" customHeight="1" x14ac:dyDescent="0.3">
      <c r="A296" s="744"/>
      <c r="B296" s="738"/>
      <c r="C296" s="738"/>
      <c r="D296" s="738"/>
      <c r="E296" s="738"/>
      <c r="F296" s="738"/>
      <c r="G296" s="738"/>
      <c r="H296" s="738"/>
      <c r="I296" s="738"/>
      <c r="J296" s="738"/>
      <c r="K296" s="738"/>
      <c r="L296" s="739"/>
      <c r="M296" s="739"/>
      <c r="N296" s="739"/>
      <c r="O296" s="739"/>
      <c r="P296" s="739"/>
      <c r="Q296" s="739"/>
      <c r="R296" s="739"/>
      <c r="S296" s="739"/>
      <c r="T296" s="739"/>
      <c r="U296" s="739"/>
      <c r="V296" s="739"/>
      <c r="W296" s="739"/>
      <c r="X296" s="739"/>
      <c r="Y296" s="739"/>
      <c r="Z296" s="739"/>
    </row>
    <row r="297" spans="1:26" ht="15.75" customHeight="1" x14ac:dyDescent="0.3">
      <c r="A297" s="744"/>
      <c r="B297" s="738"/>
      <c r="C297" s="738"/>
      <c r="D297" s="738"/>
      <c r="E297" s="738"/>
      <c r="F297" s="738"/>
      <c r="G297" s="738"/>
      <c r="H297" s="738"/>
      <c r="I297" s="738"/>
      <c r="J297" s="738"/>
      <c r="K297" s="738"/>
      <c r="L297" s="739"/>
      <c r="M297" s="739"/>
      <c r="N297" s="739"/>
      <c r="O297" s="739"/>
      <c r="P297" s="739"/>
      <c r="Q297" s="739"/>
      <c r="R297" s="739"/>
      <c r="S297" s="739"/>
      <c r="T297" s="739"/>
      <c r="U297" s="739"/>
      <c r="V297" s="739"/>
      <c r="W297" s="739"/>
      <c r="X297" s="739"/>
      <c r="Y297" s="739"/>
      <c r="Z297" s="739"/>
    </row>
    <row r="298" spans="1:26" ht="15.75" customHeight="1" x14ac:dyDescent="0.3">
      <c r="A298" s="744"/>
      <c r="B298" s="738"/>
      <c r="C298" s="738"/>
      <c r="D298" s="738"/>
      <c r="E298" s="738"/>
      <c r="F298" s="738"/>
      <c r="G298" s="738"/>
      <c r="H298" s="738"/>
      <c r="I298" s="738"/>
      <c r="J298" s="738"/>
      <c r="K298" s="738"/>
      <c r="L298" s="739"/>
      <c r="M298" s="739"/>
      <c r="N298" s="739"/>
      <c r="O298" s="739"/>
      <c r="P298" s="739"/>
      <c r="Q298" s="739"/>
      <c r="R298" s="739"/>
      <c r="S298" s="739"/>
      <c r="T298" s="739"/>
      <c r="U298" s="739"/>
      <c r="V298" s="739"/>
      <c r="W298" s="739"/>
      <c r="X298" s="739"/>
      <c r="Y298" s="739"/>
      <c r="Z298" s="739"/>
    </row>
    <row r="299" spans="1:26" ht="15.75" customHeight="1" x14ac:dyDescent="0.3">
      <c r="A299" s="744"/>
      <c r="B299" s="738"/>
      <c r="C299" s="738"/>
      <c r="D299" s="738"/>
      <c r="E299" s="738"/>
      <c r="F299" s="738"/>
      <c r="G299" s="738"/>
      <c r="H299" s="738"/>
      <c r="I299" s="738"/>
      <c r="J299" s="738"/>
      <c r="K299" s="738"/>
      <c r="L299" s="739"/>
      <c r="M299" s="739"/>
      <c r="N299" s="739"/>
      <c r="O299" s="739"/>
      <c r="P299" s="739"/>
      <c r="Q299" s="739"/>
      <c r="R299" s="739"/>
      <c r="S299" s="739"/>
      <c r="T299" s="739"/>
      <c r="U299" s="739"/>
      <c r="V299" s="739"/>
      <c r="W299" s="739"/>
      <c r="X299" s="739"/>
      <c r="Y299" s="739"/>
      <c r="Z299" s="739"/>
    </row>
    <row r="300" spans="1:26" ht="15.75" customHeight="1" x14ac:dyDescent="0.3">
      <c r="A300" s="744"/>
      <c r="B300" s="738"/>
      <c r="C300" s="738"/>
      <c r="D300" s="738"/>
      <c r="E300" s="738"/>
      <c r="F300" s="738"/>
      <c r="G300" s="738"/>
      <c r="H300" s="738"/>
      <c r="I300" s="738"/>
      <c r="J300" s="738"/>
      <c r="K300" s="738"/>
      <c r="L300" s="739"/>
      <c r="M300" s="739"/>
      <c r="N300" s="739"/>
      <c r="O300" s="739"/>
      <c r="P300" s="739"/>
      <c r="Q300" s="739"/>
      <c r="R300" s="739"/>
      <c r="S300" s="739"/>
      <c r="T300" s="739"/>
      <c r="U300" s="739"/>
      <c r="V300" s="739"/>
      <c r="W300" s="739"/>
      <c r="X300" s="739"/>
      <c r="Y300" s="739"/>
      <c r="Z300" s="739"/>
    </row>
    <row r="301" spans="1:26" ht="15.75" customHeight="1" x14ac:dyDescent="0.3">
      <c r="A301" s="744"/>
      <c r="B301" s="738"/>
      <c r="C301" s="738"/>
      <c r="D301" s="738"/>
      <c r="E301" s="738"/>
      <c r="F301" s="738"/>
      <c r="G301" s="738"/>
      <c r="H301" s="738"/>
      <c r="I301" s="738"/>
      <c r="J301" s="738"/>
      <c r="K301" s="738"/>
      <c r="L301" s="739"/>
      <c r="M301" s="739"/>
      <c r="N301" s="739"/>
      <c r="O301" s="739"/>
      <c r="P301" s="739"/>
      <c r="Q301" s="739"/>
      <c r="R301" s="739"/>
      <c r="S301" s="739"/>
      <c r="T301" s="739"/>
      <c r="U301" s="739"/>
      <c r="V301" s="739"/>
      <c r="W301" s="739"/>
      <c r="X301" s="739"/>
      <c r="Y301" s="739"/>
      <c r="Z301" s="739"/>
    </row>
    <row r="302" spans="1:26" ht="15.75" customHeight="1" x14ac:dyDescent="0.3">
      <c r="A302" s="744"/>
      <c r="B302" s="738"/>
      <c r="C302" s="738"/>
      <c r="D302" s="738"/>
      <c r="E302" s="738"/>
      <c r="F302" s="738"/>
      <c r="G302" s="738"/>
      <c r="H302" s="738"/>
      <c r="I302" s="738"/>
      <c r="J302" s="738"/>
      <c r="K302" s="738"/>
      <c r="L302" s="739"/>
      <c r="M302" s="739"/>
      <c r="N302" s="739"/>
      <c r="O302" s="739"/>
      <c r="P302" s="739"/>
      <c r="Q302" s="739"/>
      <c r="R302" s="739"/>
      <c r="S302" s="739"/>
      <c r="T302" s="739"/>
      <c r="U302" s="739"/>
      <c r="V302" s="739"/>
      <c r="W302" s="739"/>
      <c r="X302" s="739"/>
      <c r="Y302" s="739"/>
      <c r="Z302" s="739"/>
    </row>
    <row r="303" spans="1:26" ht="15.75" customHeight="1" x14ac:dyDescent="0.3">
      <c r="A303" s="744"/>
      <c r="B303" s="738"/>
      <c r="C303" s="738"/>
      <c r="D303" s="738"/>
      <c r="E303" s="738"/>
      <c r="F303" s="738"/>
      <c r="G303" s="738"/>
      <c r="H303" s="738"/>
      <c r="I303" s="738"/>
      <c r="J303" s="738"/>
      <c r="K303" s="738"/>
      <c r="L303" s="739"/>
      <c r="M303" s="739"/>
      <c r="N303" s="739"/>
      <c r="O303" s="739"/>
      <c r="P303" s="739"/>
      <c r="Q303" s="739"/>
      <c r="R303" s="739"/>
      <c r="S303" s="739"/>
      <c r="T303" s="739"/>
      <c r="U303" s="739"/>
      <c r="V303" s="739"/>
      <c r="W303" s="739"/>
      <c r="X303" s="739"/>
      <c r="Y303" s="739"/>
      <c r="Z303" s="739"/>
    </row>
    <row r="304" spans="1:26" ht="15.75" customHeight="1" x14ac:dyDescent="0.3">
      <c r="A304" s="744"/>
      <c r="B304" s="738"/>
      <c r="C304" s="738"/>
      <c r="D304" s="738"/>
      <c r="E304" s="738"/>
      <c r="F304" s="738"/>
      <c r="G304" s="738"/>
      <c r="H304" s="738"/>
      <c r="I304" s="738"/>
      <c r="J304" s="738"/>
      <c r="K304" s="738"/>
      <c r="L304" s="739"/>
      <c r="M304" s="739"/>
      <c r="N304" s="739"/>
      <c r="O304" s="739"/>
      <c r="P304" s="739"/>
      <c r="Q304" s="739"/>
      <c r="R304" s="739"/>
      <c r="S304" s="739"/>
      <c r="T304" s="739"/>
      <c r="U304" s="739"/>
      <c r="V304" s="739"/>
      <c r="W304" s="739"/>
      <c r="X304" s="739"/>
      <c r="Y304" s="739"/>
      <c r="Z304" s="739"/>
    </row>
    <row r="305" spans="1:26" ht="15.75" customHeight="1" x14ac:dyDescent="0.3">
      <c r="A305" s="744"/>
      <c r="B305" s="738"/>
      <c r="C305" s="738"/>
      <c r="D305" s="738"/>
      <c r="E305" s="738"/>
      <c r="F305" s="738"/>
      <c r="G305" s="738"/>
      <c r="H305" s="738"/>
      <c r="I305" s="738"/>
      <c r="J305" s="738"/>
      <c r="K305" s="738"/>
      <c r="L305" s="739"/>
      <c r="M305" s="739"/>
      <c r="N305" s="739"/>
      <c r="O305" s="739"/>
      <c r="P305" s="739"/>
      <c r="Q305" s="739"/>
      <c r="R305" s="739"/>
      <c r="S305" s="739"/>
      <c r="T305" s="739"/>
      <c r="U305" s="739"/>
      <c r="V305" s="739"/>
      <c r="W305" s="739"/>
      <c r="X305" s="739"/>
      <c r="Y305" s="739"/>
      <c r="Z305" s="739"/>
    </row>
    <row r="306" spans="1:26" ht="15.75" customHeight="1" x14ac:dyDescent="0.3">
      <c r="A306" s="744"/>
      <c r="B306" s="738"/>
      <c r="C306" s="738"/>
      <c r="D306" s="738"/>
      <c r="E306" s="738"/>
      <c r="F306" s="738"/>
      <c r="G306" s="738"/>
      <c r="H306" s="738"/>
      <c r="I306" s="738"/>
      <c r="J306" s="738"/>
      <c r="K306" s="738"/>
      <c r="L306" s="739"/>
      <c r="M306" s="739"/>
      <c r="N306" s="739"/>
      <c r="O306" s="739"/>
      <c r="P306" s="739"/>
      <c r="Q306" s="739"/>
      <c r="R306" s="739"/>
      <c r="S306" s="739"/>
      <c r="T306" s="739"/>
      <c r="U306" s="739"/>
      <c r="V306" s="739"/>
      <c r="W306" s="739"/>
      <c r="X306" s="739"/>
      <c r="Y306" s="739"/>
      <c r="Z306" s="739"/>
    </row>
    <row r="307" spans="1:26" ht="15.75" customHeight="1" x14ac:dyDescent="0.3">
      <c r="A307" s="744"/>
      <c r="B307" s="738"/>
      <c r="C307" s="738"/>
      <c r="D307" s="738"/>
      <c r="E307" s="738"/>
      <c r="F307" s="738"/>
      <c r="G307" s="738"/>
      <c r="H307" s="738"/>
      <c r="I307" s="738"/>
      <c r="J307" s="738"/>
      <c r="K307" s="738"/>
      <c r="L307" s="739"/>
      <c r="M307" s="739"/>
      <c r="N307" s="739"/>
      <c r="O307" s="739"/>
      <c r="P307" s="739"/>
      <c r="Q307" s="739"/>
      <c r="R307" s="739"/>
      <c r="S307" s="739"/>
      <c r="T307" s="739"/>
      <c r="U307" s="739"/>
      <c r="V307" s="739"/>
      <c r="W307" s="739"/>
      <c r="X307" s="739"/>
      <c r="Y307" s="739"/>
      <c r="Z307" s="739"/>
    </row>
    <row r="308" spans="1:26" ht="15.75" customHeight="1" x14ac:dyDescent="0.3">
      <c r="A308" s="744"/>
      <c r="B308" s="738"/>
      <c r="C308" s="738"/>
      <c r="D308" s="738"/>
      <c r="E308" s="738"/>
      <c r="F308" s="738"/>
      <c r="G308" s="738"/>
      <c r="H308" s="738"/>
      <c r="I308" s="738"/>
      <c r="J308" s="738"/>
      <c r="K308" s="738"/>
      <c r="L308" s="739"/>
      <c r="M308" s="739"/>
      <c r="N308" s="739"/>
      <c r="O308" s="739"/>
      <c r="P308" s="739"/>
      <c r="Q308" s="739"/>
      <c r="R308" s="739"/>
      <c r="S308" s="739"/>
      <c r="T308" s="739"/>
      <c r="U308" s="739"/>
      <c r="V308" s="739"/>
      <c r="W308" s="739"/>
      <c r="X308" s="739"/>
      <c r="Y308" s="739"/>
      <c r="Z308" s="739"/>
    </row>
    <row r="309" spans="1:26" ht="15.75" customHeight="1" x14ac:dyDescent="0.3">
      <c r="A309" s="744"/>
      <c r="B309" s="738"/>
      <c r="C309" s="738"/>
      <c r="D309" s="738"/>
      <c r="E309" s="738"/>
      <c r="F309" s="738"/>
      <c r="G309" s="738"/>
      <c r="H309" s="738"/>
      <c r="I309" s="738"/>
      <c r="J309" s="738"/>
      <c r="K309" s="738"/>
      <c r="L309" s="739"/>
      <c r="M309" s="739"/>
      <c r="N309" s="739"/>
      <c r="O309" s="739"/>
      <c r="P309" s="739"/>
      <c r="Q309" s="739"/>
      <c r="R309" s="739"/>
      <c r="S309" s="739"/>
      <c r="T309" s="739"/>
      <c r="U309" s="739"/>
      <c r="V309" s="739"/>
      <c r="W309" s="739"/>
      <c r="X309" s="739"/>
      <c r="Y309" s="739"/>
      <c r="Z309" s="739"/>
    </row>
    <row r="310" spans="1:26" ht="15.75" customHeight="1" x14ac:dyDescent="0.3">
      <c r="A310" s="744"/>
      <c r="B310" s="738"/>
      <c r="C310" s="738"/>
      <c r="D310" s="738"/>
      <c r="E310" s="738"/>
      <c r="F310" s="738"/>
      <c r="G310" s="738"/>
      <c r="H310" s="738"/>
      <c r="I310" s="738"/>
      <c r="J310" s="738"/>
      <c r="K310" s="738"/>
      <c r="L310" s="739"/>
      <c r="M310" s="739"/>
      <c r="N310" s="739"/>
      <c r="O310" s="739"/>
      <c r="P310" s="739"/>
      <c r="Q310" s="739"/>
      <c r="R310" s="739"/>
      <c r="S310" s="739"/>
      <c r="T310" s="739"/>
      <c r="U310" s="739"/>
      <c r="V310" s="739"/>
      <c r="W310" s="739"/>
      <c r="X310" s="739"/>
      <c r="Y310" s="739"/>
      <c r="Z310" s="739"/>
    </row>
    <row r="311" spans="1:26" ht="15.75" customHeight="1" x14ac:dyDescent="0.3">
      <c r="A311" s="744"/>
      <c r="B311" s="738"/>
      <c r="C311" s="738"/>
      <c r="D311" s="738"/>
      <c r="E311" s="738"/>
      <c r="F311" s="738"/>
      <c r="G311" s="738"/>
      <c r="H311" s="738"/>
      <c r="I311" s="738"/>
      <c r="J311" s="738"/>
      <c r="K311" s="738"/>
      <c r="L311" s="739"/>
      <c r="M311" s="739"/>
      <c r="N311" s="739"/>
      <c r="O311" s="739"/>
      <c r="P311" s="739"/>
      <c r="Q311" s="739"/>
      <c r="R311" s="739"/>
      <c r="S311" s="739"/>
      <c r="T311" s="739"/>
      <c r="U311" s="739"/>
      <c r="V311" s="739"/>
      <c r="W311" s="739"/>
      <c r="X311" s="739"/>
      <c r="Y311" s="739"/>
      <c r="Z311" s="739"/>
    </row>
    <row r="312" spans="1:26" ht="15.75" customHeight="1" x14ac:dyDescent="0.3">
      <c r="A312" s="744"/>
      <c r="B312" s="738"/>
      <c r="C312" s="738"/>
      <c r="D312" s="738"/>
      <c r="E312" s="738"/>
      <c r="F312" s="738"/>
      <c r="G312" s="738"/>
      <c r="H312" s="738"/>
      <c r="I312" s="738"/>
      <c r="J312" s="738"/>
      <c r="K312" s="738"/>
      <c r="L312" s="739"/>
      <c r="M312" s="739"/>
      <c r="N312" s="739"/>
      <c r="O312" s="739"/>
      <c r="P312" s="739"/>
      <c r="Q312" s="739"/>
      <c r="R312" s="739"/>
      <c r="S312" s="739"/>
      <c r="T312" s="739"/>
      <c r="U312" s="739"/>
      <c r="V312" s="739"/>
      <c r="W312" s="739"/>
      <c r="X312" s="739"/>
      <c r="Y312" s="739"/>
      <c r="Z312" s="739"/>
    </row>
    <row r="313" spans="1:26" ht="15.75" customHeight="1" x14ac:dyDescent="0.3">
      <c r="A313" s="744"/>
      <c r="B313" s="738"/>
      <c r="C313" s="738"/>
      <c r="D313" s="738"/>
      <c r="E313" s="738"/>
      <c r="F313" s="738"/>
      <c r="G313" s="738"/>
      <c r="H313" s="738"/>
      <c r="I313" s="738"/>
      <c r="J313" s="738"/>
      <c r="K313" s="738"/>
      <c r="L313" s="739"/>
      <c r="M313" s="739"/>
      <c r="N313" s="739"/>
      <c r="O313" s="739"/>
      <c r="P313" s="739"/>
      <c r="Q313" s="739"/>
      <c r="R313" s="739"/>
      <c r="S313" s="739"/>
      <c r="T313" s="739"/>
      <c r="U313" s="739"/>
      <c r="V313" s="739"/>
      <c r="W313" s="739"/>
      <c r="X313" s="739"/>
      <c r="Y313" s="739"/>
      <c r="Z313" s="739"/>
    </row>
    <row r="314" spans="1:26" ht="15.75" customHeight="1" x14ac:dyDescent="0.3">
      <c r="A314" s="744"/>
      <c r="B314" s="738"/>
      <c r="C314" s="738"/>
      <c r="D314" s="738"/>
      <c r="E314" s="738"/>
      <c r="F314" s="738"/>
      <c r="G314" s="738"/>
      <c r="H314" s="738"/>
      <c r="I314" s="738"/>
      <c r="J314" s="738"/>
      <c r="K314" s="738"/>
      <c r="L314" s="739"/>
      <c r="M314" s="739"/>
      <c r="N314" s="739"/>
      <c r="O314" s="739"/>
      <c r="P314" s="739"/>
      <c r="Q314" s="739"/>
      <c r="R314" s="739"/>
      <c r="S314" s="739"/>
      <c r="T314" s="739"/>
      <c r="U314" s="739"/>
      <c r="V314" s="739"/>
      <c r="W314" s="739"/>
      <c r="X314" s="739"/>
      <c r="Y314" s="739"/>
      <c r="Z314" s="739"/>
    </row>
    <row r="315" spans="1:26" ht="15.75" customHeight="1" x14ac:dyDescent="0.3">
      <c r="A315" s="744"/>
      <c r="B315" s="738"/>
      <c r="C315" s="738"/>
      <c r="D315" s="738"/>
      <c r="E315" s="738"/>
      <c r="F315" s="738"/>
      <c r="G315" s="738"/>
      <c r="H315" s="738"/>
      <c r="I315" s="738"/>
      <c r="J315" s="738"/>
      <c r="K315" s="738"/>
      <c r="L315" s="739"/>
      <c r="M315" s="739"/>
      <c r="N315" s="739"/>
      <c r="O315" s="739"/>
      <c r="P315" s="739"/>
      <c r="Q315" s="739"/>
      <c r="R315" s="739"/>
      <c r="S315" s="739"/>
      <c r="T315" s="739"/>
      <c r="U315" s="739"/>
      <c r="V315" s="739"/>
      <c r="W315" s="739"/>
      <c r="X315" s="739"/>
      <c r="Y315" s="739"/>
      <c r="Z315" s="739"/>
    </row>
    <row r="316" spans="1:26" ht="15.75" customHeight="1" x14ac:dyDescent="0.3">
      <c r="A316" s="744"/>
      <c r="B316" s="738"/>
      <c r="C316" s="738"/>
      <c r="D316" s="738"/>
      <c r="E316" s="738"/>
      <c r="F316" s="738"/>
      <c r="G316" s="738"/>
      <c r="H316" s="738"/>
      <c r="I316" s="738"/>
      <c r="J316" s="738"/>
      <c r="K316" s="738"/>
      <c r="L316" s="739"/>
      <c r="M316" s="739"/>
      <c r="N316" s="739"/>
      <c r="O316" s="739"/>
      <c r="P316" s="739"/>
      <c r="Q316" s="739"/>
      <c r="R316" s="739"/>
      <c r="S316" s="739"/>
      <c r="T316" s="739"/>
      <c r="U316" s="739"/>
      <c r="V316" s="739"/>
      <c r="W316" s="739"/>
      <c r="X316" s="739"/>
      <c r="Y316" s="739"/>
      <c r="Z316" s="739"/>
    </row>
    <row r="317" spans="1:26" ht="15.75" customHeight="1" x14ac:dyDescent="0.3">
      <c r="A317" s="744"/>
      <c r="B317" s="738"/>
      <c r="C317" s="738"/>
      <c r="D317" s="738"/>
      <c r="E317" s="738"/>
      <c r="F317" s="738"/>
      <c r="G317" s="738"/>
      <c r="H317" s="738"/>
      <c r="I317" s="738"/>
      <c r="J317" s="738"/>
      <c r="K317" s="738"/>
      <c r="L317" s="739"/>
      <c r="M317" s="739"/>
      <c r="N317" s="739"/>
      <c r="O317" s="739"/>
      <c r="P317" s="739"/>
      <c r="Q317" s="739"/>
      <c r="R317" s="739"/>
      <c r="S317" s="739"/>
      <c r="T317" s="739"/>
      <c r="U317" s="739"/>
      <c r="V317" s="739"/>
      <c r="W317" s="739"/>
      <c r="X317" s="739"/>
      <c r="Y317" s="739"/>
      <c r="Z317" s="739"/>
    </row>
    <row r="318" spans="1:26" ht="15.75" customHeight="1" x14ac:dyDescent="0.3">
      <c r="A318" s="744"/>
      <c r="B318" s="738"/>
      <c r="C318" s="738"/>
      <c r="D318" s="738"/>
      <c r="E318" s="738"/>
      <c r="F318" s="738"/>
      <c r="G318" s="738"/>
      <c r="H318" s="738"/>
      <c r="I318" s="738"/>
      <c r="J318" s="738"/>
      <c r="K318" s="738"/>
      <c r="L318" s="739"/>
      <c r="M318" s="739"/>
      <c r="N318" s="739"/>
      <c r="O318" s="739"/>
      <c r="P318" s="739"/>
      <c r="Q318" s="739"/>
      <c r="R318" s="739"/>
      <c r="S318" s="739"/>
      <c r="T318" s="739"/>
      <c r="U318" s="739"/>
      <c r="V318" s="739"/>
      <c r="W318" s="739"/>
      <c r="X318" s="739"/>
      <c r="Y318" s="739"/>
      <c r="Z318" s="739"/>
    </row>
    <row r="319" spans="1:26" ht="15.75" customHeight="1" x14ac:dyDescent="0.3">
      <c r="A319" s="744"/>
      <c r="B319" s="738"/>
      <c r="C319" s="738"/>
      <c r="D319" s="738"/>
      <c r="E319" s="738"/>
      <c r="F319" s="738"/>
      <c r="G319" s="738"/>
      <c r="H319" s="738"/>
      <c r="I319" s="738"/>
      <c r="J319" s="738"/>
      <c r="K319" s="738"/>
      <c r="L319" s="739"/>
      <c r="M319" s="739"/>
      <c r="N319" s="739"/>
      <c r="O319" s="739"/>
      <c r="P319" s="739"/>
      <c r="Q319" s="739"/>
      <c r="R319" s="739"/>
      <c r="S319" s="739"/>
      <c r="T319" s="739"/>
      <c r="U319" s="739"/>
      <c r="V319" s="739"/>
      <c r="W319" s="739"/>
      <c r="X319" s="739"/>
      <c r="Y319" s="739"/>
      <c r="Z319" s="739"/>
    </row>
    <row r="320" spans="1:26" ht="15.75" customHeight="1" x14ac:dyDescent="0.3">
      <c r="A320" s="744"/>
      <c r="B320" s="738"/>
      <c r="C320" s="738"/>
      <c r="D320" s="738"/>
      <c r="E320" s="738"/>
      <c r="F320" s="738"/>
      <c r="G320" s="738"/>
      <c r="H320" s="738"/>
      <c r="I320" s="738"/>
      <c r="J320" s="738"/>
      <c r="K320" s="738"/>
      <c r="L320" s="739"/>
      <c r="M320" s="739"/>
      <c r="N320" s="739"/>
      <c r="O320" s="739"/>
      <c r="P320" s="739"/>
      <c r="Q320" s="739"/>
      <c r="R320" s="739"/>
      <c r="S320" s="739"/>
      <c r="T320" s="739"/>
      <c r="U320" s="739"/>
      <c r="V320" s="739"/>
      <c r="W320" s="739"/>
      <c r="X320" s="739"/>
      <c r="Y320" s="739"/>
      <c r="Z320" s="739"/>
    </row>
    <row r="321" spans="1:26" ht="15.75" customHeight="1" x14ac:dyDescent="0.3">
      <c r="A321" s="744"/>
      <c r="B321" s="738"/>
      <c r="C321" s="738"/>
      <c r="D321" s="738"/>
      <c r="E321" s="738"/>
      <c r="F321" s="738"/>
      <c r="G321" s="738"/>
      <c r="H321" s="738"/>
      <c r="I321" s="738"/>
      <c r="J321" s="738"/>
      <c r="K321" s="738"/>
      <c r="L321" s="739"/>
      <c r="M321" s="739"/>
      <c r="N321" s="739"/>
      <c r="O321" s="739"/>
      <c r="P321" s="739"/>
      <c r="Q321" s="739"/>
      <c r="R321" s="739"/>
      <c r="S321" s="739"/>
      <c r="T321" s="739"/>
      <c r="U321" s="739"/>
      <c r="V321" s="739"/>
      <c r="W321" s="739"/>
      <c r="X321" s="739"/>
      <c r="Y321" s="739"/>
      <c r="Z321" s="739"/>
    </row>
    <row r="322" spans="1:26" ht="15.75" customHeight="1" x14ac:dyDescent="0.3">
      <c r="A322" s="744"/>
      <c r="B322" s="738"/>
      <c r="C322" s="738"/>
      <c r="D322" s="738"/>
      <c r="E322" s="738"/>
      <c r="F322" s="738"/>
      <c r="G322" s="738"/>
      <c r="H322" s="738"/>
      <c r="I322" s="738"/>
      <c r="J322" s="738"/>
      <c r="K322" s="738"/>
      <c r="L322" s="739"/>
      <c r="M322" s="739"/>
      <c r="N322" s="739"/>
      <c r="O322" s="739"/>
      <c r="P322" s="739"/>
      <c r="Q322" s="739"/>
      <c r="R322" s="739"/>
      <c r="S322" s="739"/>
      <c r="T322" s="739"/>
      <c r="U322" s="739"/>
      <c r="V322" s="739"/>
      <c r="W322" s="739"/>
      <c r="X322" s="739"/>
      <c r="Y322" s="739"/>
      <c r="Z322" s="739"/>
    </row>
    <row r="323" spans="1:26" ht="15.75" customHeight="1" x14ac:dyDescent="0.3">
      <c r="A323" s="744"/>
      <c r="B323" s="738"/>
      <c r="C323" s="738"/>
      <c r="D323" s="738"/>
      <c r="E323" s="738"/>
      <c r="F323" s="738"/>
      <c r="G323" s="738"/>
      <c r="H323" s="738"/>
      <c r="I323" s="738"/>
      <c r="J323" s="738"/>
      <c r="K323" s="738"/>
      <c r="L323" s="739"/>
      <c r="M323" s="739"/>
      <c r="N323" s="739"/>
      <c r="O323" s="739"/>
      <c r="P323" s="739"/>
      <c r="Q323" s="739"/>
      <c r="R323" s="739"/>
      <c r="S323" s="739"/>
      <c r="T323" s="739"/>
      <c r="U323" s="739"/>
      <c r="V323" s="739"/>
      <c r="W323" s="739"/>
      <c r="X323" s="739"/>
      <c r="Y323" s="739"/>
      <c r="Z323" s="739"/>
    </row>
    <row r="324" spans="1:26" ht="15.75" customHeight="1" x14ac:dyDescent="0.3">
      <c r="A324" s="744"/>
      <c r="B324" s="738"/>
      <c r="C324" s="738"/>
      <c r="D324" s="738"/>
      <c r="E324" s="738"/>
      <c r="F324" s="738"/>
      <c r="G324" s="738"/>
      <c r="H324" s="738"/>
      <c r="I324" s="738"/>
      <c r="J324" s="738"/>
      <c r="K324" s="738"/>
      <c r="L324" s="739"/>
      <c r="M324" s="739"/>
      <c r="N324" s="739"/>
      <c r="O324" s="739"/>
      <c r="P324" s="739"/>
      <c r="Q324" s="739"/>
      <c r="R324" s="739"/>
      <c r="S324" s="739"/>
      <c r="T324" s="739"/>
      <c r="U324" s="739"/>
      <c r="V324" s="739"/>
      <c r="W324" s="739"/>
      <c r="X324" s="739"/>
      <c r="Y324" s="739"/>
      <c r="Z324" s="739"/>
    </row>
    <row r="325" spans="1:26" ht="15.75" customHeight="1" x14ac:dyDescent="0.3">
      <c r="A325" s="744"/>
      <c r="B325" s="738"/>
      <c r="C325" s="738"/>
      <c r="D325" s="738"/>
      <c r="E325" s="738"/>
      <c r="F325" s="738"/>
      <c r="G325" s="738"/>
      <c r="H325" s="738"/>
      <c r="I325" s="738"/>
      <c r="J325" s="738"/>
      <c r="K325" s="738"/>
      <c r="L325" s="739"/>
      <c r="M325" s="739"/>
      <c r="N325" s="739"/>
      <c r="O325" s="739"/>
      <c r="P325" s="739"/>
      <c r="Q325" s="739"/>
      <c r="R325" s="739"/>
      <c r="S325" s="739"/>
      <c r="T325" s="739"/>
      <c r="U325" s="739"/>
      <c r="V325" s="739"/>
      <c r="W325" s="739"/>
      <c r="X325" s="739"/>
      <c r="Y325" s="739"/>
      <c r="Z325" s="739"/>
    </row>
    <row r="326" spans="1:26" ht="15.75" customHeight="1" x14ac:dyDescent="0.3">
      <c r="A326" s="744"/>
      <c r="B326" s="738"/>
      <c r="C326" s="738"/>
      <c r="D326" s="738"/>
      <c r="E326" s="738"/>
      <c r="F326" s="738"/>
      <c r="G326" s="738"/>
      <c r="H326" s="738"/>
      <c r="I326" s="738"/>
      <c r="J326" s="738"/>
      <c r="K326" s="738"/>
      <c r="L326" s="739"/>
      <c r="M326" s="739"/>
      <c r="N326" s="739"/>
      <c r="O326" s="739"/>
      <c r="P326" s="739"/>
      <c r="Q326" s="739"/>
      <c r="R326" s="739"/>
      <c r="S326" s="739"/>
      <c r="T326" s="739"/>
      <c r="U326" s="739"/>
      <c r="V326" s="739"/>
      <c r="W326" s="739"/>
      <c r="X326" s="739"/>
      <c r="Y326" s="739"/>
      <c r="Z326" s="739"/>
    </row>
    <row r="327" spans="1:26" ht="15.75" customHeight="1" x14ac:dyDescent="0.3">
      <c r="A327" s="744"/>
      <c r="B327" s="738"/>
      <c r="C327" s="738"/>
      <c r="D327" s="738"/>
      <c r="E327" s="738"/>
      <c r="F327" s="738"/>
      <c r="G327" s="738"/>
      <c r="H327" s="738"/>
      <c r="I327" s="738"/>
      <c r="J327" s="738"/>
      <c r="K327" s="738"/>
      <c r="L327" s="739"/>
      <c r="M327" s="739"/>
      <c r="N327" s="739"/>
      <c r="O327" s="739"/>
      <c r="P327" s="739"/>
      <c r="Q327" s="739"/>
      <c r="R327" s="739"/>
      <c r="S327" s="739"/>
      <c r="T327" s="739"/>
      <c r="U327" s="739"/>
      <c r="V327" s="739"/>
      <c r="W327" s="739"/>
      <c r="X327" s="739"/>
      <c r="Y327" s="739"/>
      <c r="Z327" s="739"/>
    </row>
    <row r="328" spans="1:26" ht="15.75" customHeight="1" x14ac:dyDescent="0.3">
      <c r="A328" s="744"/>
      <c r="B328" s="738"/>
      <c r="C328" s="738"/>
      <c r="D328" s="738"/>
      <c r="E328" s="738"/>
      <c r="F328" s="738"/>
      <c r="G328" s="738"/>
      <c r="H328" s="738"/>
      <c r="I328" s="738"/>
      <c r="J328" s="738"/>
      <c r="K328" s="738"/>
      <c r="L328" s="739"/>
      <c r="M328" s="739"/>
      <c r="N328" s="739"/>
      <c r="O328" s="739"/>
      <c r="P328" s="739"/>
      <c r="Q328" s="739"/>
      <c r="R328" s="739"/>
      <c r="S328" s="739"/>
      <c r="T328" s="739"/>
      <c r="U328" s="739"/>
      <c r="V328" s="739"/>
      <c r="W328" s="739"/>
      <c r="X328" s="739"/>
      <c r="Y328" s="739"/>
      <c r="Z328" s="739"/>
    </row>
    <row r="329" spans="1:26" ht="15.75" customHeight="1" x14ac:dyDescent="0.3">
      <c r="A329" s="744"/>
      <c r="B329" s="738"/>
      <c r="C329" s="738"/>
      <c r="D329" s="738"/>
      <c r="E329" s="738"/>
      <c r="F329" s="738"/>
      <c r="G329" s="738"/>
      <c r="H329" s="738"/>
      <c r="I329" s="738"/>
      <c r="J329" s="738"/>
      <c r="K329" s="738"/>
      <c r="L329" s="739"/>
      <c r="M329" s="739"/>
      <c r="N329" s="739"/>
      <c r="O329" s="739"/>
      <c r="P329" s="739"/>
      <c r="Q329" s="739"/>
      <c r="R329" s="739"/>
      <c r="S329" s="739"/>
      <c r="T329" s="739"/>
      <c r="U329" s="739"/>
      <c r="V329" s="739"/>
      <c r="W329" s="739"/>
      <c r="X329" s="739"/>
      <c r="Y329" s="739"/>
      <c r="Z329" s="739"/>
    </row>
    <row r="330" spans="1:26" ht="15.75" customHeight="1" x14ac:dyDescent="0.3">
      <c r="A330" s="744"/>
      <c r="B330" s="738"/>
      <c r="C330" s="738"/>
      <c r="D330" s="738"/>
      <c r="E330" s="738"/>
      <c r="F330" s="738"/>
      <c r="G330" s="738"/>
      <c r="H330" s="738"/>
      <c r="I330" s="738"/>
      <c r="J330" s="738"/>
      <c r="K330" s="738"/>
      <c r="L330" s="739"/>
      <c r="M330" s="739"/>
      <c r="N330" s="739"/>
      <c r="O330" s="739"/>
      <c r="P330" s="739"/>
      <c r="Q330" s="739"/>
      <c r="R330" s="739"/>
      <c r="S330" s="739"/>
      <c r="T330" s="739"/>
      <c r="U330" s="739"/>
      <c r="V330" s="739"/>
      <c r="W330" s="739"/>
      <c r="X330" s="739"/>
      <c r="Y330" s="739"/>
      <c r="Z330" s="739"/>
    </row>
    <row r="331" spans="1:26" ht="15.75" customHeight="1" x14ac:dyDescent="0.3">
      <c r="A331" s="744"/>
      <c r="B331" s="738"/>
      <c r="C331" s="738"/>
      <c r="D331" s="738"/>
      <c r="E331" s="738"/>
      <c r="F331" s="738"/>
      <c r="G331" s="738"/>
      <c r="H331" s="738"/>
      <c r="I331" s="738"/>
      <c r="J331" s="738"/>
      <c r="K331" s="738"/>
      <c r="L331" s="739"/>
      <c r="M331" s="739"/>
      <c r="N331" s="739"/>
      <c r="O331" s="739"/>
      <c r="P331" s="739"/>
      <c r="Q331" s="739"/>
      <c r="R331" s="739"/>
      <c r="S331" s="739"/>
      <c r="T331" s="739"/>
      <c r="U331" s="739"/>
      <c r="V331" s="739"/>
      <c r="W331" s="739"/>
      <c r="X331" s="739"/>
      <c r="Y331" s="739"/>
      <c r="Z331" s="739"/>
    </row>
    <row r="332" spans="1:26" ht="15.75" customHeight="1" x14ac:dyDescent="0.3">
      <c r="A332" s="744"/>
      <c r="B332" s="738"/>
      <c r="C332" s="738"/>
      <c r="D332" s="738"/>
      <c r="E332" s="738"/>
      <c r="F332" s="738"/>
      <c r="G332" s="738"/>
      <c r="H332" s="738"/>
      <c r="I332" s="738"/>
      <c r="J332" s="738"/>
      <c r="K332" s="738"/>
      <c r="L332" s="739"/>
      <c r="M332" s="739"/>
      <c r="N332" s="739"/>
      <c r="O332" s="739"/>
      <c r="P332" s="739"/>
      <c r="Q332" s="739"/>
      <c r="R332" s="739"/>
      <c r="S332" s="739"/>
      <c r="T332" s="739"/>
      <c r="U332" s="739"/>
      <c r="V332" s="739"/>
      <c r="W332" s="739"/>
      <c r="X332" s="739"/>
      <c r="Y332" s="739"/>
      <c r="Z332" s="739"/>
    </row>
    <row r="333" spans="1:26" ht="15.75" customHeight="1" x14ac:dyDescent="0.3">
      <c r="A333" s="744"/>
      <c r="B333" s="738"/>
      <c r="C333" s="738"/>
      <c r="D333" s="738"/>
      <c r="E333" s="738"/>
      <c r="F333" s="738"/>
      <c r="G333" s="738"/>
      <c r="H333" s="738"/>
      <c r="I333" s="738"/>
      <c r="J333" s="738"/>
      <c r="K333" s="738"/>
      <c r="L333" s="739"/>
      <c r="M333" s="739"/>
      <c r="N333" s="739"/>
      <c r="O333" s="739"/>
      <c r="P333" s="739"/>
      <c r="Q333" s="739"/>
      <c r="R333" s="739"/>
      <c r="S333" s="739"/>
      <c r="T333" s="739"/>
      <c r="U333" s="739"/>
      <c r="V333" s="739"/>
      <c r="W333" s="739"/>
      <c r="X333" s="739"/>
      <c r="Y333" s="739"/>
      <c r="Z333" s="739"/>
    </row>
    <row r="334" spans="1:26" ht="15.75" customHeight="1" x14ac:dyDescent="0.3">
      <c r="A334" s="744"/>
      <c r="B334" s="738"/>
      <c r="C334" s="738"/>
      <c r="D334" s="738"/>
      <c r="E334" s="738"/>
      <c r="F334" s="738"/>
      <c r="G334" s="738"/>
      <c r="H334" s="738"/>
      <c r="I334" s="738"/>
      <c r="J334" s="738"/>
      <c r="K334" s="738"/>
      <c r="L334" s="739"/>
      <c r="M334" s="739"/>
      <c r="N334" s="739"/>
      <c r="O334" s="739"/>
      <c r="P334" s="739"/>
      <c r="Q334" s="739"/>
      <c r="R334" s="739"/>
      <c r="S334" s="739"/>
      <c r="T334" s="739"/>
      <c r="U334" s="739"/>
      <c r="V334" s="739"/>
      <c r="W334" s="739"/>
      <c r="X334" s="739"/>
      <c r="Y334" s="739"/>
      <c r="Z334" s="739"/>
    </row>
    <row r="335" spans="1:26" ht="15.75" customHeight="1" x14ac:dyDescent="0.3">
      <c r="A335" s="744"/>
      <c r="B335" s="738"/>
      <c r="C335" s="738"/>
      <c r="D335" s="738"/>
      <c r="E335" s="738"/>
      <c r="F335" s="738"/>
      <c r="G335" s="738"/>
      <c r="H335" s="738"/>
      <c r="I335" s="738"/>
      <c r="J335" s="738"/>
      <c r="K335" s="738"/>
      <c r="L335" s="739"/>
      <c r="M335" s="739"/>
      <c r="N335" s="739"/>
      <c r="O335" s="739"/>
      <c r="P335" s="739"/>
      <c r="Q335" s="739"/>
      <c r="R335" s="739"/>
      <c r="S335" s="739"/>
      <c r="T335" s="739"/>
      <c r="U335" s="739"/>
      <c r="V335" s="739"/>
      <c r="W335" s="739"/>
      <c r="X335" s="739"/>
      <c r="Y335" s="739"/>
      <c r="Z335" s="739"/>
    </row>
    <row r="336" spans="1:26" ht="15.75" customHeight="1" x14ac:dyDescent="0.3">
      <c r="A336" s="744"/>
      <c r="B336" s="738"/>
      <c r="C336" s="738"/>
      <c r="D336" s="738"/>
      <c r="E336" s="738"/>
      <c r="F336" s="738"/>
      <c r="G336" s="738"/>
      <c r="H336" s="738"/>
      <c r="I336" s="738"/>
      <c r="J336" s="738"/>
      <c r="K336" s="738"/>
      <c r="L336" s="739"/>
      <c r="M336" s="739"/>
      <c r="N336" s="739"/>
      <c r="O336" s="739"/>
      <c r="P336" s="739"/>
      <c r="Q336" s="739"/>
      <c r="R336" s="739"/>
      <c r="S336" s="739"/>
      <c r="T336" s="739"/>
      <c r="U336" s="739"/>
      <c r="V336" s="739"/>
      <c r="W336" s="739"/>
      <c r="X336" s="739"/>
      <c r="Y336" s="739"/>
      <c r="Z336" s="739"/>
    </row>
    <row r="337" spans="1:26" ht="15.75" customHeight="1" x14ac:dyDescent="0.3">
      <c r="A337" s="744"/>
      <c r="B337" s="738"/>
      <c r="C337" s="738"/>
      <c r="D337" s="738"/>
      <c r="E337" s="738"/>
      <c r="F337" s="738"/>
      <c r="G337" s="738"/>
      <c r="H337" s="738"/>
      <c r="I337" s="738"/>
      <c r="J337" s="738"/>
      <c r="K337" s="738"/>
      <c r="L337" s="739"/>
      <c r="M337" s="739"/>
      <c r="N337" s="739"/>
      <c r="O337" s="739"/>
      <c r="P337" s="739"/>
      <c r="Q337" s="739"/>
      <c r="R337" s="739"/>
      <c r="S337" s="739"/>
      <c r="T337" s="739"/>
      <c r="U337" s="739"/>
      <c r="V337" s="739"/>
      <c r="W337" s="739"/>
      <c r="X337" s="739"/>
      <c r="Y337" s="739"/>
      <c r="Z337" s="739"/>
    </row>
    <row r="338" spans="1:26" ht="15.75" customHeight="1" x14ac:dyDescent="0.3">
      <c r="A338" s="744"/>
      <c r="B338" s="738"/>
      <c r="C338" s="738"/>
      <c r="D338" s="738"/>
      <c r="E338" s="738"/>
      <c r="F338" s="738"/>
      <c r="G338" s="738"/>
      <c r="H338" s="738"/>
      <c r="I338" s="738"/>
      <c r="J338" s="738"/>
      <c r="K338" s="738"/>
      <c r="L338" s="739"/>
      <c r="M338" s="739"/>
      <c r="N338" s="739"/>
      <c r="O338" s="739"/>
      <c r="P338" s="739"/>
      <c r="Q338" s="739"/>
      <c r="R338" s="739"/>
      <c r="S338" s="739"/>
      <c r="T338" s="739"/>
      <c r="U338" s="739"/>
      <c r="V338" s="739"/>
      <c r="W338" s="739"/>
      <c r="X338" s="739"/>
      <c r="Y338" s="739"/>
      <c r="Z338" s="739"/>
    </row>
    <row r="339" spans="1:26" ht="15.75" customHeight="1" x14ac:dyDescent="0.3">
      <c r="A339" s="744"/>
      <c r="B339" s="738"/>
      <c r="C339" s="738"/>
      <c r="D339" s="738"/>
      <c r="E339" s="738"/>
      <c r="F339" s="738"/>
      <c r="G339" s="738"/>
      <c r="H339" s="738"/>
      <c r="I339" s="738"/>
      <c r="J339" s="738"/>
      <c r="K339" s="738"/>
      <c r="L339" s="739"/>
      <c r="M339" s="739"/>
      <c r="N339" s="739"/>
      <c r="O339" s="739"/>
      <c r="P339" s="739"/>
      <c r="Q339" s="739"/>
      <c r="R339" s="739"/>
      <c r="S339" s="739"/>
      <c r="T339" s="739"/>
      <c r="U339" s="739"/>
      <c r="V339" s="739"/>
      <c r="W339" s="739"/>
      <c r="X339" s="739"/>
      <c r="Y339" s="739"/>
      <c r="Z339" s="739"/>
    </row>
    <row r="340" spans="1:26" ht="15.75" customHeight="1" x14ac:dyDescent="0.3">
      <c r="A340" s="744"/>
      <c r="B340" s="738"/>
      <c r="C340" s="738"/>
      <c r="D340" s="738"/>
      <c r="E340" s="738"/>
      <c r="F340" s="738"/>
      <c r="G340" s="738"/>
      <c r="H340" s="738"/>
      <c r="I340" s="738"/>
      <c r="J340" s="738"/>
      <c r="K340" s="738"/>
      <c r="L340" s="739"/>
      <c r="M340" s="739"/>
      <c r="N340" s="739"/>
      <c r="O340" s="739"/>
      <c r="P340" s="739"/>
      <c r="Q340" s="739"/>
      <c r="R340" s="739"/>
      <c r="S340" s="739"/>
      <c r="T340" s="739"/>
      <c r="U340" s="739"/>
      <c r="V340" s="739"/>
      <c r="W340" s="739"/>
      <c r="X340" s="739"/>
      <c r="Y340" s="739"/>
      <c r="Z340" s="739"/>
    </row>
    <row r="341" spans="1:26" ht="15.75" customHeight="1" x14ac:dyDescent="0.3">
      <c r="A341" s="744"/>
      <c r="B341" s="738"/>
      <c r="C341" s="738"/>
      <c r="D341" s="738"/>
      <c r="E341" s="738"/>
      <c r="F341" s="738"/>
      <c r="G341" s="738"/>
      <c r="H341" s="738"/>
      <c r="I341" s="738"/>
      <c r="J341" s="738"/>
      <c r="K341" s="738"/>
      <c r="L341" s="739"/>
      <c r="M341" s="739"/>
      <c r="N341" s="739"/>
      <c r="O341" s="739"/>
      <c r="P341" s="739"/>
      <c r="Q341" s="739"/>
      <c r="R341" s="739"/>
      <c r="S341" s="739"/>
      <c r="T341" s="739"/>
      <c r="U341" s="739"/>
      <c r="V341" s="739"/>
      <c r="W341" s="739"/>
      <c r="X341" s="739"/>
      <c r="Y341" s="739"/>
      <c r="Z341" s="739"/>
    </row>
    <row r="342" spans="1:26" ht="15.75" customHeight="1" x14ac:dyDescent="0.3">
      <c r="A342" s="744"/>
      <c r="B342" s="738"/>
      <c r="C342" s="738"/>
      <c r="D342" s="738"/>
      <c r="E342" s="738"/>
      <c r="F342" s="738"/>
      <c r="G342" s="738"/>
      <c r="H342" s="738"/>
      <c r="I342" s="738"/>
      <c r="J342" s="738"/>
      <c r="K342" s="738"/>
      <c r="L342" s="739"/>
      <c r="M342" s="739"/>
      <c r="N342" s="739"/>
      <c r="O342" s="739"/>
      <c r="P342" s="739"/>
      <c r="Q342" s="739"/>
      <c r="R342" s="739"/>
      <c r="S342" s="739"/>
      <c r="T342" s="739"/>
      <c r="U342" s="739"/>
      <c r="V342" s="739"/>
      <c r="W342" s="739"/>
      <c r="X342" s="739"/>
      <c r="Y342" s="739"/>
      <c r="Z342" s="739"/>
    </row>
    <row r="343" spans="1:26" ht="15.75" customHeight="1" x14ac:dyDescent="0.3">
      <c r="A343" s="744"/>
      <c r="B343" s="738"/>
      <c r="C343" s="738"/>
      <c r="D343" s="738"/>
      <c r="E343" s="738"/>
      <c r="F343" s="738"/>
      <c r="G343" s="738"/>
      <c r="H343" s="738"/>
      <c r="I343" s="738"/>
      <c r="J343" s="738"/>
      <c r="K343" s="738"/>
      <c r="L343" s="739"/>
      <c r="M343" s="739"/>
      <c r="N343" s="739"/>
      <c r="O343" s="739"/>
      <c r="P343" s="739"/>
      <c r="Q343" s="739"/>
      <c r="R343" s="739"/>
      <c r="S343" s="739"/>
      <c r="T343" s="739"/>
      <c r="U343" s="739"/>
      <c r="V343" s="739"/>
      <c r="W343" s="739"/>
      <c r="X343" s="739"/>
      <c r="Y343" s="739"/>
      <c r="Z343" s="739"/>
    </row>
    <row r="344" spans="1:26" ht="15.75" customHeight="1" x14ac:dyDescent="0.3">
      <c r="A344" s="744"/>
      <c r="B344" s="738"/>
      <c r="C344" s="738"/>
      <c r="D344" s="738"/>
      <c r="E344" s="738"/>
      <c r="F344" s="738"/>
      <c r="G344" s="738"/>
      <c r="H344" s="738"/>
      <c r="I344" s="738"/>
      <c r="J344" s="738"/>
      <c r="K344" s="738"/>
      <c r="L344" s="739"/>
      <c r="M344" s="739"/>
      <c r="N344" s="739"/>
      <c r="O344" s="739"/>
      <c r="P344" s="739"/>
      <c r="Q344" s="739"/>
      <c r="R344" s="739"/>
      <c r="S344" s="739"/>
      <c r="T344" s="739"/>
      <c r="U344" s="739"/>
      <c r="V344" s="739"/>
      <c r="W344" s="739"/>
      <c r="X344" s="739"/>
      <c r="Y344" s="739"/>
      <c r="Z344" s="739"/>
    </row>
    <row r="345" spans="1:26" ht="15.75" customHeight="1" x14ac:dyDescent="0.3">
      <c r="A345" s="744"/>
      <c r="B345" s="738"/>
      <c r="C345" s="738"/>
      <c r="D345" s="738"/>
      <c r="E345" s="738"/>
      <c r="F345" s="738"/>
      <c r="G345" s="738"/>
      <c r="H345" s="738"/>
      <c r="I345" s="738"/>
      <c r="J345" s="738"/>
      <c r="K345" s="738"/>
      <c r="L345" s="739"/>
      <c r="M345" s="739"/>
      <c r="N345" s="739"/>
      <c r="O345" s="739"/>
      <c r="P345" s="739"/>
      <c r="Q345" s="739"/>
      <c r="R345" s="739"/>
      <c r="S345" s="739"/>
      <c r="T345" s="739"/>
      <c r="U345" s="739"/>
      <c r="V345" s="739"/>
      <c r="W345" s="739"/>
      <c r="X345" s="739"/>
      <c r="Y345" s="739"/>
      <c r="Z345" s="739"/>
    </row>
    <row r="346" spans="1:26" ht="15.75" customHeight="1" x14ac:dyDescent="0.3">
      <c r="A346" s="744"/>
      <c r="B346" s="738"/>
      <c r="C346" s="738"/>
      <c r="D346" s="738"/>
      <c r="E346" s="738"/>
      <c r="F346" s="738"/>
      <c r="G346" s="738"/>
      <c r="H346" s="738"/>
      <c r="I346" s="738"/>
      <c r="J346" s="738"/>
      <c r="K346" s="738"/>
      <c r="L346" s="739"/>
      <c r="M346" s="739"/>
      <c r="N346" s="739"/>
      <c r="O346" s="739"/>
      <c r="P346" s="739"/>
      <c r="Q346" s="739"/>
      <c r="R346" s="739"/>
      <c r="S346" s="739"/>
      <c r="T346" s="739"/>
      <c r="U346" s="739"/>
      <c r="V346" s="739"/>
      <c r="W346" s="739"/>
      <c r="X346" s="739"/>
      <c r="Y346" s="739"/>
      <c r="Z346" s="739"/>
    </row>
    <row r="347" spans="1:26" ht="15.75" customHeight="1" x14ac:dyDescent="0.3">
      <c r="A347" s="744"/>
      <c r="B347" s="738"/>
      <c r="C347" s="738"/>
      <c r="D347" s="738"/>
      <c r="E347" s="738"/>
      <c r="F347" s="738"/>
      <c r="G347" s="738"/>
      <c r="H347" s="738"/>
      <c r="I347" s="738"/>
      <c r="J347" s="738"/>
      <c r="K347" s="738"/>
      <c r="L347" s="739"/>
      <c r="M347" s="739"/>
      <c r="N347" s="739"/>
      <c r="O347" s="739"/>
      <c r="P347" s="739"/>
      <c r="Q347" s="739"/>
      <c r="R347" s="739"/>
      <c r="S347" s="739"/>
      <c r="T347" s="739"/>
      <c r="U347" s="739"/>
      <c r="V347" s="739"/>
      <c r="W347" s="739"/>
      <c r="X347" s="739"/>
      <c r="Y347" s="739"/>
      <c r="Z347" s="739"/>
    </row>
    <row r="348" spans="1:26" ht="15.75" customHeight="1" x14ac:dyDescent="0.3">
      <c r="A348" s="744"/>
      <c r="B348" s="738"/>
      <c r="C348" s="738"/>
      <c r="D348" s="738"/>
      <c r="E348" s="738"/>
      <c r="F348" s="738"/>
      <c r="G348" s="738"/>
      <c r="H348" s="738"/>
      <c r="I348" s="738"/>
      <c r="J348" s="738"/>
      <c r="K348" s="738"/>
      <c r="L348" s="739"/>
      <c r="M348" s="739"/>
      <c r="N348" s="739"/>
      <c r="O348" s="739"/>
      <c r="P348" s="739"/>
      <c r="Q348" s="739"/>
      <c r="R348" s="739"/>
      <c r="S348" s="739"/>
      <c r="T348" s="739"/>
      <c r="U348" s="739"/>
      <c r="V348" s="739"/>
      <c r="W348" s="739"/>
      <c r="X348" s="739"/>
      <c r="Y348" s="739"/>
      <c r="Z348" s="739"/>
    </row>
    <row r="349" spans="1:26" ht="15.75" customHeight="1" x14ac:dyDescent="0.3">
      <c r="A349" s="744"/>
      <c r="B349" s="738"/>
      <c r="C349" s="738"/>
      <c r="D349" s="738"/>
      <c r="E349" s="738"/>
      <c r="F349" s="738"/>
      <c r="G349" s="738"/>
      <c r="H349" s="738"/>
      <c r="I349" s="738"/>
      <c r="J349" s="738"/>
      <c r="K349" s="738"/>
      <c r="L349" s="739"/>
      <c r="M349" s="739"/>
      <c r="N349" s="739"/>
      <c r="O349" s="739"/>
      <c r="P349" s="739"/>
      <c r="Q349" s="739"/>
      <c r="R349" s="739"/>
      <c r="S349" s="739"/>
      <c r="T349" s="739"/>
      <c r="U349" s="739"/>
      <c r="V349" s="739"/>
      <c r="W349" s="739"/>
      <c r="X349" s="739"/>
      <c r="Y349" s="739"/>
      <c r="Z349" s="739"/>
    </row>
    <row r="350" spans="1:26" ht="15.75" customHeight="1" x14ac:dyDescent="0.3">
      <c r="A350" s="744"/>
      <c r="B350" s="738"/>
      <c r="C350" s="738"/>
      <c r="D350" s="738"/>
      <c r="E350" s="738"/>
      <c r="F350" s="738"/>
      <c r="G350" s="738"/>
      <c r="H350" s="738"/>
      <c r="I350" s="738"/>
      <c r="J350" s="738"/>
      <c r="K350" s="738"/>
      <c r="L350" s="739"/>
      <c r="M350" s="739"/>
      <c r="N350" s="739"/>
      <c r="O350" s="739"/>
      <c r="P350" s="739"/>
      <c r="Q350" s="739"/>
      <c r="R350" s="739"/>
      <c r="S350" s="739"/>
      <c r="T350" s="739"/>
      <c r="U350" s="739"/>
      <c r="V350" s="739"/>
      <c r="W350" s="739"/>
      <c r="X350" s="739"/>
      <c r="Y350" s="739"/>
      <c r="Z350" s="739"/>
    </row>
    <row r="351" spans="1:26" ht="15.75" customHeight="1" x14ac:dyDescent="0.3">
      <c r="A351" s="744"/>
      <c r="B351" s="738"/>
      <c r="C351" s="738"/>
      <c r="D351" s="738"/>
      <c r="E351" s="738"/>
      <c r="F351" s="738"/>
      <c r="G351" s="738"/>
      <c r="H351" s="738"/>
      <c r="I351" s="738"/>
      <c r="J351" s="738"/>
      <c r="K351" s="738"/>
      <c r="L351" s="739"/>
      <c r="M351" s="739"/>
      <c r="N351" s="739"/>
      <c r="O351" s="739"/>
      <c r="P351" s="739"/>
      <c r="Q351" s="739"/>
      <c r="R351" s="739"/>
      <c r="S351" s="739"/>
      <c r="T351" s="739"/>
      <c r="U351" s="739"/>
      <c r="V351" s="739"/>
      <c r="W351" s="739"/>
      <c r="X351" s="739"/>
      <c r="Y351" s="739"/>
      <c r="Z351" s="739"/>
    </row>
    <row r="352" spans="1:26" ht="15.75" customHeight="1" x14ac:dyDescent="0.3">
      <c r="A352" s="744"/>
      <c r="B352" s="738"/>
      <c r="C352" s="738"/>
      <c r="D352" s="738"/>
      <c r="E352" s="738"/>
      <c r="F352" s="738"/>
      <c r="G352" s="738"/>
      <c r="H352" s="738"/>
      <c r="I352" s="738"/>
      <c r="J352" s="738"/>
      <c r="K352" s="738"/>
      <c r="L352" s="739"/>
      <c r="M352" s="739"/>
      <c r="N352" s="739"/>
      <c r="O352" s="739"/>
      <c r="P352" s="739"/>
      <c r="Q352" s="739"/>
      <c r="R352" s="739"/>
      <c r="S352" s="739"/>
      <c r="T352" s="739"/>
      <c r="U352" s="739"/>
      <c r="V352" s="739"/>
      <c r="W352" s="739"/>
      <c r="X352" s="739"/>
      <c r="Y352" s="739"/>
      <c r="Z352" s="739"/>
    </row>
    <row r="353" spans="1:26" ht="15.75" customHeight="1" x14ac:dyDescent="0.3">
      <c r="A353" s="744"/>
      <c r="B353" s="738"/>
      <c r="C353" s="738"/>
      <c r="D353" s="738"/>
      <c r="E353" s="738"/>
      <c r="F353" s="738"/>
      <c r="G353" s="738"/>
      <c r="H353" s="738"/>
      <c r="I353" s="738"/>
      <c r="J353" s="738"/>
      <c r="K353" s="738"/>
      <c r="L353" s="739"/>
      <c r="M353" s="739"/>
      <c r="N353" s="739"/>
      <c r="O353" s="739"/>
      <c r="P353" s="739"/>
      <c r="Q353" s="739"/>
      <c r="R353" s="739"/>
      <c r="S353" s="739"/>
      <c r="T353" s="739"/>
      <c r="U353" s="739"/>
      <c r="V353" s="739"/>
      <c r="W353" s="739"/>
      <c r="X353" s="739"/>
      <c r="Y353" s="739"/>
      <c r="Z353" s="739"/>
    </row>
    <row r="354" spans="1:26" ht="15.75" customHeight="1" x14ac:dyDescent="0.3">
      <c r="A354" s="744"/>
      <c r="B354" s="738"/>
      <c r="C354" s="738"/>
      <c r="D354" s="738"/>
      <c r="E354" s="738"/>
      <c r="F354" s="738"/>
      <c r="G354" s="738"/>
      <c r="H354" s="738"/>
      <c r="I354" s="738"/>
      <c r="J354" s="738"/>
      <c r="K354" s="738"/>
      <c r="L354" s="739"/>
      <c r="M354" s="739"/>
      <c r="N354" s="739"/>
      <c r="O354" s="739"/>
      <c r="P354" s="739"/>
      <c r="Q354" s="739"/>
      <c r="R354" s="739"/>
      <c r="S354" s="739"/>
      <c r="T354" s="739"/>
      <c r="U354" s="739"/>
      <c r="V354" s="739"/>
      <c r="W354" s="739"/>
      <c r="X354" s="739"/>
      <c r="Y354" s="739"/>
      <c r="Z354" s="739"/>
    </row>
    <row r="355" spans="1:26" ht="15.75" customHeight="1" x14ac:dyDescent="0.3">
      <c r="A355" s="744"/>
      <c r="B355" s="738"/>
      <c r="C355" s="738"/>
      <c r="D355" s="738"/>
      <c r="E355" s="738"/>
      <c r="F355" s="738"/>
      <c r="G355" s="738"/>
      <c r="H355" s="738"/>
      <c r="I355" s="738"/>
      <c r="J355" s="738"/>
      <c r="K355" s="738"/>
      <c r="L355" s="739"/>
      <c r="M355" s="739"/>
      <c r="N355" s="739"/>
      <c r="O355" s="739"/>
      <c r="P355" s="739"/>
      <c r="Q355" s="739"/>
      <c r="R355" s="739"/>
      <c r="S355" s="739"/>
      <c r="T355" s="739"/>
      <c r="U355" s="739"/>
      <c r="V355" s="739"/>
      <c r="W355" s="739"/>
      <c r="X355" s="739"/>
      <c r="Y355" s="739"/>
      <c r="Z355" s="739"/>
    </row>
    <row r="356" spans="1:26" ht="15.75" customHeight="1" x14ac:dyDescent="0.3">
      <c r="A356" s="744"/>
      <c r="B356" s="738"/>
      <c r="C356" s="738"/>
      <c r="D356" s="738"/>
      <c r="E356" s="738"/>
      <c r="F356" s="738"/>
      <c r="G356" s="738"/>
      <c r="H356" s="738"/>
      <c r="I356" s="738"/>
      <c r="J356" s="738"/>
      <c r="K356" s="738"/>
      <c r="L356" s="739"/>
      <c r="M356" s="739"/>
      <c r="N356" s="739"/>
      <c r="O356" s="739"/>
      <c r="P356" s="739"/>
      <c r="Q356" s="739"/>
      <c r="R356" s="739"/>
      <c r="S356" s="739"/>
      <c r="T356" s="739"/>
      <c r="U356" s="739"/>
      <c r="V356" s="739"/>
      <c r="W356" s="739"/>
      <c r="X356" s="739"/>
      <c r="Y356" s="739"/>
      <c r="Z356" s="739"/>
    </row>
    <row r="357" spans="1:26" ht="15.75" customHeight="1" x14ac:dyDescent="0.3">
      <c r="A357" s="744"/>
      <c r="B357" s="738"/>
      <c r="C357" s="738"/>
      <c r="D357" s="738"/>
      <c r="E357" s="738"/>
      <c r="F357" s="738"/>
      <c r="G357" s="738"/>
      <c r="H357" s="738"/>
      <c r="I357" s="738"/>
      <c r="J357" s="738"/>
      <c r="K357" s="738"/>
      <c r="L357" s="739"/>
      <c r="M357" s="739"/>
      <c r="N357" s="739"/>
      <c r="O357" s="739"/>
      <c r="P357" s="739"/>
      <c r="Q357" s="739"/>
      <c r="R357" s="739"/>
      <c r="S357" s="739"/>
      <c r="T357" s="739"/>
      <c r="U357" s="739"/>
      <c r="V357" s="739"/>
      <c r="W357" s="739"/>
      <c r="X357" s="739"/>
      <c r="Y357" s="739"/>
      <c r="Z357" s="739"/>
    </row>
    <row r="358" spans="1:26" ht="15.75" customHeight="1" x14ac:dyDescent="0.3">
      <c r="A358" s="744"/>
      <c r="B358" s="738"/>
      <c r="C358" s="738"/>
      <c r="D358" s="738"/>
      <c r="E358" s="738"/>
      <c r="F358" s="738"/>
      <c r="G358" s="738"/>
      <c r="H358" s="738"/>
      <c r="I358" s="738"/>
      <c r="J358" s="738"/>
      <c r="K358" s="738"/>
      <c r="L358" s="739"/>
      <c r="M358" s="739"/>
      <c r="N358" s="739"/>
      <c r="O358" s="739"/>
      <c r="P358" s="739"/>
      <c r="Q358" s="739"/>
      <c r="R358" s="739"/>
      <c r="S358" s="739"/>
      <c r="T358" s="739"/>
      <c r="U358" s="739"/>
      <c r="V358" s="739"/>
      <c r="W358" s="739"/>
      <c r="X358" s="739"/>
      <c r="Y358" s="739"/>
      <c r="Z358" s="739"/>
    </row>
    <row r="359" spans="1:26" ht="15.75" customHeight="1" x14ac:dyDescent="0.3">
      <c r="A359" s="744"/>
      <c r="B359" s="738"/>
      <c r="C359" s="738"/>
      <c r="D359" s="738"/>
      <c r="E359" s="738"/>
      <c r="F359" s="738"/>
      <c r="G359" s="738"/>
      <c r="H359" s="738"/>
      <c r="I359" s="738"/>
      <c r="J359" s="738"/>
      <c r="K359" s="738"/>
      <c r="L359" s="739"/>
      <c r="M359" s="739"/>
      <c r="N359" s="739"/>
      <c r="O359" s="739"/>
      <c r="P359" s="739"/>
      <c r="Q359" s="739"/>
      <c r="R359" s="739"/>
      <c r="S359" s="739"/>
      <c r="T359" s="739"/>
      <c r="U359" s="739"/>
      <c r="V359" s="739"/>
      <c r="W359" s="739"/>
      <c r="X359" s="739"/>
      <c r="Y359" s="739"/>
      <c r="Z359" s="739"/>
    </row>
    <row r="360" spans="1:26" ht="15.75" customHeight="1" x14ac:dyDescent="0.3">
      <c r="A360" s="744"/>
      <c r="B360" s="738"/>
      <c r="C360" s="738"/>
      <c r="D360" s="738"/>
      <c r="E360" s="738"/>
      <c r="F360" s="738"/>
      <c r="G360" s="738"/>
      <c r="H360" s="738"/>
      <c r="I360" s="738"/>
      <c r="J360" s="738"/>
      <c r="K360" s="738"/>
      <c r="L360" s="739"/>
      <c r="M360" s="739"/>
      <c r="N360" s="739"/>
      <c r="O360" s="739"/>
      <c r="P360" s="739"/>
      <c r="Q360" s="739"/>
      <c r="R360" s="739"/>
      <c r="S360" s="739"/>
      <c r="T360" s="739"/>
      <c r="U360" s="739"/>
      <c r="V360" s="739"/>
      <c r="W360" s="739"/>
      <c r="X360" s="739"/>
      <c r="Y360" s="739"/>
      <c r="Z360" s="739"/>
    </row>
    <row r="361" spans="1:26" ht="15.75" customHeight="1" x14ac:dyDescent="0.3">
      <c r="A361" s="744"/>
      <c r="B361" s="738"/>
      <c r="C361" s="738"/>
      <c r="D361" s="738"/>
      <c r="E361" s="738"/>
      <c r="F361" s="738"/>
      <c r="G361" s="738"/>
      <c r="H361" s="738"/>
      <c r="I361" s="738"/>
      <c r="J361" s="738"/>
      <c r="K361" s="738"/>
      <c r="L361" s="739"/>
      <c r="M361" s="739"/>
      <c r="N361" s="739"/>
      <c r="O361" s="739"/>
      <c r="P361" s="739"/>
      <c r="Q361" s="739"/>
      <c r="R361" s="739"/>
      <c r="S361" s="739"/>
      <c r="T361" s="739"/>
      <c r="U361" s="739"/>
      <c r="V361" s="739"/>
      <c r="W361" s="739"/>
      <c r="X361" s="739"/>
      <c r="Y361" s="739"/>
      <c r="Z361" s="739"/>
    </row>
    <row r="362" spans="1:26" ht="15.75" customHeight="1" x14ac:dyDescent="0.3">
      <c r="A362" s="744"/>
      <c r="B362" s="738"/>
      <c r="C362" s="738"/>
      <c r="D362" s="738"/>
      <c r="E362" s="738"/>
      <c r="F362" s="738"/>
      <c r="G362" s="738"/>
      <c r="H362" s="738"/>
      <c r="I362" s="738"/>
      <c r="J362" s="738"/>
      <c r="K362" s="738"/>
      <c r="L362" s="739"/>
      <c r="M362" s="739"/>
      <c r="N362" s="739"/>
      <c r="O362" s="739"/>
      <c r="P362" s="739"/>
      <c r="Q362" s="739"/>
      <c r="R362" s="739"/>
      <c r="S362" s="739"/>
      <c r="T362" s="739"/>
      <c r="U362" s="739"/>
      <c r="V362" s="739"/>
      <c r="W362" s="739"/>
      <c r="X362" s="739"/>
      <c r="Y362" s="739"/>
      <c r="Z362" s="739"/>
    </row>
    <row r="363" spans="1:26" ht="15.75" customHeight="1" x14ac:dyDescent="0.3">
      <c r="A363" s="744"/>
      <c r="B363" s="738"/>
      <c r="C363" s="738"/>
      <c r="D363" s="738"/>
      <c r="E363" s="738"/>
      <c r="F363" s="738"/>
      <c r="G363" s="738"/>
      <c r="H363" s="738"/>
      <c r="I363" s="738"/>
      <c r="J363" s="738"/>
      <c r="K363" s="738"/>
      <c r="L363" s="739"/>
      <c r="M363" s="739"/>
      <c r="N363" s="739"/>
      <c r="O363" s="739"/>
      <c r="P363" s="739"/>
      <c r="Q363" s="739"/>
      <c r="R363" s="739"/>
      <c r="S363" s="739"/>
      <c r="T363" s="739"/>
      <c r="U363" s="739"/>
      <c r="V363" s="739"/>
      <c r="W363" s="739"/>
      <c r="X363" s="739"/>
      <c r="Y363" s="739"/>
      <c r="Z363" s="739"/>
    </row>
    <row r="364" spans="1:26" ht="15.75" customHeight="1" x14ac:dyDescent="0.3">
      <c r="A364" s="744"/>
      <c r="B364" s="738"/>
      <c r="C364" s="738"/>
      <c r="D364" s="738"/>
      <c r="E364" s="738"/>
      <c r="F364" s="738"/>
      <c r="G364" s="738"/>
      <c r="H364" s="738"/>
      <c r="I364" s="738"/>
      <c r="J364" s="738"/>
      <c r="K364" s="738"/>
      <c r="L364" s="739"/>
      <c r="M364" s="739"/>
      <c r="N364" s="739"/>
      <c r="O364" s="739"/>
      <c r="P364" s="739"/>
      <c r="Q364" s="739"/>
      <c r="R364" s="739"/>
      <c r="S364" s="739"/>
      <c r="T364" s="739"/>
      <c r="U364" s="739"/>
      <c r="V364" s="739"/>
      <c r="W364" s="739"/>
      <c r="X364" s="739"/>
      <c r="Y364" s="739"/>
      <c r="Z364" s="739"/>
    </row>
    <row r="365" spans="1:26" ht="15.75" customHeight="1" x14ac:dyDescent="0.3">
      <c r="A365" s="744"/>
      <c r="B365" s="738"/>
      <c r="C365" s="738"/>
      <c r="D365" s="738"/>
      <c r="E365" s="738"/>
      <c r="F365" s="738"/>
      <c r="G365" s="738"/>
      <c r="H365" s="738"/>
      <c r="I365" s="738"/>
      <c r="J365" s="738"/>
      <c r="K365" s="738"/>
      <c r="L365" s="739"/>
      <c r="M365" s="739"/>
      <c r="N365" s="739"/>
      <c r="O365" s="739"/>
      <c r="P365" s="739"/>
      <c r="Q365" s="739"/>
      <c r="R365" s="739"/>
      <c r="S365" s="739"/>
      <c r="T365" s="739"/>
      <c r="U365" s="739"/>
      <c r="V365" s="739"/>
      <c r="W365" s="739"/>
      <c r="X365" s="739"/>
      <c r="Y365" s="739"/>
      <c r="Z365" s="739"/>
    </row>
    <row r="366" spans="1:26" ht="15.75" customHeight="1" x14ac:dyDescent="0.3">
      <c r="A366" s="744"/>
      <c r="B366" s="738"/>
      <c r="C366" s="738"/>
      <c r="D366" s="738"/>
      <c r="E366" s="738"/>
      <c r="F366" s="738"/>
      <c r="G366" s="738"/>
      <c r="H366" s="738"/>
      <c r="I366" s="738"/>
      <c r="J366" s="738"/>
      <c r="K366" s="738"/>
      <c r="L366" s="739"/>
      <c r="M366" s="739"/>
      <c r="N366" s="739"/>
      <c r="O366" s="739"/>
      <c r="P366" s="739"/>
      <c r="Q366" s="739"/>
      <c r="R366" s="739"/>
      <c r="S366" s="739"/>
      <c r="T366" s="739"/>
      <c r="U366" s="739"/>
      <c r="V366" s="739"/>
      <c r="W366" s="739"/>
      <c r="X366" s="739"/>
      <c r="Y366" s="739"/>
      <c r="Z366" s="739"/>
    </row>
    <row r="367" spans="1:26" ht="15.75" customHeight="1" x14ac:dyDescent="0.3">
      <c r="A367" s="744"/>
      <c r="B367" s="738"/>
      <c r="C367" s="738"/>
      <c r="D367" s="738"/>
      <c r="E367" s="738"/>
      <c r="F367" s="738"/>
      <c r="G367" s="738"/>
      <c r="H367" s="738"/>
      <c r="I367" s="738"/>
      <c r="J367" s="738"/>
      <c r="K367" s="738"/>
      <c r="L367" s="739"/>
      <c r="M367" s="739"/>
      <c r="N367" s="739"/>
      <c r="O367" s="739"/>
      <c r="P367" s="739"/>
      <c r="Q367" s="739"/>
      <c r="R367" s="739"/>
      <c r="S367" s="739"/>
      <c r="T367" s="739"/>
      <c r="U367" s="739"/>
      <c r="V367" s="739"/>
      <c r="W367" s="739"/>
      <c r="X367" s="739"/>
      <c r="Y367" s="739"/>
      <c r="Z367" s="739"/>
    </row>
    <row r="368" spans="1:26" ht="15.75" customHeight="1" x14ac:dyDescent="0.3">
      <c r="A368" s="744"/>
      <c r="B368" s="738"/>
      <c r="C368" s="738"/>
      <c r="D368" s="738"/>
      <c r="E368" s="738"/>
      <c r="F368" s="738"/>
      <c r="G368" s="738"/>
      <c r="H368" s="738"/>
      <c r="I368" s="738"/>
      <c r="J368" s="738"/>
      <c r="K368" s="738"/>
      <c r="L368" s="739"/>
      <c r="M368" s="739"/>
      <c r="N368" s="739"/>
      <c r="O368" s="739"/>
      <c r="P368" s="739"/>
      <c r="Q368" s="739"/>
      <c r="R368" s="739"/>
      <c r="S368" s="739"/>
      <c r="T368" s="739"/>
      <c r="U368" s="739"/>
      <c r="V368" s="739"/>
      <c r="W368" s="739"/>
      <c r="X368" s="739"/>
      <c r="Y368" s="739"/>
      <c r="Z368" s="739"/>
    </row>
    <row r="369" spans="1:26" ht="15.75" customHeight="1" x14ac:dyDescent="0.3">
      <c r="A369" s="744"/>
      <c r="B369" s="738"/>
      <c r="C369" s="738"/>
      <c r="D369" s="738"/>
      <c r="E369" s="738"/>
      <c r="F369" s="738"/>
      <c r="G369" s="738"/>
      <c r="H369" s="738"/>
      <c r="I369" s="738"/>
      <c r="J369" s="738"/>
      <c r="K369" s="738"/>
      <c r="L369" s="739"/>
      <c r="M369" s="739"/>
      <c r="N369" s="739"/>
      <c r="O369" s="739"/>
      <c r="P369" s="739"/>
      <c r="Q369" s="739"/>
      <c r="R369" s="739"/>
      <c r="S369" s="739"/>
      <c r="T369" s="739"/>
      <c r="U369" s="739"/>
      <c r="V369" s="739"/>
      <c r="W369" s="739"/>
      <c r="X369" s="739"/>
      <c r="Y369" s="739"/>
      <c r="Z369" s="739"/>
    </row>
    <row r="370" spans="1:26" ht="15.75" customHeight="1" x14ac:dyDescent="0.3">
      <c r="A370" s="744"/>
      <c r="B370" s="738"/>
      <c r="C370" s="738"/>
      <c r="D370" s="738"/>
      <c r="E370" s="738"/>
      <c r="F370" s="738"/>
      <c r="G370" s="738"/>
      <c r="H370" s="738"/>
      <c r="I370" s="738"/>
      <c r="J370" s="738"/>
      <c r="K370" s="738"/>
      <c r="L370" s="739"/>
      <c r="M370" s="739"/>
      <c r="N370" s="739"/>
      <c r="O370" s="739"/>
      <c r="P370" s="739"/>
      <c r="Q370" s="739"/>
      <c r="R370" s="739"/>
      <c r="S370" s="739"/>
      <c r="T370" s="739"/>
      <c r="U370" s="739"/>
      <c r="V370" s="739"/>
      <c r="W370" s="739"/>
      <c r="X370" s="739"/>
      <c r="Y370" s="739"/>
      <c r="Z370" s="739"/>
    </row>
    <row r="371" spans="1:26" ht="15.75" customHeight="1" x14ac:dyDescent="0.3">
      <c r="A371" s="744"/>
      <c r="B371" s="738"/>
      <c r="C371" s="738"/>
      <c r="D371" s="738"/>
      <c r="E371" s="738"/>
      <c r="F371" s="738"/>
      <c r="G371" s="738"/>
      <c r="H371" s="738"/>
      <c r="I371" s="738"/>
      <c r="J371" s="738"/>
      <c r="K371" s="738"/>
      <c r="L371" s="739"/>
      <c r="M371" s="739"/>
      <c r="N371" s="739"/>
      <c r="O371" s="739"/>
      <c r="P371" s="739"/>
      <c r="Q371" s="739"/>
      <c r="R371" s="739"/>
      <c r="S371" s="739"/>
      <c r="T371" s="739"/>
      <c r="U371" s="739"/>
      <c r="V371" s="739"/>
      <c r="W371" s="739"/>
      <c r="X371" s="739"/>
      <c r="Y371" s="739"/>
      <c r="Z371" s="739"/>
    </row>
    <row r="372" spans="1:26" ht="15.75" customHeight="1" x14ac:dyDescent="0.3">
      <c r="A372" s="744"/>
      <c r="B372" s="738"/>
      <c r="C372" s="738"/>
      <c r="D372" s="738"/>
      <c r="E372" s="738"/>
      <c r="F372" s="738"/>
      <c r="G372" s="738"/>
      <c r="H372" s="738"/>
      <c r="I372" s="738"/>
      <c r="J372" s="738"/>
      <c r="K372" s="738"/>
      <c r="L372" s="739"/>
      <c r="M372" s="739"/>
      <c r="N372" s="739"/>
      <c r="O372" s="739"/>
      <c r="P372" s="739"/>
      <c r="Q372" s="739"/>
      <c r="R372" s="739"/>
      <c r="S372" s="739"/>
      <c r="T372" s="739"/>
      <c r="U372" s="739"/>
      <c r="V372" s="739"/>
      <c r="W372" s="739"/>
      <c r="X372" s="739"/>
      <c r="Y372" s="739"/>
      <c r="Z372" s="739"/>
    </row>
    <row r="373" spans="1:26" ht="15.75" customHeight="1" x14ac:dyDescent="0.3">
      <c r="A373" s="744"/>
      <c r="B373" s="738"/>
      <c r="C373" s="738"/>
      <c r="D373" s="738"/>
      <c r="E373" s="738"/>
      <c r="F373" s="738"/>
      <c r="G373" s="738"/>
      <c r="H373" s="738"/>
      <c r="I373" s="738"/>
      <c r="J373" s="738"/>
      <c r="K373" s="738"/>
      <c r="L373" s="739"/>
      <c r="M373" s="739"/>
      <c r="N373" s="739"/>
      <c r="O373" s="739"/>
      <c r="P373" s="739"/>
      <c r="Q373" s="739"/>
      <c r="R373" s="739"/>
      <c r="S373" s="739"/>
      <c r="T373" s="739"/>
      <c r="U373" s="739"/>
      <c r="V373" s="739"/>
      <c r="W373" s="739"/>
      <c r="X373" s="739"/>
      <c r="Y373" s="739"/>
      <c r="Z373" s="739"/>
    </row>
    <row r="374" spans="1:26" ht="15.75" customHeight="1" x14ac:dyDescent="0.3">
      <c r="A374" s="744"/>
      <c r="B374" s="738"/>
      <c r="C374" s="738"/>
      <c r="D374" s="738"/>
      <c r="E374" s="738"/>
      <c r="F374" s="738"/>
      <c r="G374" s="738"/>
      <c r="H374" s="738"/>
      <c r="I374" s="738"/>
      <c r="J374" s="738"/>
      <c r="K374" s="738"/>
      <c r="L374" s="739"/>
      <c r="M374" s="739"/>
      <c r="N374" s="739"/>
      <c r="O374" s="739"/>
      <c r="P374" s="739"/>
      <c r="Q374" s="739"/>
      <c r="R374" s="739"/>
      <c r="S374" s="739"/>
      <c r="T374" s="739"/>
      <c r="U374" s="739"/>
      <c r="V374" s="739"/>
      <c r="W374" s="739"/>
      <c r="X374" s="739"/>
      <c r="Y374" s="739"/>
      <c r="Z374" s="739"/>
    </row>
    <row r="375" spans="1:26" ht="15.75" customHeight="1" x14ac:dyDescent="0.3">
      <c r="A375" s="744"/>
      <c r="B375" s="738"/>
      <c r="C375" s="738"/>
      <c r="D375" s="738"/>
      <c r="E375" s="738"/>
      <c r="F375" s="738"/>
      <c r="G375" s="738"/>
      <c r="H375" s="738"/>
      <c r="I375" s="738"/>
      <c r="J375" s="738"/>
      <c r="K375" s="738"/>
      <c r="L375" s="739"/>
      <c r="M375" s="739"/>
      <c r="N375" s="739"/>
      <c r="O375" s="739"/>
      <c r="P375" s="739"/>
      <c r="Q375" s="739"/>
      <c r="R375" s="739"/>
      <c r="S375" s="739"/>
      <c r="T375" s="739"/>
      <c r="U375" s="739"/>
      <c r="V375" s="739"/>
      <c r="W375" s="739"/>
      <c r="X375" s="739"/>
      <c r="Y375" s="739"/>
      <c r="Z375" s="739"/>
    </row>
    <row r="376" spans="1:26" ht="15.75" customHeight="1" x14ac:dyDescent="0.3">
      <c r="A376" s="744"/>
      <c r="B376" s="738"/>
      <c r="C376" s="738"/>
      <c r="D376" s="738"/>
      <c r="E376" s="738"/>
      <c r="F376" s="738"/>
      <c r="G376" s="738"/>
      <c r="H376" s="738"/>
      <c r="I376" s="738"/>
      <c r="J376" s="738"/>
      <c r="K376" s="738"/>
      <c r="L376" s="739"/>
      <c r="M376" s="739"/>
      <c r="N376" s="739"/>
      <c r="O376" s="739"/>
      <c r="P376" s="739"/>
      <c r="Q376" s="739"/>
      <c r="R376" s="739"/>
      <c r="S376" s="739"/>
      <c r="T376" s="739"/>
      <c r="U376" s="739"/>
      <c r="V376" s="739"/>
      <c r="W376" s="739"/>
      <c r="X376" s="739"/>
      <c r="Y376" s="739"/>
      <c r="Z376" s="739"/>
    </row>
    <row r="377" spans="1:26" ht="15.75" customHeight="1" x14ac:dyDescent="0.3">
      <c r="A377" s="744"/>
      <c r="B377" s="738"/>
      <c r="C377" s="738"/>
      <c r="D377" s="738"/>
      <c r="E377" s="738"/>
      <c r="F377" s="738"/>
      <c r="G377" s="738"/>
      <c r="H377" s="738"/>
      <c r="I377" s="738"/>
      <c r="J377" s="738"/>
      <c r="K377" s="738"/>
      <c r="L377" s="739"/>
      <c r="M377" s="739"/>
      <c r="N377" s="739"/>
      <c r="O377" s="739"/>
      <c r="P377" s="739"/>
      <c r="Q377" s="739"/>
      <c r="R377" s="739"/>
      <c r="S377" s="739"/>
      <c r="T377" s="739"/>
      <c r="U377" s="739"/>
      <c r="V377" s="739"/>
      <c r="W377" s="739"/>
      <c r="X377" s="739"/>
      <c r="Y377" s="739"/>
      <c r="Z377" s="739"/>
    </row>
    <row r="378" spans="1:26" ht="15.75" customHeight="1" x14ac:dyDescent="0.3">
      <c r="A378" s="744"/>
      <c r="B378" s="738"/>
      <c r="C378" s="738"/>
      <c r="D378" s="738"/>
      <c r="E378" s="738"/>
      <c r="F378" s="738"/>
      <c r="G378" s="738"/>
      <c r="H378" s="738"/>
      <c r="I378" s="738"/>
      <c r="J378" s="738"/>
      <c r="K378" s="738"/>
      <c r="L378" s="739"/>
      <c r="M378" s="739"/>
      <c r="N378" s="739"/>
      <c r="O378" s="739"/>
      <c r="P378" s="739"/>
      <c r="Q378" s="739"/>
      <c r="R378" s="739"/>
      <c r="S378" s="739"/>
      <c r="T378" s="739"/>
      <c r="U378" s="739"/>
      <c r="V378" s="739"/>
      <c r="W378" s="739"/>
      <c r="X378" s="739"/>
      <c r="Y378" s="739"/>
      <c r="Z378" s="739"/>
    </row>
    <row r="379" spans="1:26" ht="15.75" customHeight="1" x14ac:dyDescent="0.3">
      <c r="A379" s="744"/>
      <c r="B379" s="738"/>
      <c r="C379" s="738"/>
      <c r="D379" s="738"/>
      <c r="E379" s="738"/>
      <c r="F379" s="738"/>
      <c r="G379" s="738"/>
      <c r="H379" s="738"/>
      <c r="I379" s="738"/>
      <c r="J379" s="738"/>
      <c r="K379" s="738"/>
      <c r="L379" s="739"/>
      <c r="M379" s="739"/>
      <c r="N379" s="739"/>
      <c r="O379" s="739"/>
      <c r="P379" s="739"/>
      <c r="Q379" s="739"/>
      <c r="R379" s="739"/>
      <c r="S379" s="739"/>
      <c r="T379" s="739"/>
      <c r="U379" s="739"/>
      <c r="V379" s="739"/>
      <c r="W379" s="739"/>
      <c r="X379" s="739"/>
      <c r="Y379" s="739"/>
      <c r="Z379" s="739"/>
    </row>
    <row r="380" spans="1:26" ht="15.75" customHeight="1" x14ac:dyDescent="0.3">
      <c r="A380" s="744"/>
      <c r="B380" s="738"/>
      <c r="C380" s="738"/>
      <c r="D380" s="738"/>
      <c r="E380" s="738"/>
      <c r="F380" s="738"/>
      <c r="G380" s="738"/>
      <c r="H380" s="738"/>
      <c r="I380" s="738"/>
      <c r="J380" s="738"/>
      <c r="K380" s="738"/>
      <c r="L380" s="739"/>
      <c r="M380" s="739"/>
      <c r="N380" s="739"/>
      <c r="O380" s="739"/>
      <c r="P380" s="739"/>
      <c r="Q380" s="739"/>
      <c r="R380" s="739"/>
      <c r="S380" s="739"/>
      <c r="T380" s="739"/>
      <c r="U380" s="739"/>
      <c r="V380" s="739"/>
      <c r="W380" s="739"/>
      <c r="X380" s="739"/>
      <c r="Y380" s="739"/>
      <c r="Z380" s="739"/>
    </row>
    <row r="381" spans="1:26" ht="15.75" customHeight="1" x14ac:dyDescent="0.3">
      <c r="A381" s="744"/>
      <c r="B381" s="738"/>
      <c r="C381" s="738"/>
      <c r="D381" s="738"/>
      <c r="E381" s="738"/>
      <c r="F381" s="738"/>
      <c r="G381" s="738"/>
      <c r="H381" s="738"/>
      <c r="I381" s="738"/>
      <c r="J381" s="738"/>
      <c r="K381" s="738"/>
      <c r="L381" s="739"/>
      <c r="M381" s="739"/>
      <c r="N381" s="739"/>
      <c r="O381" s="739"/>
      <c r="P381" s="739"/>
      <c r="Q381" s="739"/>
      <c r="R381" s="739"/>
      <c r="S381" s="739"/>
      <c r="T381" s="739"/>
      <c r="U381" s="739"/>
      <c r="V381" s="739"/>
      <c r="W381" s="739"/>
      <c r="X381" s="739"/>
      <c r="Y381" s="739"/>
      <c r="Z381" s="739"/>
    </row>
    <row r="382" spans="1:26" ht="15.75" customHeight="1" x14ac:dyDescent="0.3">
      <c r="A382" s="744"/>
      <c r="B382" s="738"/>
      <c r="C382" s="738"/>
      <c r="D382" s="738"/>
      <c r="E382" s="738"/>
      <c r="F382" s="738"/>
      <c r="G382" s="738"/>
      <c r="H382" s="738"/>
      <c r="I382" s="738"/>
      <c r="J382" s="738"/>
      <c r="K382" s="738"/>
      <c r="L382" s="739"/>
      <c r="M382" s="739"/>
      <c r="N382" s="739"/>
      <c r="O382" s="739"/>
      <c r="P382" s="739"/>
      <c r="Q382" s="739"/>
      <c r="R382" s="739"/>
      <c r="S382" s="739"/>
      <c r="T382" s="739"/>
      <c r="U382" s="739"/>
      <c r="V382" s="739"/>
      <c r="W382" s="739"/>
      <c r="X382" s="739"/>
      <c r="Y382" s="739"/>
      <c r="Z382" s="739"/>
    </row>
    <row r="383" spans="1:26" ht="15.75" customHeight="1" x14ac:dyDescent="0.3">
      <c r="A383" s="744"/>
      <c r="B383" s="738"/>
      <c r="C383" s="738"/>
      <c r="D383" s="738"/>
      <c r="E383" s="738"/>
      <c r="F383" s="738"/>
      <c r="G383" s="738"/>
      <c r="H383" s="738"/>
      <c r="I383" s="738"/>
      <c r="J383" s="738"/>
      <c r="K383" s="738"/>
      <c r="L383" s="739"/>
      <c r="M383" s="739"/>
      <c r="N383" s="739"/>
      <c r="O383" s="739"/>
      <c r="P383" s="739"/>
      <c r="Q383" s="739"/>
      <c r="R383" s="739"/>
      <c r="S383" s="739"/>
      <c r="T383" s="739"/>
      <c r="U383" s="739"/>
      <c r="V383" s="739"/>
      <c r="W383" s="739"/>
      <c r="X383" s="739"/>
      <c r="Y383" s="739"/>
      <c r="Z383" s="739"/>
    </row>
    <row r="384" spans="1:26" ht="15.75" customHeight="1" x14ac:dyDescent="0.3">
      <c r="A384" s="744"/>
      <c r="B384" s="738"/>
      <c r="C384" s="738"/>
      <c r="D384" s="738"/>
      <c r="E384" s="738"/>
      <c r="F384" s="738"/>
      <c r="G384" s="738"/>
      <c r="H384" s="738"/>
      <c r="I384" s="738"/>
      <c r="J384" s="738"/>
      <c r="K384" s="738"/>
      <c r="L384" s="739"/>
      <c r="M384" s="739"/>
      <c r="N384" s="739"/>
      <c r="O384" s="739"/>
      <c r="P384" s="739"/>
      <c r="Q384" s="739"/>
      <c r="R384" s="739"/>
      <c r="S384" s="739"/>
      <c r="T384" s="739"/>
      <c r="U384" s="739"/>
      <c r="V384" s="739"/>
      <c r="W384" s="739"/>
      <c r="X384" s="739"/>
      <c r="Y384" s="739"/>
      <c r="Z384" s="739"/>
    </row>
    <row r="385" spans="1:26" ht="15.75" customHeight="1" x14ac:dyDescent="0.3">
      <c r="A385" s="744"/>
      <c r="B385" s="738"/>
      <c r="C385" s="738"/>
      <c r="D385" s="738"/>
      <c r="E385" s="738"/>
      <c r="F385" s="738"/>
      <c r="G385" s="738"/>
      <c r="H385" s="738"/>
      <c r="I385" s="738"/>
      <c r="J385" s="738"/>
      <c r="K385" s="738"/>
      <c r="L385" s="739"/>
      <c r="M385" s="739"/>
      <c r="N385" s="739"/>
      <c r="O385" s="739"/>
      <c r="P385" s="739"/>
      <c r="Q385" s="739"/>
      <c r="R385" s="739"/>
      <c r="S385" s="739"/>
      <c r="T385" s="739"/>
      <c r="U385" s="739"/>
      <c r="V385" s="739"/>
      <c r="W385" s="739"/>
      <c r="X385" s="739"/>
      <c r="Y385" s="739"/>
      <c r="Z385" s="739"/>
    </row>
    <row r="386" spans="1:26" ht="15.75" customHeight="1" x14ac:dyDescent="0.3">
      <c r="A386" s="744"/>
      <c r="B386" s="738"/>
      <c r="C386" s="738"/>
      <c r="D386" s="738"/>
      <c r="E386" s="738"/>
      <c r="F386" s="738"/>
      <c r="G386" s="738"/>
      <c r="H386" s="738"/>
      <c r="I386" s="738"/>
      <c r="J386" s="738"/>
      <c r="K386" s="738"/>
      <c r="L386" s="739"/>
      <c r="M386" s="739"/>
      <c r="N386" s="739"/>
      <c r="O386" s="739"/>
      <c r="P386" s="739"/>
      <c r="Q386" s="739"/>
      <c r="R386" s="739"/>
      <c r="S386" s="739"/>
      <c r="T386" s="739"/>
      <c r="U386" s="739"/>
      <c r="V386" s="739"/>
      <c r="W386" s="739"/>
      <c r="X386" s="739"/>
      <c r="Y386" s="739"/>
      <c r="Z386" s="739"/>
    </row>
    <row r="387" spans="1:26" ht="15.75" customHeight="1" x14ac:dyDescent="0.3">
      <c r="A387" s="744"/>
      <c r="B387" s="738"/>
      <c r="C387" s="738"/>
      <c r="D387" s="738"/>
      <c r="E387" s="738"/>
      <c r="F387" s="738"/>
      <c r="G387" s="738"/>
      <c r="H387" s="738"/>
      <c r="I387" s="738"/>
      <c r="J387" s="738"/>
      <c r="K387" s="738"/>
      <c r="L387" s="739"/>
      <c r="M387" s="739"/>
      <c r="N387" s="739"/>
      <c r="O387" s="739"/>
      <c r="P387" s="739"/>
      <c r="Q387" s="739"/>
      <c r="R387" s="739"/>
      <c r="S387" s="739"/>
      <c r="T387" s="739"/>
      <c r="U387" s="739"/>
      <c r="V387" s="739"/>
      <c r="W387" s="739"/>
      <c r="X387" s="739"/>
      <c r="Y387" s="739"/>
      <c r="Z387" s="739"/>
    </row>
    <row r="388" spans="1:26" ht="15.75" customHeight="1" x14ac:dyDescent="0.3">
      <c r="A388" s="744"/>
      <c r="B388" s="738"/>
      <c r="C388" s="738"/>
      <c r="D388" s="738"/>
      <c r="E388" s="738"/>
      <c r="F388" s="738"/>
      <c r="G388" s="738"/>
      <c r="H388" s="738"/>
      <c r="I388" s="738"/>
      <c r="J388" s="738"/>
      <c r="K388" s="738"/>
      <c r="L388" s="739"/>
      <c r="M388" s="739"/>
      <c r="N388" s="739"/>
      <c r="O388" s="739"/>
      <c r="P388" s="739"/>
      <c r="Q388" s="739"/>
      <c r="R388" s="739"/>
      <c r="S388" s="739"/>
      <c r="T388" s="739"/>
      <c r="U388" s="739"/>
      <c r="V388" s="739"/>
      <c r="W388" s="739"/>
      <c r="X388" s="739"/>
      <c r="Y388" s="739"/>
      <c r="Z388" s="739"/>
    </row>
    <row r="389" spans="1:26" ht="15.75" customHeight="1" x14ac:dyDescent="0.3">
      <c r="A389" s="744"/>
      <c r="B389" s="738"/>
      <c r="C389" s="738"/>
      <c r="D389" s="738"/>
      <c r="E389" s="738"/>
      <c r="F389" s="738"/>
      <c r="G389" s="738"/>
      <c r="H389" s="738"/>
      <c r="I389" s="738"/>
      <c r="J389" s="738"/>
      <c r="K389" s="738"/>
      <c r="L389" s="739"/>
      <c r="M389" s="739"/>
      <c r="N389" s="739"/>
      <c r="O389" s="739"/>
      <c r="P389" s="739"/>
      <c r="Q389" s="739"/>
      <c r="R389" s="739"/>
      <c r="S389" s="739"/>
      <c r="T389" s="739"/>
      <c r="U389" s="739"/>
      <c r="V389" s="739"/>
      <c r="W389" s="739"/>
      <c r="X389" s="739"/>
      <c r="Y389" s="739"/>
      <c r="Z389" s="739"/>
    </row>
    <row r="390" spans="1:26" ht="15.75" customHeight="1" x14ac:dyDescent="0.3">
      <c r="A390" s="744"/>
      <c r="B390" s="738"/>
      <c r="C390" s="738"/>
      <c r="D390" s="738"/>
      <c r="E390" s="738"/>
      <c r="F390" s="738"/>
      <c r="G390" s="738"/>
      <c r="H390" s="738"/>
      <c r="I390" s="738"/>
      <c r="J390" s="738"/>
      <c r="K390" s="738"/>
      <c r="L390" s="739"/>
      <c r="M390" s="739"/>
      <c r="N390" s="739"/>
      <c r="O390" s="739"/>
      <c r="P390" s="739"/>
      <c r="Q390" s="739"/>
      <c r="R390" s="739"/>
      <c r="S390" s="739"/>
      <c r="T390" s="739"/>
      <c r="U390" s="739"/>
      <c r="V390" s="739"/>
      <c r="W390" s="739"/>
      <c r="X390" s="739"/>
      <c r="Y390" s="739"/>
      <c r="Z390" s="739"/>
    </row>
    <row r="391" spans="1:26" ht="15.75" customHeight="1" x14ac:dyDescent="0.3">
      <c r="A391" s="744"/>
      <c r="B391" s="738"/>
      <c r="C391" s="738"/>
      <c r="D391" s="738"/>
      <c r="E391" s="738"/>
      <c r="F391" s="738"/>
      <c r="G391" s="738"/>
      <c r="H391" s="738"/>
      <c r="I391" s="738"/>
      <c r="J391" s="738"/>
      <c r="K391" s="738"/>
      <c r="L391" s="739"/>
      <c r="M391" s="739"/>
      <c r="N391" s="739"/>
      <c r="O391" s="739"/>
      <c r="P391" s="739"/>
      <c r="Q391" s="739"/>
      <c r="R391" s="739"/>
      <c r="S391" s="739"/>
      <c r="T391" s="739"/>
      <c r="U391" s="739"/>
      <c r="V391" s="739"/>
      <c r="W391" s="739"/>
      <c r="X391" s="739"/>
      <c r="Y391" s="739"/>
      <c r="Z391" s="739"/>
    </row>
    <row r="392" spans="1:26" ht="15.75" customHeight="1" x14ac:dyDescent="0.3">
      <c r="A392" s="744"/>
      <c r="B392" s="738"/>
      <c r="C392" s="738"/>
      <c r="D392" s="738"/>
      <c r="E392" s="738"/>
      <c r="F392" s="738"/>
      <c r="G392" s="738"/>
      <c r="H392" s="738"/>
      <c r="I392" s="738"/>
      <c r="J392" s="738"/>
      <c r="K392" s="738"/>
      <c r="L392" s="739"/>
      <c r="M392" s="739"/>
      <c r="N392" s="739"/>
      <c r="O392" s="739"/>
      <c r="P392" s="739"/>
      <c r="Q392" s="739"/>
      <c r="R392" s="739"/>
      <c r="S392" s="739"/>
      <c r="T392" s="739"/>
      <c r="U392" s="739"/>
      <c r="V392" s="739"/>
      <c r="W392" s="739"/>
      <c r="X392" s="739"/>
      <c r="Y392" s="739"/>
      <c r="Z392" s="739"/>
    </row>
    <row r="393" spans="1:26" ht="15.75" customHeight="1" x14ac:dyDescent="0.3">
      <c r="A393" s="744"/>
      <c r="B393" s="738"/>
      <c r="C393" s="738"/>
      <c r="D393" s="738"/>
      <c r="E393" s="738"/>
      <c r="F393" s="738"/>
      <c r="G393" s="738"/>
      <c r="H393" s="738"/>
      <c r="I393" s="738"/>
      <c r="J393" s="738"/>
      <c r="K393" s="738"/>
      <c r="L393" s="739"/>
      <c r="M393" s="739"/>
      <c r="N393" s="739"/>
      <c r="O393" s="739"/>
      <c r="P393" s="739"/>
      <c r="Q393" s="739"/>
      <c r="R393" s="739"/>
      <c r="S393" s="739"/>
      <c r="T393" s="739"/>
      <c r="U393" s="739"/>
      <c r="V393" s="739"/>
      <c r="W393" s="739"/>
      <c r="X393" s="739"/>
      <c r="Y393" s="739"/>
      <c r="Z393" s="739"/>
    </row>
    <row r="394" spans="1:26" ht="15.75" customHeight="1" x14ac:dyDescent="0.3">
      <c r="A394" s="744"/>
      <c r="B394" s="738"/>
      <c r="C394" s="738"/>
      <c r="D394" s="738"/>
      <c r="E394" s="738"/>
      <c r="F394" s="738"/>
      <c r="G394" s="738"/>
      <c r="H394" s="738"/>
      <c r="I394" s="738"/>
      <c r="J394" s="738"/>
      <c r="K394" s="738"/>
      <c r="L394" s="739"/>
      <c r="M394" s="739"/>
      <c r="N394" s="739"/>
      <c r="O394" s="739"/>
      <c r="P394" s="739"/>
      <c r="Q394" s="739"/>
      <c r="R394" s="739"/>
      <c r="S394" s="739"/>
      <c r="T394" s="739"/>
      <c r="U394" s="739"/>
      <c r="V394" s="739"/>
      <c r="W394" s="739"/>
      <c r="X394" s="739"/>
      <c r="Y394" s="739"/>
      <c r="Z394" s="739"/>
    </row>
    <row r="395" spans="1:26" ht="15.75" customHeight="1" x14ac:dyDescent="0.3">
      <c r="A395" s="744"/>
      <c r="B395" s="738"/>
      <c r="C395" s="738"/>
      <c r="D395" s="738"/>
      <c r="E395" s="738"/>
      <c r="F395" s="738"/>
      <c r="G395" s="738"/>
      <c r="H395" s="738"/>
      <c r="I395" s="738"/>
      <c r="J395" s="738"/>
      <c r="K395" s="738"/>
      <c r="L395" s="739"/>
      <c r="M395" s="739"/>
      <c r="N395" s="739"/>
      <c r="O395" s="739"/>
      <c r="P395" s="739"/>
      <c r="Q395" s="739"/>
      <c r="R395" s="739"/>
      <c r="S395" s="739"/>
      <c r="T395" s="739"/>
      <c r="U395" s="739"/>
      <c r="V395" s="739"/>
      <c r="W395" s="739"/>
      <c r="X395" s="739"/>
      <c r="Y395" s="739"/>
      <c r="Z395" s="739"/>
    </row>
    <row r="396" spans="1:26" ht="15.75" customHeight="1" x14ac:dyDescent="0.3">
      <c r="A396" s="744"/>
      <c r="B396" s="738"/>
      <c r="C396" s="738"/>
      <c r="D396" s="738"/>
      <c r="E396" s="738"/>
      <c r="F396" s="738"/>
      <c r="G396" s="738"/>
      <c r="H396" s="738"/>
      <c r="I396" s="738"/>
      <c r="J396" s="738"/>
      <c r="K396" s="738"/>
      <c r="L396" s="739"/>
      <c r="M396" s="739"/>
      <c r="N396" s="739"/>
      <c r="O396" s="739"/>
      <c r="P396" s="739"/>
      <c r="Q396" s="739"/>
      <c r="R396" s="739"/>
      <c r="S396" s="739"/>
      <c r="T396" s="739"/>
      <c r="U396" s="739"/>
      <c r="V396" s="739"/>
      <c r="W396" s="739"/>
      <c r="X396" s="739"/>
      <c r="Y396" s="739"/>
      <c r="Z396" s="739"/>
    </row>
    <row r="397" spans="1:26" ht="15.75" customHeight="1" x14ac:dyDescent="0.3">
      <c r="A397" s="744"/>
      <c r="B397" s="738"/>
      <c r="C397" s="738"/>
      <c r="D397" s="738"/>
      <c r="E397" s="738"/>
      <c r="F397" s="738"/>
      <c r="G397" s="738"/>
      <c r="H397" s="738"/>
      <c r="I397" s="738"/>
      <c r="J397" s="738"/>
      <c r="K397" s="738"/>
      <c r="L397" s="739"/>
      <c r="M397" s="739"/>
      <c r="N397" s="739"/>
      <c r="O397" s="739"/>
      <c r="P397" s="739"/>
      <c r="Q397" s="739"/>
      <c r="R397" s="739"/>
      <c r="S397" s="739"/>
      <c r="T397" s="739"/>
      <c r="U397" s="739"/>
      <c r="V397" s="739"/>
      <c r="W397" s="739"/>
      <c r="X397" s="739"/>
      <c r="Y397" s="739"/>
      <c r="Z397" s="739"/>
    </row>
    <row r="398" spans="1:26" ht="15.75" customHeight="1" x14ac:dyDescent="0.3">
      <c r="A398" s="744"/>
      <c r="B398" s="738"/>
      <c r="C398" s="738"/>
      <c r="D398" s="738"/>
      <c r="E398" s="738"/>
      <c r="F398" s="738"/>
      <c r="G398" s="738"/>
      <c r="H398" s="738"/>
      <c r="I398" s="738"/>
      <c r="J398" s="738"/>
      <c r="K398" s="738"/>
      <c r="L398" s="739"/>
      <c r="M398" s="739"/>
      <c r="N398" s="739"/>
      <c r="O398" s="739"/>
      <c r="P398" s="739"/>
      <c r="Q398" s="739"/>
      <c r="R398" s="739"/>
      <c r="S398" s="739"/>
      <c r="T398" s="739"/>
      <c r="U398" s="739"/>
      <c r="V398" s="739"/>
      <c r="W398" s="739"/>
      <c r="X398" s="739"/>
      <c r="Y398" s="739"/>
      <c r="Z398" s="739"/>
    </row>
    <row r="399" spans="1:26" ht="15.75" customHeight="1" x14ac:dyDescent="0.3">
      <c r="A399" s="744"/>
      <c r="B399" s="738"/>
      <c r="C399" s="738"/>
      <c r="D399" s="738"/>
      <c r="E399" s="738"/>
      <c r="F399" s="738"/>
      <c r="G399" s="738"/>
      <c r="H399" s="738"/>
      <c r="I399" s="738"/>
      <c r="J399" s="738"/>
      <c r="K399" s="738"/>
      <c r="L399" s="739"/>
      <c r="M399" s="739"/>
      <c r="N399" s="739"/>
      <c r="O399" s="739"/>
      <c r="P399" s="739"/>
      <c r="Q399" s="739"/>
      <c r="R399" s="739"/>
      <c r="S399" s="739"/>
      <c r="T399" s="739"/>
      <c r="U399" s="739"/>
      <c r="V399" s="739"/>
      <c r="W399" s="739"/>
      <c r="X399" s="739"/>
      <c r="Y399" s="739"/>
      <c r="Z399" s="739"/>
    </row>
    <row r="400" spans="1:26" ht="15.75" customHeight="1" x14ac:dyDescent="0.3">
      <c r="A400" s="744"/>
      <c r="B400" s="738"/>
      <c r="C400" s="738"/>
      <c r="D400" s="738"/>
      <c r="E400" s="738"/>
      <c r="F400" s="738"/>
      <c r="G400" s="738"/>
      <c r="H400" s="738"/>
      <c r="I400" s="738"/>
      <c r="J400" s="738"/>
      <c r="K400" s="738"/>
      <c r="L400" s="739"/>
      <c r="M400" s="739"/>
      <c r="N400" s="739"/>
      <c r="O400" s="739"/>
      <c r="P400" s="739"/>
      <c r="Q400" s="739"/>
      <c r="R400" s="739"/>
      <c r="S400" s="739"/>
      <c r="T400" s="739"/>
      <c r="U400" s="739"/>
      <c r="V400" s="739"/>
      <c r="W400" s="739"/>
      <c r="X400" s="739"/>
      <c r="Y400" s="739"/>
      <c r="Z400" s="739"/>
    </row>
    <row r="401" spans="1:26" ht="15.75" customHeight="1" x14ac:dyDescent="0.3">
      <c r="A401" s="744"/>
      <c r="B401" s="738"/>
      <c r="C401" s="738"/>
      <c r="D401" s="738"/>
      <c r="E401" s="738"/>
      <c r="F401" s="738"/>
      <c r="G401" s="738"/>
      <c r="H401" s="738"/>
      <c r="I401" s="738"/>
      <c r="J401" s="738"/>
      <c r="K401" s="738"/>
      <c r="L401" s="739"/>
      <c r="M401" s="739"/>
      <c r="N401" s="739"/>
      <c r="O401" s="739"/>
      <c r="P401" s="739"/>
      <c r="Q401" s="739"/>
      <c r="R401" s="739"/>
      <c r="S401" s="739"/>
      <c r="T401" s="739"/>
      <c r="U401" s="739"/>
      <c r="V401" s="739"/>
      <c r="W401" s="739"/>
      <c r="X401" s="739"/>
      <c r="Y401" s="739"/>
      <c r="Z401" s="739"/>
    </row>
    <row r="402" spans="1:26" ht="15.75" customHeight="1" x14ac:dyDescent="0.3">
      <c r="A402" s="744"/>
      <c r="B402" s="738"/>
      <c r="C402" s="738"/>
      <c r="D402" s="738"/>
      <c r="E402" s="738"/>
      <c r="F402" s="738"/>
      <c r="G402" s="738"/>
      <c r="H402" s="738"/>
      <c r="I402" s="738"/>
      <c r="J402" s="738"/>
      <c r="K402" s="738"/>
      <c r="L402" s="739"/>
      <c r="M402" s="739"/>
      <c r="N402" s="739"/>
      <c r="O402" s="739"/>
      <c r="P402" s="739"/>
      <c r="Q402" s="739"/>
      <c r="R402" s="739"/>
      <c r="S402" s="739"/>
      <c r="T402" s="739"/>
      <c r="U402" s="739"/>
      <c r="V402" s="739"/>
      <c r="W402" s="739"/>
      <c r="X402" s="739"/>
      <c r="Y402" s="739"/>
      <c r="Z402" s="739"/>
    </row>
    <row r="403" spans="1:26" ht="15.75" customHeight="1" x14ac:dyDescent="0.3">
      <c r="A403" s="744"/>
      <c r="B403" s="738"/>
      <c r="C403" s="738"/>
      <c r="D403" s="738"/>
      <c r="E403" s="738"/>
      <c r="F403" s="738"/>
      <c r="G403" s="738"/>
      <c r="H403" s="738"/>
      <c r="I403" s="738"/>
      <c r="J403" s="738"/>
      <c r="K403" s="738"/>
      <c r="L403" s="739"/>
      <c r="M403" s="739"/>
      <c r="N403" s="739"/>
      <c r="O403" s="739"/>
      <c r="P403" s="739"/>
      <c r="Q403" s="739"/>
      <c r="R403" s="739"/>
      <c r="S403" s="739"/>
      <c r="T403" s="739"/>
      <c r="U403" s="739"/>
      <c r="V403" s="739"/>
      <c r="W403" s="739"/>
      <c r="X403" s="739"/>
      <c r="Y403" s="739"/>
      <c r="Z403" s="739"/>
    </row>
    <row r="404" spans="1:26" ht="15.75" customHeight="1" x14ac:dyDescent="0.3">
      <c r="A404" s="744"/>
      <c r="B404" s="738"/>
      <c r="C404" s="738"/>
      <c r="D404" s="738"/>
      <c r="E404" s="738"/>
      <c r="F404" s="738"/>
      <c r="G404" s="738"/>
      <c r="H404" s="738"/>
      <c r="I404" s="738"/>
      <c r="J404" s="738"/>
      <c r="K404" s="738"/>
      <c r="L404" s="739"/>
      <c r="M404" s="739"/>
      <c r="N404" s="739"/>
      <c r="O404" s="739"/>
      <c r="P404" s="739"/>
      <c r="Q404" s="739"/>
      <c r="R404" s="739"/>
      <c r="S404" s="739"/>
      <c r="T404" s="739"/>
      <c r="U404" s="739"/>
      <c r="V404" s="739"/>
      <c r="W404" s="739"/>
      <c r="X404" s="739"/>
      <c r="Y404" s="739"/>
      <c r="Z404" s="739"/>
    </row>
    <row r="405" spans="1:26" ht="15.75" customHeight="1" x14ac:dyDescent="0.3">
      <c r="A405" s="744"/>
      <c r="B405" s="738"/>
      <c r="C405" s="738"/>
      <c r="D405" s="738"/>
      <c r="E405" s="738"/>
      <c r="F405" s="738"/>
      <c r="G405" s="738"/>
      <c r="H405" s="738"/>
      <c r="I405" s="738"/>
      <c r="J405" s="738"/>
      <c r="K405" s="738"/>
      <c r="L405" s="739"/>
      <c r="M405" s="739"/>
      <c r="N405" s="739"/>
      <c r="O405" s="739"/>
      <c r="P405" s="739"/>
      <c r="Q405" s="739"/>
      <c r="R405" s="739"/>
      <c r="S405" s="739"/>
      <c r="T405" s="739"/>
      <c r="U405" s="739"/>
      <c r="V405" s="739"/>
      <c r="W405" s="739"/>
      <c r="X405" s="739"/>
      <c r="Y405" s="739"/>
      <c r="Z405" s="739"/>
    </row>
    <row r="406" spans="1:26" ht="15.75" customHeight="1" x14ac:dyDescent="0.3">
      <c r="A406" s="744"/>
      <c r="B406" s="738"/>
      <c r="C406" s="738"/>
      <c r="D406" s="738"/>
      <c r="E406" s="738"/>
      <c r="F406" s="738"/>
      <c r="G406" s="738"/>
      <c r="H406" s="738"/>
      <c r="I406" s="738"/>
      <c r="J406" s="738"/>
      <c r="K406" s="738"/>
      <c r="L406" s="739"/>
      <c r="M406" s="739"/>
      <c r="N406" s="739"/>
      <c r="O406" s="739"/>
      <c r="P406" s="739"/>
      <c r="Q406" s="739"/>
      <c r="R406" s="739"/>
      <c r="S406" s="739"/>
      <c r="T406" s="739"/>
      <c r="U406" s="739"/>
      <c r="V406" s="739"/>
      <c r="W406" s="739"/>
      <c r="X406" s="739"/>
      <c r="Y406" s="739"/>
      <c r="Z406" s="739"/>
    </row>
    <row r="407" spans="1:26" ht="15.75" customHeight="1" x14ac:dyDescent="0.3">
      <c r="A407" s="744"/>
      <c r="B407" s="738"/>
      <c r="C407" s="738"/>
      <c r="D407" s="738"/>
      <c r="E407" s="738"/>
      <c r="F407" s="738"/>
      <c r="G407" s="738"/>
      <c r="H407" s="738"/>
      <c r="I407" s="738"/>
      <c r="J407" s="738"/>
      <c r="K407" s="738"/>
      <c r="L407" s="739"/>
      <c r="M407" s="739"/>
      <c r="N407" s="739"/>
      <c r="O407" s="739"/>
      <c r="P407" s="739"/>
      <c r="Q407" s="739"/>
      <c r="R407" s="739"/>
      <c r="S407" s="739"/>
      <c r="T407" s="739"/>
      <c r="U407" s="739"/>
      <c r="V407" s="739"/>
      <c r="W407" s="739"/>
      <c r="X407" s="739"/>
      <c r="Y407" s="739"/>
      <c r="Z407" s="739"/>
    </row>
    <row r="408" spans="1:26" ht="15.75" customHeight="1" x14ac:dyDescent="0.3">
      <c r="A408" s="744"/>
      <c r="B408" s="738"/>
      <c r="C408" s="738"/>
      <c r="D408" s="738"/>
      <c r="E408" s="738"/>
      <c r="F408" s="738"/>
      <c r="G408" s="738"/>
      <c r="H408" s="738"/>
      <c r="I408" s="738"/>
      <c r="J408" s="738"/>
      <c r="K408" s="738"/>
      <c r="L408" s="739"/>
      <c r="M408" s="739"/>
      <c r="N408" s="739"/>
      <c r="O408" s="739"/>
      <c r="P408" s="739"/>
      <c r="Q408" s="739"/>
      <c r="R408" s="739"/>
      <c r="S408" s="739"/>
      <c r="T408" s="739"/>
      <c r="U408" s="739"/>
      <c r="V408" s="739"/>
      <c r="W408" s="739"/>
      <c r="X408" s="739"/>
      <c r="Y408" s="739"/>
      <c r="Z408" s="739"/>
    </row>
    <row r="409" spans="1:26" ht="15.75" customHeight="1" x14ac:dyDescent="0.3">
      <c r="A409" s="744"/>
      <c r="B409" s="738"/>
      <c r="C409" s="738"/>
      <c r="D409" s="738"/>
      <c r="E409" s="738"/>
      <c r="F409" s="738"/>
      <c r="G409" s="738"/>
      <c r="H409" s="738"/>
      <c r="I409" s="738"/>
      <c r="J409" s="738"/>
      <c r="K409" s="738"/>
      <c r="L409" s="739"/>
      <c r="M409" s="739"/>
      <c r="N409" s="739"/>
      <c r="O409" s="739"/>
      <c r="P409" s="739"/>
      <c r="Q409" s="739"/>
      <c r="R409" s="739"/>
      <c r="S409" s="739"/>
      <c r="T409" s="739"/>
      <c r="U409" s="739"/>
      <c r="V409" s="739"/>
      <c r="W409" s="739"/>
      <c r="X409" s="739"/>
      <c r="Y409" s="739"/>
      <c r="Z409" s="739"/>
    </row>
    <row r="410" spans="1:26" ht="15.75" customHeight="1" x14ac:dyDescent="0.3">
      <c r="A410" s="744"/>
      <c r="B410" s="738"/>
      <c r="C410" s="738"/>
      <c r="D410" s="738"/>
      <c r="E410" s="738"/>
      <c r="F410" s="738"/>
      <c r="G410" s="738"/>
      <c r="H410" s="738"/>
      <c r="I410" s="738"/>
      <c r="J410" s="738"/>
      <c r="K410" s="738"/>
      <c r="L410" s="739"/>
      <c r="M410" s="739"/>
      <c r="N410" s="739"/>
      <c r="O410" s="739"/>
      <c r="P410" s="739"/>
      <c r="Q410" s="739"/>
      <c r="R410" s="739"/>
      <c r="S410" s="739"/>
      <c r="T410" s="739"/>
      <c r="U410" s="739"/>
      <c r="V410" s="739"/>
      <c r="W410" s="739"/>
      <c r="X410" s="739"/>
      <c r="Y410" s="739"/>
      <c r="Z410" s="739"/>
    </row>
    <row r="411" spans="1:26" ht="15.75" customHeight="1" x14ac:dyDescent="0.3">
      <c r="A411" s="744"/>
      <c r="B411" s="738"/>
      <c r="C411" s="738"/>
      <c r="D411" s="738"/>
      <c r="E411" s="738"/>
      <c r="F411" s="738"/>
      <c r="G411" s="738"/>
      <c r="H411" s="738"/>
      <c r="I411" s="738"/>
      <c r="J411" s="738"/>
      <c r="K411" s="738"/>
      <c r="L411" s="739"/>
      <c r="M411" s="739"/>
      <c r="N411" s="739"/>
      <c r="O411" s="739"/>
      <c r="P411" s="739"/>
      <c r="Q411" s="739"/>
      <c r="R411" s="739"/>
      <c r="S411" s="739"/>
      <c r="T411" s="739"/>
      <c r="U411" s="739"/>
      <c r="V411" s="739"/>
      <c r="W411" s="739"/>
      <c r="X411" s="739"/>
      <c r="Y411" s="739"/>
      <c r="Z411" s="739"/>
    </row>
    <row r="412" spans="1:26" ht="15.75" customHeight="1" x14ac:dyDescent="0.3">
      <c r="A412" s="744"/>
      <c r="B412" s="738"/>
      <c r="C412" s="738"/>
      <c r="D412" s="738"/>
      <c r="E412" s="738"/>
      <c r="F412" s="738"/>
      <c r="G412" s="738"/>
      <c r="H412" s="738"/>
      <c r="I412" s="738"/>
      <c r="J412" s="738"/>
      <c r="K412" s="738"/>
      <c r="L412" s="739"/>
      <c r="M412" s="739"/>
      <c r="N412" s="739"/>
      <c r="O412" s="739"/>
      <c r="P412" s="739"/>
      <c r="Q412" s="739"/>
      <c r="R412" s="739"/>
      <c r="S412" s="739"/>
      <c r="T412" s="739"/>
      <c r="U412" s="739"/>
      <c r="V412" s="739"/>
      <c r="W412" s="739"/>
      <c r="X412" s="739"/>
      <c r="Y412" s="739"/>
      <c r="Z412" s="739"/>
    </row>
    <row r="413" spans="1:26" ht="15.75" customHeight="1" x14ac:dyDescent="0.3">
      <c r="A413" s="744"/>
      <c r="B413" s="738"/>
      <c r="C413" s="738"/>
      <c r="D413" s="738"/>
      <c r="E413" s="738"/>
      <c r="F413" s="738"/>
      <c r="G413" s="738"/>
      <c r="H413" s="738"/>
      <c r="I413" s="738"/>
      <c r="J413" s="738"/>
      <c r="K413" s="738"/>
      <c r="L413" s="739"/>
      <c r="M413" s="739"/>
      <c r="N413" s="739"/>
      <c r="O413" s="739"/>
      <c r="P413" s="739"/>
      <c r="Q413" s="739"/>
      <c r="R413" s="739"/>
      <c r="S413" s="739"/>
      <c r="T413" s="739"/>
      <c r="U413" s="739"/>
      <c r="V413" s="739"/>
      <c r="W413" s="739"/>
      <c r="X413" s="739"/>
      <c r="Y413" s="739"/>
      <c r="Z413" s="739"/>
    </row>
    <row r="414" spans="1:26" ht="15.75" customHeight="1" x14ac:dyDescent="0.3">
      <c r="A414" s="744"/>
      <c r="B414" s="738"/>
      <c r="C414" s="738"/>
      <c r="D414" s="738"/>
      <c r="E414" s="738"/>
      <c r="F414" s="738"/>
      <c r="G414" s="738"/>
      <c r="H414" s="738"/>
      <c r="I414" s="738"/>
      <c r="J414" s="738"/>
      <c r="K414" s="738"/>
      <c r="L414" s="739"/>
      <c r="M414" s="739"/>
      <c r="N414" s="739"/>
      <c r="O414" s="739"/>
      <c r="P414" s="739"/>
      <c r="Q414" s="739"/>
      <c r="R414" s="739"/>
      <c r="S414" s="739"/>
      <c r="T414" s="739"/>
      <c r="U414" s="739"/>
      <c r="V414" s="739"/>
      <c r="W414" s="739"/>
      <c r="X414" s="739"/>
      <c r="Y414" s="739"/>
      <c r="Z414" s="739"/>
    </row>
    <row r="415" spans="1:26" ht="15.75" customHeight="1" x14ac:dyDescent="0.3">
      <c r="A415" s="744"/>
      <c r="B415" s="738"/>
      <c r="C415" s="738"/>
      <c r="D415" s="738"/>
      <c r="E415" s="738"/>
      <c r="F415" s="738"/>
      <c r="G415" s="738"/>
      <c r="H415" s="738"/>
      <c r="I415" s="738"/>
      <c r="J415" s="738"/>
      <c r="K415" s="738"/>
      <c r="L415" s="739"/>
      <c r="M415" s="739"/>
      <c r="N415" s="739"/>
      <c r="O415" s="739"/>
      <c r="P415" s="739"/>
      <c r="Q415" s="739"/>
      <c r="R415" s="739"/>
      <c r="S415" s="739"/>
      <c r="T415" s="739"/>
      <c r="U415" s="739"/>
      <c r="V415" s="739"/>
      <c r="W415" s="739"/>
      <c r="X415" s="739"/>
      <c r="Y415" s="739"/>
      <c r="Z415" s="739"/>
    </row>
    <row r="416" spans="1:26" ht="15.75" customHeight="1" x14ac:dyDescent="0.3">
      <c r="A416" s="744"/>
      <c r="B416" s="738"/>
      <c r="C416" s="738"/>
      <c r="D416" s="738"/>
      <c r="E416" s="738"/>
      <c r="F416" s="738"/>
      <c r="G416" s="738"/>
      <c r="H416" s="738"/>
      <c r="I416" s="738"/>
      <c r="J416" s="738"/>
      <c r="K416" s="738"/>
      <c r="L416" s="739"/>
      <c r="M416" s="739"/>
      <c r="N416" s="739"/>
      <c r="O416" s="739"/>
      <c r="P416" s="739"/>
      <c r="Q416" s="739"/>
      <c r="R416" s="739"/>
      <c r="S416" s="739"/>
      <c r="T416" s="739"/>
      <c r="U416" s="739"/>
      <c r="V416" s="739"/>
      <c r="W416" s="739"/>
      <c r="X416" s="739"/>
      <c r="Y416" s="739"/>
      <c r="Z416" s="739"/>
    </row>
    <row r="417" spans="1:26" ht="15.75" customHeight="1" x14ac:dyDescent="0.3">
      <c r="A417" s="744"/>
      <c r="B417" s="738"/>
      <c r="C417" s="738"/>
      <c r="D417" s="738"/>
      <c r="E417" s="738"/>
      <c r="F417" s="738"/>
      <c r="G417" s="738"/>
      <c r="H417" s="738"/>
      <c r="I417" s="738"/>
      <c r="J417" s="738"/>
      <c r="K417" s="738"/>
      <c r="L417" s="739"/>
      <c r="M417" s="739"/>
      <c r="N417" s="739"/>
      <c r="O417" s="739"/>
      <c r="P417" s="739"/>
      <c r="Q417" s="739"/>
      <c r="R417" s="739"/>
      <c r="S417" s="739"/>
      <c r="T417" s="739"/>
      <c r="U417" s="739"/>
      <c r="V417" s="739"/>
      <c r="W417" s="739"/>
      <c r="X417" s="739"/>
      <c r="Y417" s="739"/>
      <c r="Z417" s="739"/>
    </row>
    <row r="418" spans="1:26" ht="15.75" customHeight="1" x14ac:dyDescent="0.3">
      <c r="A418" s="744"/>
      <c r="B418" s="738"/>
      <c r="C418" s="738"/>
      <c r="D418" s="738"/>
      <c r="E418" s="738"/>
      <c r="F418" s="738"/>
      <c r="G418" s="738"/>
      <c r="H418" s="738"/>
      <c r="I418" s="738"/>
      <c r="J418" s="738"/>
      <c r="K418" s="738"/>
      <c r="L418" s="739"/>
      <c r="M418" s="739"/>
      <c r="N418" s="739"/>
      <c r="O418" s="739"/>
      <c r="P418" s="739"/>
      <c r="Q418" s="739"/>
      <c r="R418" s="739"/>
      <c r="S418" s="739"/>
      <c r="T418" s="739"/>
      <c r="U418" s="739"/>
      <c r="V418" s="739"/>
      <c r="W418" s="739"/>
      <c r="X418" s="739"/>
      <c r="Y418" s="739"/>
      <c r="Z418" s="739"/>
    </row>
    <row r="419" spans="1:26" ht="15.75" customHeight="1" x14ac:dyDescent="0.3">
      <c r="A419" s="744"/>
      <c r="B419" s="738"/>
      <c r="C419" s="738"/>
      <c r="D419" s="738"/>
      <c r="E419" s="738"/>
      <c r="F419" s="738"/>
      <c r="G419" s="738"/>
      <c r="H419" s="738"/>
      <c r="I419" s="738"/>
      <c r="J419" s="738"/>
      <c r="K419" s="738"/>
      <c r="L419" s="739"/>
      <c r="M419" s="739"/>
      <c r="N419" s="739"/>
      <c r="O419" s="739"/>
      <c r="P419" s="739"/>
      <c r="Q419" s="739"/>
      <c r="R419" s="739"/>
      <c r="S419" s="739"/>
      <c r="T419" s="739"/>
      <c r="U419" s="739"/>
      <c r="V419" s="739"/>
      <c r="W419" s="739"/>
      <c r="X419" s="739"/>
      <c r="Y419" s="739"/>
      <c r="Z419" s="739"/>
    </row>
    <row r="420" spans="1:26" ht="15.75" customHeight="1" x14ac:dyDescent="0.3">
      <c r="A420" s="744"/>
      <c r="B420" s="738"/>
      <c r="C420" s="738"/>
      <c r="D420" s="738"/>
      <c r="E420" s="738"/>
      <c r="F420" s="738"/>
      <c r="G420" s="738"/>
      <c r="H420" s="738"/>
      <c r="I420" s="738"/>
      <c r="J420" s="738"/>
      <c r="K420" s="738"/>
      <c r="L420" s="739"/>
      <c r="M420" s="739"/>
      <c r="N420" s="739"/>
      <c r="O420" s="739"/>
      <c r="P420" s="739"/>
      <c r="Q420" s="739"/>
      <c r="R420" s="739"/>
      <c r="S420" s="739"/>
      <c r="T420" s="739"/>
      <c r="U420" s="739"/>
      <c r="V420" s="739"/>
      <c r="W420" s="739"/>
      <c r="X420" s="739"/>
      <c r="Y420" s="739"/>
      <c r="Z420" s="739"/>
    </row>
    <row r="421" spans="1:26" ht="15.75" customHeight="1" x14ac:dyDescent="0.3">
      <c r="A421" s="744"/>
      <c r="B421" s="738"/>
      <c r="C421" s="738"/>
      <c r="D421" s="738"/>
      <c r="E421" s="738"/>
      <c r="F421" s="738"/>
      <c r="G421" s="738"/>
      <c r="H421" s="738"/>
      <c r="I421" s="738"/>
      <c r="J421" s="738"/>
      <c r="K421" s="738"/>
      <c r="L421" s="739"/>
      <c r="M421" s="739"/>
      <c r="N421" s="739"/>
      <c r="O421" s="739"/>
      <c r="P421" s="739"/>
      <c r="Q421" s="739"/>
      <c r="R421" s="739"/>
      <c r="S421" s="739"/>
      <c r="T421" s="739"/>
      <c r="U421" s="739"/>
      <c r="V421" s="739"/>
      <c r="W421" s="739"/>
      <c r="X421" s="739"/>
      <c r="Y421" s="739"/>
      <c r="Z421" s="739"/>
    </row>
    <row r="422" spans="1:26" ht="15.75" customHeight="1" x14ac:dyDescent="0.3">
      <c r="A422" s="744"/>
      <c r="B422" s="738"/>
      <c r="C422" s="738"/>
      <c r="D422" s="738"/>
      <c r="E422" s="738"/>
      <c r="F422" s="738"/>
      <c r="G422" s="738"/>
      <c r="H422" s="738"/>
      <c r="I422" s="738"/>
      <c r="J422" s="738"/>
      <c r="K422" s="738"/>
      <c r="L422" s="739"/>
      <c r="M422" s="739"/>
      <c r="N422" s="739"/>
      <c r="O422" s="739"/>
      <c r="P422" s="739"/>
      <c r="Q422" s="739"/>
      <c r="R422" s="739"/>
      <c r="S422" s="739"/>
      <c r="T422" s="739"/>
      <c r="U422" s="739"/>
      <c r="V422" s="739"/>
      <c r="W422" s="739"/>
      <c r="X422" s="739"/>
      <c r="Y422" s="739"/>
      <c r="Z422" s="739"/>
    </row>
    <row r="423" spans="1:26" ht="15.75" customHeight="1" x14ac:dyDescent="0.3">
      <c r="A423" s="744"/>
      <c r="B423" s="738"/>
      <c r="C423" s="738"/>
      <c r="D423" s="738"/>
      <c r="E423" s="738"/>
      <c r="F423" s="738"/>
      <c r="G423" s="738"/>
      <c r="H423" s="738"/>
      <c r="I423" s="738"/>
      <c r="J423" s="738"/>
      <c r="K423" s="738"/>
      <c r="L423" s="739"/>
      <c r="M423" s="739"/>
      <c r="N423" s="739"/>
      <c r="O423" s="739"/>
      <c r="P423" s="739"/>
      <c r="Q423" s="739"/>
      <c r="R423" s="739"/>
      <c r="S423" s="739"/>
      <c r="T423" s="739"/>
      <c r="U423" s="739"/>
      <c r="V423" s="739"/>
      <c r="W423" s="739"/>
      <c r="X423" s="739"/>
      <c r="Y423" s="739"/>
      <c r="Z423" s="739"/>
    </row>
    <row r="424" spans="1:26" ht="15.75" customHeight="1" x14ac:dyDescent="0.3">
      <c r="A424" s="744"/>
      <c r="B424" s="738"/>
      <c r="C424" s="738"/>
      <c r="D424" s="738"/>
      <c r="E424" s="738"/>
      <c r="F424" s="738"/>
      <c r="G424" s="738"/>
      <c r="H424" s="738"/>
      <c r="I424" s="738"/>
      <c r="J424" s="738"/>
      <c r="K424" s="738"/>
      <c r="L424" s="739"/>
      <c r="M424" s="739"/>
      <c r="N424" s="739"/>
      <c r="O424" s="739"/>
      <c r="P424" s="739"/>
      <c r="Q424" s="739"/>
      <c r="R424" s="739"/>
      <c r="S424" s="739"/>
      <c r="T424" s="739"/>
      <c r="U424" s="739"/>
      <c r="V424" s="739"/>
      <c r="W424" s="739"/>
      <c r="X424" s="739"/>
      <c r="Y424" s="739"/>
      <c r="Z424" s="739"/>
    </row>
    <row r="425" spans="1:26" ht="15.75" customHeight="1" x14ac:dyDescent="0.3">
      <c r="A425" s="744"/>
      <c r="B425" s="738"/>
      <c r="C425" s="738"/>
      <c r="D425" s="738"/>
      <c r="E425" s="738"/>
      <c r="F425" s="738"/>
      <c r="G425" s="738"/>
      <c r="H425" s="738"/>
      <c r="I425" s="738"/>
      <c r="J425" s="738"/>
      <c r="K425" s="738"/>
      <c r="L425" s="739"/>
      <c r="M425" s="739"/>
      <c r="N425" s="739"/>
      <c r="O425" s="739"/>
      <c r="P425" s="739"/>
      <c r="Q425" s="739"/>
      <c r="R425" s="739"/>
      <c r="S425" s="739"/>
      <c r="T425" s="739"/>
      <c r="U425" s="739"/>
      <c r="V425" s="739"/>
      <c r="W425" s="739"/>
      <c r="X425" s="739"/>
      <c r="Y425" s="739"/>
      <c r="Z425" s="739"/>
    </row>
    <row r="426" spans="1:26" ht="15.75" customHeight="1" x14ac:dyDescent="0.3">
      <c r="A426" s="744"/>
      <c r="B426" s="738"/>
      <c r="C426" s="738"/>
      <c r="D426" s="738"/>
      <c r="E426" s="738"/>
      <c r="F426" s="738"/>
      <c r="G426" s="738"/>
      <c r="H426" s="738"/>
      <c r="I426" s="738"/>
      <c r="J426" s="738"/>
      <c r="K426" s="738"/>
      <c r="L426" s="739"/>
      <c r="M426" s="739"/>
      <c r="N426" s="739"/>
      <c r="O426" s="739"/>
      <c r="P426" s="739"/>
      <c r="Q426" s="739"/>
      <c r="R426" s="739"/>
      <c r="S426" s="739"/>
      <c r="T426" s="739"/>
      <c r="U426" s="739"/>
      <c r="V426" s="739"/>
      <c r="W426" s="739"/>
      <c r="X426" s="739"/>
      <c r="Y426" s="739"/>
      <c r="Z426" s="739"/>
    </row>
    <row r="427" spans="1:26" ht="15.75" customHeight="1" x14ac:dyDescent="0.3">
      <c r="A427" s="744"/>
      <c r="B427" s="738"/>
      <c r="C427" s="738"/>
      <c r="D427" s="738"/>
      <c r="E427" s="738"/>
      <c r="F427" s="738"/>
      <c r="G427" s="738"/>
      <c r="H427" s="738"/>
      <c r="I427" s="738"/>
      <c r="J427" s="738"/>
      <c r="K427" s="738"/>
      <c r="L427" s="739"/>
      <c r="M427" s="739"/>
      <c r="N427" s="739"/>
      <c r="O427" s="739"/>
      <c r="P427" s="739"/>
      <c r="Q427" s="739"/>
      <c r="R427" s="739"/>
      <c r="S427" s="739"/>
      <c r="T427" s="739"/>
      <c r="U427" s="739"/>
      <c r="V427" s="739"/>
      <c r="W427" s="739"/>
      <c r="X427" s="739"/>
      <c r="Y427" s="739"/>
      <c r="Z427" s="739"/>
    </row>
    <row r="428" spans="1:26" ht="15.75" customHeight="1" x14ac:dyDescent="0.3">
      <c r="A428" s="744"/>
      <c r="B428" s="738"/>
      <c r="C428" s="738"/>
      <c r="D428" s="738"/>
      <c r="E428" s="738"/>
      <c r="F428" s="738"/>
      <c r="G428" s="738"/>
      <c r="H428" s="738"/>
      <c r="I428" s="738"/>
      <c r="J428" s="738"/>
      <c r="K428" s="738"/>
      <c r="L428" s="739"/>
      <c r="M428" s="739"/>
      <c r="N428" s="739"/>
      <c r="O428" s="739"/>
      <c r="P428" s="739"/>
      <c r="Q428" s="739"/>
      <c r="R428" s="739"/>
      <c r="S428" s="739"/>
      <c r="T428" s="739"/>
      <c r="U428" s="739"/>
      <c r="V428" s="739"/>
      <c r="W428" s="739"/>
      <c r="X428" s="739"/>
      <c r="Y428" s="739"/>
      <c r="Z428" s="739"/>
    </row>
    <row r="429" spans="1:26" ht="15.75" customHeight="1" x14ac:dyDescent="0.3">
      <c r="A429" s="744"/>
      <c r="B429" s="738"/>
      <c r="C429" s="738"/>
      <c r="D429" s="738"/>
      <c r="E429" s="738"/>
      <c r="F429" s="738"/>
      <c r="G429" s="738"/>
      <c r="H429" s="738"/>
      <c r="I429" s="738"/>
      <c r="J429" s="738"/>
      <c r="K429" s="738"/>
      <c r="L429" s="739"/>
      <c r="M429" s="739"/>
      <c r="N429" s="739"/>
      <c r="O429" s="739"/>
      <c r="P429" s="739"/>
      <c r="Q429" s="739"/>
      <c r="R429" s="739"/>
      <c r="S429" s="739"/>
      <c r="T429" s="739"/>
      <c r="U429" s="739"/>
      <c r="V429" s="739"/>
      <c r="W429" s="739"/>
      <c r="X429" s="739"/>
      <c r="Y429" s="739"/>
      <c r="Z429" s="739"/>
    </row>
    <row r="430" spans="1:26" ht="15.75" customHeight="1" x14ac:dyDescent="0.3">
      <c r="A430" s="744"/>
      <c r="B430" s="738"/>
      <c r="C430" s="738"/>
      <c r="D430" s="738"/>
      <c r="E430" s="738"/>
      <c r="F430" s="738"/>
      <c r="G430" s="738"/>
      <c r="H430" s="738"/>
      <c r="I430" s="738"/>
      <c r="J430" s="738"/>
      <c r="K430" s="738"/>
      <c r="L430" s="739"/>
      <c r="M430" s="739"/>
      <c r="N430" s="739"/>
      <c r="O430" s="739"/>
      <c r="P430" s="739"/>
      <c r="Q430" s="739"/>
      <c r="R430" s="739"/>
      <c r="S430" s="739"/>
      <c r="T430" s="739"/>
      <c r="U430" s="739"/>
      <c r="V430" s="739"/>
      <c r="W430" s="739"/>
      <c r="X430" s="739"/>
      <c r="Y430" s="739"/>
      <c r="Z430" s="739"/>
    </row>
    <row r="431" spans="1:26" ht="15.75" customHeight="1" x14ac:dyDescent="0.3">
      <c r="A431" s="744"/>
      <c r="B431" s="738"/>
      <c r="C431" s="738"/>
      <c r="D431" s="738"/>
      <c r="E431" s="738"/>
      <c r="F431" s="738"/>
      <c r="G431" s="738"/>
      <c r="H431" s="738"/>
      <c r="I431" s="738"/>
      <c r="J431" s="738"/>
      <c r="K431" s="738"/>
      <c r="L431" s="739"/>
      <c r="M431" s="739"/>
      <c r="N431" s="739"/>
      <c r="O431" s="739"/>
      <c r="P431" s="739"/>
      <c r="Q431" s="739"/>
      <c r="R431" s="739"/>
      <c r="S431" s="739"/>
      <c r="T431" s="739"/>
      <c r="U431" s="739"/>
      <c r="V431" s="739"/>
      <c r="W431" s="739"/>
      <c r="X431" s="739"/>
      <c r="Y431" s="739"/>
      <c r="Z431" s="739"/>
    </row>
    <row r="432" spans="1:26" ht="15.75" customHeight="1" x14ac:dyDescent="0.3">
      <c r="A432" s="744"/>
      <c r="B432" s="738"/>
      <c r="C432" s="738"/>
      <c r="D432" s="738"/>
      <c r="E432" s="738"/>
      <c r="F432" s="738"/>
      <c r="G432" s="738"/>
      <c r="H432" s="738"/>
      <c r="I432" s="738"/>
      <c r="J432" s="738"/>
      <c r="K432" s="738"/>
      <c r="L432" s="739"/>
      <c r="M432" s="739"/>
      <c r="N432" s="739"/>
      <c r="O432" s="739"/>
      <c r="P432" s="739"/>
      <c r="Q432" s="739"/>
      <c r="R432" s="739"/>
      <c r="S432" s="739"/>
      <c r="T432" s="739"/>
      <c r="U432" s="739"/>
      <c r="V432" s="739"/>
      <c r="W432" s="739"/>
      <c r="X432" s="739"/>
      <c r="Y432" s="739"/>
      <c r="Z432" s="739"/>
    </row>
    <row r="433" spans="1:26" ht="15.75" customHeight="1" x14ac:dyDescent="0.3">
      <c r="A433" s="744"/>
      <c r="B433" s="738"/>
      <c r="C433" s="738"/>
      <c r="D433" s="738"/>
      <c r="E433" s="738"/>
      <c r="F433" s="738"/>
      <c r="G433" s="738"/>
      <c r="H433" s="738"/>
      <c r="I433" s="738"/>
      <c r="J433" s="738"/>
      <c r="K433" s="738"/>
      <c r="L433" s="739"/>
      <c r="M433" s="739"/>
      <c r="N433" s="739"/>
      <c r="O433" s="739"/>
      <c r="P433" s="739"/>
      <c r="Q433" s="739"/>
      <c r="R433" s="739"/>
      <c r="S433" s="739"/>
      <c r="T433" s="739"/>
      <c r="U433" s="739"/>
      <c r="V433" s="739"/>
      <c r="W433" s="739"/>
      <c r="X433" s="739"/>
      <c r="Y433" s="739"/>
      <c r="Z433" s="739"/>
    </row>
    <row r="434" spans="1:26" ht="15.75" customHeight="1" x14ac:dyDescent="0.3">
      <c r="A434" s="744"/>
      <c r="B434" s="738"/>
      <c r="C434" s="738"/>
      <c r="D434" s="738"/>
      <c r="E434" s="738"/>
      <c r="F434" s="738"/>
      <c r="G434" s="738"/>
      <c r="H434" s="738"/>
      <c r="I434" s="738"/>
      <c r="J434" s="738"/>
      <c r="K434" s="738"/>
      <c r="L434" s="739"/>
      <c r="M434" s="739"/>
      <c r="N434" s="739"/>
      <c r="O434" s="739"/>
      <c r="P434" s="739"/>
      <c r="Q434" s="739"/>
      <c r="R434" s="739"/>
      <c r="S434" s="739"/>
      <c r="T434" s="739"/>
      <c r="U434" s="739"/>
      <c r="V434" s="739"/>
      <c r="W434" s="739"/>
      <c r="X434" s="739"/>
      <c r="Y434" s="739"/>
      <c r="Z434" s="739"/>
    </row>
    <row r="435" spans="1:26" ht="15.75" customHeight="1" x14ac:dyDescent="0.3">
      <c r="A435" s="744"/>
      <c r="B435" s="738"/>
      <c r="C435" s="738"/>
      <c r="D435" s="738"/>
      <c r="E435" s="738"/>
      <c r="F435" s="738"/>
      <c r="G435" s="738"/>
      <c r="H435" s="738"/>
      <c r="I435" s="738"/>
      <c r="J435" s="738"/>
      <c r="K435" s="738"/>
      <c r="L435" s="739"/>
      <c r="M435" s="739"/>
      <c r="N435" s="739"/>
      <c r="O435" s="739"/>
      <c r="P435" s="739"/>
      <c r="Q435" s="739"/>
      <c r="R435" s="739"/>
      <c r="S435" s="739"/>
      <c r="T435" s="739"/>
      <c r="U435" s="739"/>
      <c r="V435" s="739"/>
      <c r="W435" s="739"/>
      <c r="X435" s="739"/>
      <c r="Y435" s="739"/>
      <c r="Z435" s="739"/>
    </row>
    <row r="436" spans="1:26" ht="15.75" customHeight="1" x14ac:dyDescent="0.3">
      <c r="A436" s="744"/>
      <c r="B436" s="738"/>
      <c r="C436" s="738"/>
      <c r="D436" s="738"/>
      <c r="E436" s="738"/>
      <c r="F436" s="738"/>
      <c r="G436" s="738"/>
      <c r="H436" s="738"/>
      <c r="I436" s="738"/>
      <c r="J436" s="738"/>
      <c r="K436" s="738"/>
      <c r="L436" s="739"/>
      <c r="M436" s="739"/>
      <c r="N436" s="739"/>
      <c r="O436" s="739"/>
      <c r="P436" s="739"/>
      <c r="Q436" s="739"/>
      <c r="R436" s="739"/>
      <c r="S436" s="739"/>
      <c r="T436" s="739"/>
      <c r="U436" s="739"/>
      <c r="V436" s="739"/>
      <c r="W436" s="739"/>
      <c r="X436" s="739"/>
      <c r="Y436" s="739"/>
      <c r="Z436" s="739"/>
    </row>
    <row r="437" spans="1:26" ht="15.75" customHeight="1" x14ac:dyDescent="0.3">
      <c r="A437" s="744"/>
      <c r="B437" s="738"/>
      <c r="C437" s="738"/>
      <c r="D437" s="738"/>
      <c r="E437" s="738"/>
      <c r="F437" s="738"/>
      <c r="G437" s="738"/>
      <c r="H437" s="738"/>
      <c r="I437" s="738"/>
      <c r="J437" s="738"/>
      <c r="K437" s="738"/>
      <c r="L437" s="739"/>
      <c r="M437" s="739"/>
      <c r="N437" s="739"/>
      <c r="O437" s="739"/>
      <c r="P437" s="739"/>
      <c r="Q437" s="739"/>
      <c r="R437" s="739"/>
      <c r="S437" s="739"/>
      <c r="T437" s="739"/>
      <c r="U437" s="739"/>
      <c r="V437" s="739"/>
      <c r="W437" s="739"/>
      <c r="X437" s="739"/>
      <c r="Y437" s="739"/>
      <c r="Z437" s="739"/>
    </row>
    <row r="438" spans="1:26" ht="15.75" customHeight="1" x14ac:dyDescent="0.3">
      <c r="A438" s="744"/>
      <c r="B438" s="738"/>
      <c r="C438" s="738"/>
      <c r="D438" s="738"/>
      <c r="E438" s="738"/>
      <c r="F438" s="738"/>
      <c r="G438" s="738"/>
      <c r="H438" s="738"/>
      <c r="I438" s="738"/>
      <c r="J438" s="738"/>
      <c r="K438" s="738"/>
      <c r="L438" s="739"/>
      <c r="M438" s="739"/>
      <c r="N438" s="739"/>
      <c r="O438" s="739"/>
      <c r="P438" s="739"/>
      <c r="Q438" s="739"/>
      <c r="R438" s="739"/>
      <c r="S438" s="739"/>
      <c r="T438" s="739"/>
      <c r="U438" s="739"/>
      <c r="V438" s="739"/>
      <c r="W438" s="739"/>
      <c r="X438" s="739"/>
      <c r="Y438" s="739"/>
      <c r="Z438" s="739"/>
    </row>
    <row r="439" spans="1:26" ht="15.75" customHeight="1" x14ac:dyDescent="0.3">
      <c r="A439" s="744"/>
      <c r="B439" s="738"/>
      <c r="C439" s="738"/>
      <c r="D439" s="738"/>
      <c r="E439" s="738"/>
      <c r="F439" s="738"/>
      <c r="G439" s="738"/>
      <c r="H439" s="738"/>
      <c r="I439" s="738"/>
      <c r="J439" s="738"/>
      <c r="K439" s="738"/>
      <c r="L439" s="739"/>
      <c r="M439" s="739"/>
      <c r="N439" s="739"/>
      <c r="O439" s="739"/>
      <c r="P439" s="739"/>
      <c r="Q439" s="739"/>
      <c r="R439" s="739"/>
      <c r="S439" s="739"/>
      <c r="T439" s="739"/>
      <c r="U439" s="739"/>
      <c r="V439" s="739"/>
      <c r="W439" s="739"/>
      <c r="X439" s="739"/>
      <c r="Y439" s="739"/>
      <c r="Z439" s="739"/>
    </row>
    <row r="440" spans="1:26" ht="15.75" customHeight="1" x14ac:dyDescent="0.3">
      <c r="A440" s="744"/>
      <c r="B440" s="738"/>
      <c r="C440" s="738"/>
      <c r="D440" s="738"/>
      <c r="E440" s="738"/>
      <c r="F440" s="738"/>
      <c r="G440" s="738"/>
      <c r="H440" s="738"/>
      <c r="I440" s="738"/>
      <c r="J440" s="738"/>
      <c r="K440" s="738"/>
      <c r="L440" s="739"/>
      <c r="M440" s="739"/>
      <c r="N440" s="739"/>
      <c r="O440" s="739"/>
      <c r="P440" s="739"/>
      <c r="Q440" s="739"/>
      <c r="R440" s="739"/>
      <c r="S440" s="739"/>
      <c r="T440" s="739"/>
      <c r="U440" s="739"/>
      <c r="V440" s="739"/>
      <c r="W440" s="739"/>
      <c r="X440" s="739"/>
      <c r="Y440" s="739"/>
      <c r="Z440" s="739"/>
    </row>
    <row r="441" spans="1:26" ht="15.75" customHeight="1" x14ac:dyDescent="0.3">
      <c r="A441" s="744"/>
      <c r="B441" s="738"/>
      <c r="C441" s="738"/>
      <c r="D441" s="738"/>
      <c r="E441" s="738"/>
      <c r="F441" s="738"/>
      <c r="G441" s="738"/>
      <c r="H441" s="738"/>
      <c r="I441" s="738"/>
      <c r="J441" s="738"/>
      <c r="K441" s="738"/>
      <c r="L441" s="739"/>
      <c r="M441" s="739"/>
      <c r="N441" s="739"/>
      <c r="O441" s="739"/>
      <c r="P441" s="739"/>
      <c r="Q441" s="739"/>
      <c r="R441" s="739"/>
      <c r="S441" s="739"/>
      <c r="T441" s="739"/>
      <c r="U441" s="739"/>
      <c r="V441" s="739"/>
      <c r="W441" s="739"/>
      <c r="X441" s="739"/>
      <c r="Y441" s="739"/>
      <c r="Z441" s="739"/>
    </row>
    <row r="442" spans="1:26" ht="15.75" customHeight="1" x14ac:dyDescent="0.3">
      <c r="A442" s="744"/>
      <c r="B442" s="738"/>
      <c r="C442" s="738"/>
      <c r="D442" s="738"/>
      <c r="E442" s="738"/>
      <c r="F442" s="738"/>
      <c r="G442" s="738"/>
      <c r="H442" s="738"/>
      <c r="I442" s="738"/>
      <c r="J442" s="738"/>
      <c r="K442" s="738"/>
      <c r="L442" s="739"/>
      <c r="M442" s="739"/>
      <c r="N442" s="739"/>
      <c r="O442" s="739"/>
      <c r="P442" s="739"/>
      <c r="Q442" s="739"/>
      <c r="R442" s="739"/>
      <c r="S442" s="739"/>
      <c r="T442" s="739"/>
      <c r="U442" s="739"/>
      <c r="V442" s="739"/>
      <c r="W442" s="739"/>
      <c r="X442" s="739"/>
      <c r="Y442" s="739"/>
      <c r="Z442" s="739"/>
    </row>
    <row r="443" spans="1:26" ht="15.75" customHeight="1" x14ac:dyDescent="0.3">
      <c r="A443" s="744"/>
      <c r="B443" s="738"/>
      <c r="C443" s="738"/>
      <c r="D443" s="738"/>
      <c r="E443" s="738"/>
      <c r="F443" s="738"/>
      <c r="G443" s="738"/>
      <c r="H443" s="738"/>
      <c r="I443" s="738"/>
      <c r="J443" s="738"/>
      <c r="K443" s="738"/>
      <c r="L443" s="739"/>
      <c r="M443" s="739"/>
      <c r="N443" s="739"/>
      <c r="O443" s="739"/>
      <c r="P443" s="739"/>
      <c r="Q443" s="739"/>
      <c r="R443" s="739"/>
      <c r="S443" s="739"/>
      <c r="T443" s="739"/>
      <c r="U443" s="739"/>
      <c r="V443" s="739"/>
      <c r="W443" s="739"/>
      <c r="X443" s="739"/>
      <c r="Y443" s="739"/>
      <c r="Z443" s="739"/>
    </row>
    <row r="444" spans="1:26" ht="15.75" customHeight="1" x14ac:dyDescent="0.3">
      <c r="A444" s="744"/>
      <c r="B444" s="738"/>
      <c r="C444" s="738"/>
      <c r="D444" s="738"/>
      <c r="E444" s="738"/>
      <c r="F444" s="738"/>
      <c r="G444" s="738"/>
      <c r="H444" s="738"/>
      <c r="I444" s="738"/>
      <c r="J444" s="738"/>
      <c r="K444" s="738"/>
      <c r="L444" s="739"/>
      <c r="M444" s="739"/>
      <c r="N444" s="739"/>
      <c r="O444" s="739"/>
      <c r="P444" s="739"/>
      <c r="Q444" s="739"/>
      <c r="R444" s="739"/>
      <c r="S444" s="739"/>
      <c r="T444" s="739"/>
      <c r="U444" s="739"/>
      <c r="V444" s="739"/>
      <c r="W444" s="739"/>
      <c r="X444" s="739"/>
      <c r="Y444" s="739"/>
      <c r="Z444" s="739"/>
    </row>
    <row r="445" spans="1:26" ht="15.75" customHeight="1" x14ac:dyDescent="0.3">
      <c r="A445" s="744"/>
      <c r="B445" s="738"/>
      <c r="C445" s="738"/>
      <c r="D445" s="738"/>
      <c r="E445" s="738"/>
      <c r="F445" s="738"/>
      <c r="G445" s="738"/>
      <c r="H445" s="738"/>
      <c r="I445" s="738"/>
      <c r="J445" s="738"/>
      <c r="K445" s="738"/>
      <c r="L445" s="739"/>
      <c r="M445" s="739"/>
      <c r="N445" s="739"/>
      <c r="O445" s="739"/>
      <c r="P445" s="739"/>
      <c r="Q445" s="739"/>
      <c r="R445" s="739"/>
      <c r="S445" s="739"/>
      <c r="T445" s="739"/>
      <c r="U445" s="739"/>
      <c r="V445" s="739"/>
      <c r="W445" s="739"/>
      <c r="X445" s="739"/>
      <c r="Y445" s="739"/>
      <c r="Z445" s="739"/>
    </row>
    <row r="446" spans="1:26" ht="15.75" customHeight="1" x14ac:dyDescent="0.3">
      <c r="A446" s="744"/>
      <c r="B446" s="738"/>
      <c r="C446" s="738"/>
      <c r="D446" s="738"/>
      <c r="E446" s="738"/>
      <c r="F446" s="738"/>
      <c r="G446" s="738"/>
      <c r="H446" s="738"/>
      <c r="I446" s="738"/>
      <c r="J446" s="738"/>
      <c r="K446" s="738"/>
      <c r="L446" s="739"/>
      <c r="M446" s="739"/>
      <c r="N446" s="739"/>
      <c r="O446" s="739"/>
      <c r="P446" s="739"/>
      <c r="Q446" s="739"/>
      <c r="R446" s="739"/>
      <c r="S446" s="739"/>
      <c r="T446" s="739"/>
      <c r="U446" s="739"/>
      <c r="V446" s="739"/>
      <c r="W446" s="739"/>
      <c r="X446" s="739"/>
      <c r="Y446" s="739"/>
      <c r="Z446" s="739"/>
    </row>
    <row r="447" spans="1:26" ht="15.75" customHeight="1" x14ac:dyDescent="0.3">
      <c r="A447" s="744"/>
      <c r="B447" s="738"/>
      <c r="C447" s="738"/>
      <c r="D447" s="738"/>
      <c r="E447" s="738"/>
      <c r="F447" s="738"/>
      <c r="G447" s="738"/>
      <c r="H447" s="738"/>
      <c r="I447" s="738"/>
      <c r="J447" s="738"/>
      <c r="K447" s="738"/>
      <c r="L447" s="739"/>
      <c r="M447" s="739"/>
      <c r="N447" s="739"/>
      <c r="O447" s="739"/>
      <c r="P447" s="739"/>
      <c r="Q447" s="739"/>
      <c r="R447" s="739"/>
      <c r="S447" s="739"/>
      <c r="T447" s="739"/>
      <c r="U447" s="739"/>
      <c r="V447" s="739"/>
      <c r="W447" s="739"/>
      <c r="X447" s="739"/>
      <c r="Y447" s="739"/>
      <c r="Z447" s="739"/>
    </row>
    <row r="448" spans="1:26" ht="15.75" customHeight="1" x14ac:dyDescent="0.3">
      <c r="A448" s="744"/>
      <c r="B448" s="738"/>
      <c r="C448" s="738"/>
      <c r="D448" s="738"/>
      <c r="E448" s="738"/>
      <c r="F448" s="738"/>
      <c r="G448" s="738"/>
      <c r="H448" s="738"/>
      <c r="I448" s="738"/>
      <c r="J448" s="738"/>
      <c r="K448" s="738"/>
      <c r="L448" s="739"/>
      <c r="M448" s="739"/>
      <c r="N448" s="739"/>
      <c r="O448" s="739"/>
      <c r="P448" s="739"/>
      <c r="Q448" s="739"/>
      <c r="R448" s="739"/>
      <c r="S448" s="739"/>
      <c r="T448" s="739"/>
      <c r="U448" s="739"/>
      <c r="V448" s="739"/>
      <c r="W448" s="739"/>
      <c r="X448" s="739"/>
      <c r="Y448" s="739"/>
      <c r="Z448" s="739"/>
    </row>
    <row r="449" spans="1:26" ht="15.75" customHeight="1" x14ac:dyDescent="0.3">
      <c r="A449" s="744"/>
      <c r="B449" s="738"/>
      <c r="C449" s="738"/>
      <c r="D449" s="738"/>
      <c r="E449" s="738"/>
      <c r="F449" s="738"/>
      <c r="G449" s="738"/>
      <c r="H449" s="738"/>
      <c r="I449" s="738"/>
      <c r="J449" s="738"/>
      <c r="K449" s="738"/>
      <c r="L449" s="739"/>
      <c r="M449" s="739"/>
      <c r="N449" s="739"/>
      <c r="O449" s="739"/>
      <c r="P449" s="739"/>
      <c r="Q449" s="739"/>
      <c r="R449" s="739"/>
      <c r="S449" s="739"/>
      <c r="T449" s="739"/>
      <c r="U449" s="739"/>
      <c r="V449" s="739"/>
      <c r="W449" s="739"/>
      <c r="X449" s="739"/>
      <c r="Y449" s="739"/>
      <c r="Z449" s="739"/>
    </row>
    <row r="450" spans="1:26" ht="15.75" customHeight="1" x14ac:dyDescent="0.3">
      <c r="A450" s="744"/>
      <c r="B450" s="738"/>
      <c r="C450" s="738"/>
      <c r="D450" s="738"/>
      <c r="E450" s="738"/>
      <c r="F450" s="738"/>
      <c r="G450" s="738"/>
      <c r="H450" s="738"/>
      <c r="I450" s="738"/>
      <c r="J450" s="738"/>
      <c r="K450" s="738"/>
      <c r="L450" s="739"/>
      <c r="M450" s="739"/>
      <c r="N450" s="739"/>
      <c r="O450" s="739"/>
      <c r="P450" s="739"/>
      <c r="Q450" s="739"/>
      <c r="R450" s="739"/>
      <c r="S450" s="739"/>
      <c r="T450" s="739"/>
      <c r="U450" s="739"/>
      <c r="V450" s="739"/>
      <c r="W450" s="739"/>
      <c r="X450" s="739"/>
      <c r="Y450" s="739"/>
      <c r="Z450" s="739"/>
    </row>
    <row r="451" spans="1:26" ht="15.75" customHeight="1" x14ac:dyDescent="0.3">
      <c r="A451" s="744"/>
      <c r="B451" s="738"/>
      <c r="C451" s="738"/>
      <c r="D451" s="738"/>
      <c r="E451" s="738"/>
      <c r="F451" s="738"/>
      <c r="G451" s="738"/>
      <c r="H451" s="738"/>
      <c r="I451" s="738"/>
      <c r="J451" s="738"/>
      <c r="K451" s="738"/>
      <c r="L451" s="739"/>
      <c r="M451" s="739"/>
      <c r="N451" s="739"/>
      <c r="O451" s="739"/>
      <c r="P451" s="739"/>
      <c r="Q451" s="739"/>
      <c r="R451" s="739"/>
      <c r="S451" s="739"/>
      <c r="T451" s="739"/>
      <c r="U451" s="739"/>
      <c r="V451" s="739"/>
      <c r="W451" s="739"/>
      <c r="X451" s="739"/>
      <c r="Y451" s="739"/>
      <c r="Z451" s="739"/>
    </row>
    <row r="452" spans="1:26" ht="15.75" customHeight="1" x14ac:dyDescent="0.3">
      <c r="A452" s="744"/>
      <c r="B452" s="738"/>
      <c r="C452" s="738"/>
      <c r="D452" s="738"/>
      <c r="E452" s="738"/>
      <c r="F452" s="738"/>
      <c r="G452" s="738"/>
      <c r="H452" s="738"/>
      <c r="I452" s="738"/>
      <c r="J452" s="738"/>
      <c r="K452" s="738"/>
      <c r="L452" s="739"/>
      <c r="M452" s="739"/>
      <c r="N452" s="739"/>
      <c r="O452" s="739"/>
      <c r="P452" s="739"/>
      <c r="Q452" s="739"/>
      <c r="R452" s="739"/>
      <c r="S452" s="739"/>
      <c r="T452" s="739"/>
      <c r="U452" s="739"/>
      <c r="V452" s="739"/>
      <c r="W452" s="739"/>
      <c r="X452" s="739"/>
      <c r="Y452" s="739"/>
      <c r="Z452" s="739"/>
    </row>
    <row r="453" spans="1:26" ht="15.75" customHeight="1" x14ac:dyDescent="0.3">
      <c r="A453" s="744"/>
      <c r="B453" s="738"/>
      <c r="C453" s="738"/>
      <c r="D453" s="738"/>
      <c r="E453" s="738"/>
      <c r="F453" s="738"/>
      <c r="G453" s="738"/>
      <c r="H453" s="738"/>
      <c r="I453" s="738"/>
      <c r="J453" s="738"/>
      <c r="K453" s="738"/>
      <c r="L453" s="739"/>
      <c r="M453" s="739"/>
      <c r="N453" s="739"/>
      <c r="O453" s="739"/>
      <c r="P453" s="739"/>
      <c r="Q453" s="739"/>
      <c r="R453" s="739"/>
      <c r="S453" s="739"/>
      <c r="T453" s="739"/>
      <c r="U453" s="739"/>
      <c r="V453" s="739"/>
      <c r="W453" s="739"/>
      <c r="X453" s="739"/>
      <c r="Y453" s="739"/>
      <c r="Z453" s="739"/>
    </row>
    <row r="454" spans="1:26" ht="15.75" customHeight="1" x14ac:dyDescent="0.3">
      <c r="A454" s="744"/>
      <c r="B454" s="738"/>
      <c r="C454" s="738"/>
      <c r="D454" s="738"/>
      <c r="E454" s="738"/>
      <c r="F454" s="738"/>
      <c r="G454" s="738"/>
      <c r="H454" s="738"/>
      <c r="I454" s="738"/>
      <c r="J454" s="738"/>
      <c r="K454" s="738"/>
      <c r="L454" s="739"/>
      <c r="M454" s="739"/>
      <c r="N454" s="739"/>
      <c r="O454" s="739"/>
      <c r="P454" s="739"/>
      <c r="Q454" s="739"/>
      <c r="R454" s="739"/>
      <c r="S454" s="739"/>
      <c r="T454" s="739"/>
      <c r="U454" s="739"/>
      <c r="V454" s="739"/>
      <c r="W454" s="739"/>
      <c r="X454" s="739"/>
      <c r="Y454" s="739"/>
      <c r="Z454" s="739"/>
    </row>
    <row r="455" spans="1:26" ht="15.75" customHeight="1" x14ac:dyDescent="0.3">
      <c r="A455" s="744"/>
      <c r="B455" s="738"/>
      <c r="C455" s="738"/>
      <c r="D455" s="738"/>
      <c r="E455" s="738"/>
      <c r="F455" s="738"/>
      <c r="G455" s="738"/>
      <c r="H455" s="738"/>
      <c r="I455" s="738"/>
      <c r="J455" s="738"/>
      <c r="K455" s="738"/>
      <c r="L455" s="739"/>
      <c r="M455" s="739"/>
      <c r="N455" s="739"/>
      <c r="O455" s="739"/>
      <c r="P455" s="739"/>
      <c r="Q455" s="739"/>
      <c r="R455" s="739"/>
      <c r="S455" s="739"/>
      <c r="T455" s="739"/>
      <c r="U455" s="739"/>
      <c r="V455" s="739"/>
      <c r="W455" s="739"/>
      <c r="X455" s="739"/>
      <c r="Y455" s="739"/>
      <c r="Z455" s="739"/>
    </row>
    <row r="456" spans="1:26" ht="15.75" customHeight="1" x14ac:dyDescent="0.3">
      <c r="A456" s="744"/>
      <c r="B456" s="738"/>
      <c r="C456" s="738"/>
      <c r="D456" s="738"/>
      <c r="E456" s="738"/>
      <c r="F456" s="738"/>
      <c r="G456" s="738"/>
      <c r="H456" s="738"/>
      <c r="I456" s="738"/>
      <c r="J456" s="738"/>
      <c r="K456" s="738"/>
      <c r="L456" s="739"/>
      <c r="M456" s="739"/>
      <c r="N456" s="739"/>
      <c r="O456" s="739"/>
      <c r="P456" s="739"/>
      <c r="Q456" s="739"/>
      <c r="R456" s="739"/>
      <c r="S456" s="739"/>
      <c r="T456" s="739"/>
      <c r="U456" s="739"/>
      <c r="V456" s="739"/>
      <c r="W456" s="739"/>
      <c r="X456" s="739"/>
      <c r="Y456" s="739"/>
      <c r="Z456" s="739"/>
    </row>
    <row r="457" spans="1:26" ht="15.75" customHeight="1" x14ac:dyDescent="0.3">
      <c r="A457" s="744"/>
      <c r="B457" s="738"/>
      <c r="C457" s="738"/>
      <c r="D457" s="738"/>
      <c r="E457" s="738"/>
      <c r="F457" s="738"/>
      <c r="G457" s="738"/>
      <c r="H457" s="738"/>
      <c r="I457" s="738"/>
      <c r="J457" s="738"/>
      <c r="K457" s="738"/>
      <c r="L457" s="739"/>
      <c r="M457" s="739"/>
      <c r="N457" s="739"/>
      <c r="O457" s="739"/>
      <c r="P457" s="739"/>
      <c r="Q457" s="739"/>
      <c r="R457" s="739"/>
      <c r="S457" s="739"/>
      <c r="T457" s="739"/>
      <c r="U457" s="739"/>
      <c r="V457" s="739"/>
      <c r="W457" s="739"/>
      <c r="X457" s="739"/>
      <c r="Y457" s="739"/>
      <c r="Z457" s="739"/>
    </row>
    <row r="458" spans="1:26" ht="15.75" customHeight="1" x14ac:dyDescent="0.3">
      <c r="A458" s="744"/>
      <c r="B458" s="738"/>
      <c r="C458" s="738"/>
      <c r="D458" s="738"/>
      <c r="E458" s="738"/>
      <c r="F458" s="738"/>
      <c r="G458" s="738"/>
      <c r="H458" s="738"/>
      <c r="I458" s="738"/>
      <c r="J458" s="738"/>
      <c r="K458" s="738"/>
      <c r="L458" s="739"/>
      <c r="M458" s="739"/>
      <c r="N458" s="739"/>
      <c r="O458" s="739"/>
      <c r="P458" s="739"/>
      <c r="Q458" s="739"/>
      <c r="R458" s="739"/>
      <c r="S458" s="739"/>
      <c r="T458" s="739"/>
      <c r="U458" s="739"/>
      <c r="V458" s="739"/>
      <c r="W458" s="739"/>
      <c r="X458" s="739"/>
      <c r="Y458" s="739"/>
      <c r="Z458" s="739"/>
    </row>
    <row r="459" spans="1:26" ht="15.75" customHeight="1" x14ac:dyDescent="0.3">
      <c r="A459" s="744"/>
      <c r="B459" s="738"/>
      <c r="C459" s="738"/>
      <c r="D459" s="738"/>
      <c r="E459" s="738"/>
      <c r="F459" s="738"/>
      <c r="G459" s="738"/>
      <c r="H459" s="738"/>
      <c r="I459" s="738"/>
      <c r="J459" s="738"/>
      <c r="K459" s="738"/>
      <c r="L459" s="739"/>
      <c r="M459" s="739"/>
      <c r="N459" s="739"/>
      <c r="O459" s="739"/>
      <c r="P459" s="739"/>
      <c r="Q459" s="739"/>
      <c r="R459" s="739"/>
      <c r="S459" s="739"/>
      <c r="T459" s="739"/>
      <c r="U459" s="739"/>
      <c r="V459" s="739"/>
      <c r="W459" s="739"/>
      <c r="X459" s="739"/>
      <c r="Y459" s="739"/>
      <c r="Z459" s="739"/>
    </row>
    <row r="460" spans="1:26" ht="15.75" customHeight="1" x14ac:dyDescent="0.3">
      <c r="A460" s="744"/>
      <c r="B460" s="738"/>
      <c r="C460" s="738"/>
      <c r="D460" s="738"/>
      <c r="E460" s="738"/>
      <c r="F460" s="738"/>
      <c r="G460" s="738"/>
      <c r="H460" s="738"/>
      <c r="I460" s="738"/>
      <c r="J460" s="738"/>
      <c r="K460" s="738"/>
      <c r="L460" s="739"/>
      <c r="M460" s="739"/>
      <c r="N460" s="739"/>
      <c r="O460" s="739"/>
      <c r="P460" s="739"/>
      <c r="Q460" s="739"/>
      <c r="R460" s="739"/>
      <c r="S460" s="739"/>
      <c r="T460" s="739"/>
      <c r="U460" s="739"/>
      <c r="V460" s="739"/>
      <c r="W460" s="739"/>
      <c r="X460" s="739"/>
      <c r="Y460" s="739"/>
      <c r="Z460" s="739"/>
    </row>
    <row r="461" spans="1:26" ht="15.75" customHeight="1" x14ac:dyDescent="0.3">
      <c r="A461" s="744"/>
      <c r="B461" s="738"/>
      <c r="C461" s="738"/>
      <c r="D461" s="738"/>
      <c r="E461" s="738"/>
      <c r="F461" s="738"/>
      <c r="G461" s="738"/>
      <c r="H461" s="738"/>
      <c r="I461" s="738"/>
      <c r="J461" s="738"/>
      <c r="K461" s="738"/>
      <c r="L461" s="739"/>
      <c r="M461" s="739"/>
      <c r="N461" s="739"/>
      <c r="O461" s="739"/>
      <c r="P461" s="739"/>
      <c r="Q461" s="739"/>
      <c r="R461" s="739"/>
      <c r="S461" s="739"/>
      <c r="T461" s="739"/>
      <c r="U461" s="739"/>
      <c r="V461" s="739"/>
      <c r="W461" s="739"/>
      <c r="X461" s="739"/>
      <c r="Y461" s="739"/>
      <c r="Z461" s="739"/>
    </row>
    <row r="462" spans="1:26" ht="15.75" customHeight="1" x14ac:dyDescent="0.3">
      <c r="A462" s="744"/>
      <c r="B462" s="738"/>
      <c r="C462" s="738"/>
      <c r="D462" s="738"/>
      <c r="E462" s="738"/>
      <c r="F462" s="738"/>
      <c r="G462" s="738"/>
      <c r="H462" s="738"/>
      <c r="I462" s="738"/>
      <c r="J462" s="738"/>
      <c r="K462" s="738"/>
      <c r="L462" s="739"/>
      <c r="M462" s="739"/>
      <c r="N462" s="739"/>
      <c r="O462" s="739"/>
      <c r="P462" s="739"/>
      <c r="Q462" s="739"/>
      <c r="R462" s="739"/>
      <c r="S462" s="739"/>
      <c r="T462" s="739"/>
      <c r="U462" s="739"/>
      <c r="V462" s="739"/>
      <c r="W462" s="739"/>
      <c r="X462" s="739"/>
      <c r="Y462" s="739"/>
      <c r="Z462" s="739"/>
    </row>
    <row r="463" spans="1:26" ht="15.75" customHeight="1" x14ac:dyDescent="0.3">
      <c r="A463" s="744"/>
      <c r="B463" s="738"/>
      <c r="C463" s="738"/>
      <c r="D463" s="738"/>
      <c r="E463" s="738"/>
      <c r="F463" s="738"/>
      <c r="G463" s="738"/>
      <c r="H463" s="738"/>
      <c r="I463" s="738"/>
      <c r="J463" s="738"/>
      <c r="K463" s="738"/>
      <c r="L463" s="739"/>
      <c r="M463" s="739"/>
      <c r="N463" s="739"/>
      <c r="O463" s="739"/>
      <c r="P463" s="739"/>
      <c r="Q463" s="739"/>
      <c r="R463" s="739"/>
      <c r="S463" s="739"/>
      <c r="T463" s="739"/>
      <c r="U463" s="739"/>
      <c r="V463" s="739"/>
      <c r="W463" s="739"/>
      <c r="X463" s="739"/>
      <c r="Y463" s="739"/>
      <c r="Z463" s="739"/>
    </row>
    <row r="464" spans="1:26" ht="15.75" customHeight="1" x14ac:dyDescent="0.3">
      <c r="A464" s="744"/>
      <c r="B464" s="738"/>
      <c r="C464" s="738"/>
      <c r="D464" s="738"/>
      <c r="E464" s="738"/>
      <c r="F464" s="738"/>
      <c r="G464" s="738"/>
      <c r="H464" s="738"/>
      <c r="I464" s="738"/>
      <c r="J464" s="738"/>
      <c r="K464" s="738"/>
      <c r="L464" s="739"/>
      <c r="M464" s="739"/>
      <c r="N464" s="739"/>
      <c r="O464" s="739"/>
      <c r="P464" s="739"/>
      <c r="Q464" s="739"/>
      <c r="R464" s="739"/>
      <c r="S464" s="739"/>
      <c r="T464" s="739"/>
      <c r="U464" s="739"/>
      <c r="V464" s="739"/>
      <c r="W464" s="739"/>
      <c r="X464" s="739"/>
      <c r="Y464" s="739"/>
      <c r="Z464" s="739"/>
    </row>
    <row r="465" spans="1:26" ht="15.75" customHeight="1" x14ac:dyDescent="0.3">
      <c r="A465" s="744"/>
      <c r="B465" s="738"/>
      <c r="C465" s="738"/>
      <c r="D465" s="738"/>
      <c r="E465" s="738"/>
      <c r="F465" s="738"/>
      <c r="G465" s="738"/>
      <c r="H465" s="738"/>
      <c r="I465" s="738"/>
      <c r="J465" s="738"/>
      <c r="K465" s="738"/>
      <c r="L465" s="739"/>
      <c r="M465" s="739"/>
      <c r="N465" s="739"/>
      <c r="O465" s="739"/>
      <c r="P465" s="739"/>
      <c r="Q465" s="739"/>
      <c r="R465" s="739"/>
      <c r="S465" s="739"/>
      <c r="T465" s="739"/>
      <c r="U465" s="739"/>
      <c r="V465" s="739"/>
      <c r="W465" s="739"/>
      <c r="X465" s="739"/>
      <c r="Y465" s="739"/>
      <c r="Z465" s="739"/>
    </row>
    <row r="466" spans="1:26" ht="15.75" customHeight="1" x14ac:dyDescent="0.3">
      <c r="A466" s="744"/>
      <c r="B466" s="738"/>
      <c r="C466" s="738"/>
      <c r="D466" s="738"/>
      <c r="E466" s="738"/>
      <c r="F466" s="738"/>
      <c r="G466" s="738"/>
      <c r="H466" s="738"/>
      <c r="I466" s="738"/>
      <c r="J466" s="738"/>
      <c r="K466" s="738"/>
      <c r="L466" s="739"/>
      <c r="M466" s="739"/>
      <c r="N466" s="739"/>
      <c r="O466" s="739"/>
      <c r="P466" s="739"/>
      <c r="Q466" s="739"/>
      <c r="R466" s="739"/>
      <c r="S466" s="739"/>
      <c r="T466" s="739"/>
      <c r="U466" s="739"/>
      <c r="V466" s="739"/>
      <c r="W466" s="739"/>
      <c r="X466" s="739"/>
      <c r="Y466" s="739"/>
      <c r="Z466" s="739"/>
    </row>
    <row r="467" spans="1:26" ht="15.75" customHeight="1" x14ac:dyDescent="0.3">
      <c r="A467" s="744"/>
      <c r="B467" s="738"/>
      <c r="C467" s="738"/>
      <c r="D467" s="738"/>
      <c r="E467" s="738"/>
      <c r="F467" s="738"/>
      <c r="G467" s="738"/>
      <c r="H467" s="738"/>
      <c r="I467" s="738"/>
      <c r="J467" s="738"/>
      <c r="K467" s="738"/>
      <c r="L467" s="739"/>
      <c r="M467" s="739"/>
      <c r="N467" s="739"/>
      <c r="O467" s="739"/>
      <c r="P467" s="739"/>
      <c r="Q467" s="739"/>
      <c r="R467" s="739"/>
      <c r="S467" s="739"/>
      <c r="T467" s="739"/>
      <c r="U467" s="739"/>
      <c r="V467" s="739"/>
      <c r="W467" s="739"/>
      <c r="X467" s="739"/>
      <c r="Y467" s="739"/>
      <c r="Z467" s="739"/>
    </row>
    <row r="468" spans="1:26" ht="15.75" customHeight="1" x14ac:dyDescent="0.3">
      <c r="A468" s="744"/>
      <c r="B468" s="738"/>
      <c r="C468" s="738"/>
      <c r="D468" s="738"/>
      <c r="E468" s="738"/>
      <c r="F468" s="738"/>
      <c r="G468" s="738"/>
      <c r="H468" s="738"/>
      <c r="I468" s="738"/>
      <c r="J468" s="738"/>
      <c r="K468" s="738"/>
      <c r="L468" s="739"/>
      <c r="M468" s="739"/>
      <c r="N468" s="739"/>
      <c r="O468" s="739"/>
      <c r="P468" s="739"/>
      <c r="Q468" s="739"/>
      <c r="R468" s="739"/>
      <c r="S468" s="739"/>
      <c r="T468" s="739"/>
      <c r="U468" s="739"/>
      <c r="V468" s="739"/>
      <c r="W468" s="739"/>
      <c r="X468" s="739"/>
      <c r="Y468" s="739"/>
      <c r="Z468" s="739"/>
    </row>
    <row r="469" spans="1:26" ht="15.75" customHeight="1" x14ac:dyDescent="0.3">
      <c r="A469" s="744"/>
      <c r="B469" s="738"/>
      <c r="C469" s="738"/>
      <c r="D469" s="738"/>
      <c r="E469" s="738"/>
      <c r="F469" s="738"/>
      <c r="G469" s="738"/>
      <c r="H469" s="738"/>
      <c r="I469" s="738"/>
      <c r="J469" s="738"/>
      <c r="K469" s="738"/>
      <c r="L469" s="739"/>
      <c r="M469" s="739"/>
      <c r="N469" s="739"/>
      <c r="O469" s="739"/>
      <c r="P469" s="739"/>
      <c r="Q469" s="739"/>
      <c r="R469" s="739"/>
      <c r="S469" s="739"/>
      <c r="T469" s="739"/>
      <c r="U469" s="739"/>
      <c r="V469" s="739"/>
      <c r="W469" s="739"/>
      <c r="X469" s="739"/>
      <c r="Y469" s="739"/>
      <c r="Z469" s="739"/>
    </row>
    <row r="470" spans="1:26" ht="15.75" customHeight="1" x14ac:dyDescent="0.3">
      <c r="A470" s="744"/>
      <c r="B470" s="738"/>
      <c r="C470" s="738"/>
      <c r="D470" s="738"/>
      <c r="E470" s="738"/>
      <c r="F470" s="738"/>
      <c r="G470" s="738"/>
      <c r="H470" s="738"/>
      <c r="I470" s="738"/>
      <c r="J470" s="738"/>
      <c r="K470" s="738"/>
      <c r="L470" s="739"/>
      <c r="M470" s="739"/>
      <c r="N470" s="739"/>
      <c r="O470" s="739"/>
      <c r="P470" s="739"/>
      <c r="Q470" s="739"/>
      <c r="R470" s="739"/>
      <c r="S470" s="739"/>
      <c r="T470" s="739"/>
      <c r="U470" s="739"/>
      <c r="V470" s="739"/>
      <c r="W470" s="739"/>
      <c r="X470" s="739"/>
      <c r="Y470" s="739"/>
      <c r="Z470" s="739"/>
    </row>
    <row r="471" spans="1:26" ht="15.75" customHeight="1" x14ac:dyDescent="0.3">
      <c r="A471" s="744"/>
      <c r="B471" s="738"/>
      <c r="C471" s="738"/>
      <c r="D471" s="738"/>
      <c r="E471" s="738"/>
      <c r="F471" s="738"/>
      <c r="G471" s="738"/>
      <c r="H471" s="738"/>
      <c r="I471" s="738"/>
      <c r="J471" s="738"/>
      <c r="K471" s="738"/>
      <c r="L471" s="739"/>
      <c r="M471" s="739"/>
      <c r="N471" s="739"/>
      <c r="O471" s="739"/>
      <c r="P471" s="739"/>
      <c r="Q471" s="739"/>
      <c r="R471" s="739"/>
      <c r="S471" s="739"/>
      <c r="T471" s="739"/>
      <c r="U471" s="739"/>
      <c r="V471" s="739"/>
      <c r="W471" s="739"/>
      <c r="X471" s="739"/>
      <c r="Y471" s="739"/>
      <c r="Z471" s="739"/>
    </row>
    <row r="472" spans="1:26" ht="15.75" customHeight="1" x14ac:dyDescent="0.3">
      <c r="A472" s="744"/>
      <c r="B472" s="738"/>
      <c r="C472" s="738"/>
      <c r="D472" s="738"/>
      <c r="E472" s="738"/>
      <c r="F472" s="738"/>
      <c r="G472" s="738"/>
      <c r="H472" s="738"/>
      <c r="I472" s="738"/>
      <c r="J472" s="738"/>
      <c r="K472" s="738"/>
      <c r="L472" s="739"/>
      <c r="M472" s="739"/>
      <c r="N472" s="739"/>
      <c r="O472" s="739"/>
      <c r="P472" s="739"/>
      <c r="Q472" s="739"/>
      <c r="R472" s="739"/>
      <c r="S472" s="739"/>
      <c r="T472" s="739"/>
      <c r="U472" s="739"/>
      <c r="V472" s="739"/>
      <c r="W472" s="739"/>
      <c r="X472" s="739"/>
      <c r="Y472" s="739"/>
      <c r="Z472" s="739"/>
    </row>
    <row r="473" spans="1:26" ht="15.75" customHeight="1" x14ac:dyDescent="0.3">
      <c r="A473" s="744"/>
      <c r="B473" s="738"/>
      <c r="C473" s="738"/>
      <c r="D473" s="738"/>
      <c r="E473" s="738"/>
      <c r="F473" s="738"/>
      <c r="G473" s="738"/>
      <c r="H473" s="738"/>
      <c r="I473" s="738"/>
      <c r="J473" s="738"/>
      <c r="K473" s="738"/>
      <c r="L473" s="739"/>
      <c r="M473" s="739"/>
      <c r="N473" s="739"/>
      <c r="O473" s="739"/>
      <c r="P473" s="739"/>
      <c r="Q473" s="739"/>
      <c r="R473" s="739"/>
      <c r="S473" s="739"/>
      <c r="T473" s="739"/>
      <c r="U473" s="739"/>
      <c r="V473" s="739"/>
      <c r="W473" s="739"/>
      <c r="X473" s="739"/>
      <c r="Y473" s="739"/>
      <c r="Z473" s="739"/>
    </row>
    <row r="474" spans="1:26" ht="15.75" customHeight="1" x14ac:dyDescent="0.3">
      <c r="A474" s="744"/>
      <c r="B474" s="738"/>
      <c r="C474" s="738"/>
      <c r="D474" s="738"/>
      <c r="E474" s="738"/>
      <c r="F474" s="738"/>
      <c r="G474" s="738"/>
      <c r="H474" s="738"/>
      <c r="I474" s="738"/>
      <c r="J474" s="738"/>
      <c r="K474" s="738"/>
      <c r="L474" s="739"/>
      <c r="M474" s="739"/>
      <c r="N474" s="739"/>
      <c r="O474" s="739"/>
      <c r="P474" s="739"/>
      <c r="Q474" s="739"/>
      <c r="R474" s="739"/>
      <c r="S474" s="739"/>
      <c r="T474" s="739"/>
      <c r="U474" s="739"/>
      <c r="V474" s="739"/>
      <c r="W474" s="739"/>
      <c r="X474" s="739"/>
      <c r="Y474" s="739"/>
      <c r="Z474" s="739"/>
    </row>
    <row r="475" spans="1:26" ht="15.75" customHeight="1" x14ac:dyDescent="0.3">
      <c r="A475" s="744"/>
      <c r="B475" s="738"/>
      <c r="C475" s="738"/>
      <c r="D475" s="738"/>
      <c r="E475" s="738"/>
      <c r="F475" s="738"/>
      <c r="G475" s="738"/>
      <c r="H475" s="738"/>
      <c r="I475" s="738"/>
      <c r="J475" s="738"/>
      <c r="K475" s="738"/>
      <c r="L475" s="739"/>
      <c r="M475" s="739"/>
      <c r="N475" s="739"/>
      <c r="O475" s="739"/>
      <c r="P475" s="739"/>
      <c r="Q475" s="739"/>
      <c r="R475" s="739"/>
      <c r="S475" s="739"/>
      <c r="T475" s="739"/>
      <c r="U475" s="739"/>
      <c r="V475" s="739"/>
      <c r="W475" s="739"/>
      <c r="X475" s="739"/>
      <c r="Y475" s="739"/>
      <c r="Z475" s="739"/>
    </row>
    <row r="476" spans="1:26" ht="15.75" customHeight="1" x14ac:dyDescent="0.3">
      <c r="A476" s="744"/>
      <c r="B476" s="738"/>
      <c r="C476" s="738"/>
      <c r="D476" s="738"/>
      <c r="E476" s="738"/>
      <c r="F476" s="738"/>
      <c r="G476" s="738"/>
      <c r="H476" s="738"/>
      <c r="I476" s="738"/>
      <c r="J476" s="738"/>
      <c r="K476" s="738"/>
      <c r="L476" s="739"/>
      <c r="M476" s="739"/>
      <c r="N476" s="739"/>
      <c r="O476" s="739"/>
      <c r="P476" s="739"/>
      <c r="Q476" s="739"/>
      <c r="R476" s="739"/>
      <c r="S476" s="739"/>
      <c r="T476" s="739"/>
      <c r="U476" s="739"/>
      <c r="V476" s="739"/>
      <c r="W476" s="739"/>
      <c r="X476" s="739"/>
      <c r="Y476" s="739"/>
      <c r="Z476" s="739"/>
    </row>
    <row r="477" spans="1:26" ht="15.75" customHeight="1" x14ac:dyDescent="0.3">
      <c r="A477" s="744"/>
      <c r="B477" s="738"/>
      <c r="C477" s="738"/>
      <c r="D477" s="738"/>
      <c r="E477" s="738"/>
      <c r="F477" s="738"/>
      <c r="G477" s="738"/>
      <c r="H477" s="738"/>
      <c r="I477" s="738"/>
      <c r="J477" s="738"/>
      <c r="K477" s="738"/>
      <c r="L477" s="739"/>
      <c r="M477" s="739"/>
      <c r="N477" s="739"/>
      <c r="O477" s="739"/>
      <c r="P477" s="739"/>
      <c r="Q477" s="739"/>
      <c r="R477" s="739"/>
      <c r="S477" s="739"/>
      <c r="T477" s="739"/>
      <c r="U477" s="739"/>
      <c r="V477" s="739"/>
      <c r="W477" s="739"/>
      <c r="X477" s="739"/>
      <c r="Y477" s="739"/>
      <c r="Z477" s="739"/>
    </row>
    <row r="478" spans="1:26" ht="15.75" customHeight="1" x14ac:dyDescent="0.3">
      <c r="A478" s="744"/>
      <c r="B478" s="738"/>
      <c r="C478" s="738"/>
      <c r="D478" s="738"/>
      <c r="E478" s="738"/>
      <c r="F478" s="738"/>
      <c r="G478" s="738"/>
      <c r="H478" s="738"/>
      <c r="I478" s="738"/>
      <c r="J478" s="738"/>
      <c r="K478" s="738"/>
      <c r="L478" s="739"/>
      <c r="M478" s="739"/>
      <c r="N478" s="739"/>
      <c r="O478" s="739"/>
      <c r="P478" s="739"/>
      <c r="Q478" s="739"/>
      <c r="R478" s="739"/>
      <c r="S478" s="739"/>
      <c r="T478" s="739"/>
      <c r="U478" s="739"/>
      <c r="V478" s="739"/>
      <c r="W478" s="739"/>
      <c r="X478" s="739"/>
      <c r="Y478" s="739"/>
      <c r="Z478" s="739"/>
    </row>
    <row r="479" spans="1:26" ht="15.75" customHeight="1" x14ac:dyDescent="0.3">
      <c r="A479" s="744"/>
      <c r="B479" s="738"/>
      <c r="C479" s="738"/>
      <c r="D479" s="738"/>
      <c r="E479" s="738"/>
      <c r="F479" s="738"/>
      <c r="G479" s="738"/>
      <c r="H479" s="738"/>
      <c r="I479" s="738"/>
      <c r="J479" s="738"/>
      <c r="K479" s="738"/>
      <c r="L479" s="739"/>
      <c r="M479" s="739"/>
      <c r="N479" s="739"/>
      <c r="O479" s="739"/>
      <c r="P479" s="739"/>
      <c r="Q479" s="739"/>
      <c r="R479" s="739"/>
      <c r="S479" s="739"/>
      <c r="T479" s="739"/>
      <c r="U479" s="739"/>
      <c r="V479" s="739"/>
      <c r="W479" s="739"/>
      <c r="X479" s="739"/>
      <c r="Y479" s="739"/>
      <c r="Z479" s="739"/>
    </row>
    <row r="480" spans="1:26" ht="15.75" customHeight="1" x14ac:dyDescent="0.3">
      <c r="A480" s="744"/>
      <c r="B480" s="738"/>
      <c r="C480" s="738"/>
      <c r="D480" s="738"/>
      <c r="E480" s="738"/>
      <c r="F480" s="738"/>
      <c r="G480" s="738"/>
      <c r="H480" s="738"/>
      <c r="I480" s="738"/>
      <c r="J480" s="738"/>
      <c r="K480" s="738"/>
      <c r="L480" s="739"/>
      <c r="M480" s="739"/>
      <c r="N480" s="739"/>
      <c r="O480" s="739"/>
      <c r="P480" s="739"/>
      <c r="Q480" s="739"/>
      <c r="R480" s="739"/>
      <c r="S480" s="739"/>
      <c r="T480" s="739"/>
      <c r="U480" s="739"/>
      <c r="V480" s="739"/>
      <c r="W480" s="739"/>
      <c r="X480" s="739"/>
      <c r="Y480" s="739"/>
      <c r="Z480" s="739"/>
    </row>
    <row r="481" spans="1:26" ht="15.75" customHeight="1" x14ac:dyDescent="0.3">
      <c r="A481" s="744"/>
      <c r="B481" s="738"/>
      <c r="C481" s="738"/>
      <c r="D481" s="738"/>
      <c r="E481" s="738"/>
      <c r="F481" s="738"/>
      <c r="G481" s="738"/>
      <c r="H481" s="738"/>
      <c r="I481" s="738"/>
      <c r="J481" s="738"/>
      <c r="K481" s="738"/>
      <c r="L481" s="739"/>
      <c r="M481" s="739"/>
      <c r="N481" s="739"/>
      <c r="O481" s="739"/>
      <c r="P481" s="739"/>
      <c r="Q481" s="739"/>
      <c r="R481" s="739"/>
      <c r="S481" s="739"/>
      <c r="T481" s="739"/>
      <c r="U481" s="739"/>
      <c r="V481" s="739"/>
      <c r="W481" s="739"/>
      <c r="X481" s="739"/>
      <c r="Y481" s="739"/>
      <c r="Z481" s="739"/>
    </row>
    <row r="482" spans="1:26" ht="15.75" customHeight="1" x14ac:dyDescent="0.3">
      <c r="A482" s="744"/>
      <c r="B482" s="738"/>
      <c r="C482" s="738"/>
      <c r="D482" s="738"/>
      <c r="E482" s="738"/>
      <c r="F482" s="738"/>
      <c r="G482" s="738"/>
      <c r="H482" s="738"/>
      <c r="I482" s="738"/>
      <c r="J482" s="738"/>
      <c r="K482" s="738"/>
      <c r="L482" s="739"/>
      <c r="M482" s="739"/>
      <c r="N482" s="739"/>
      <c r="O482" s="739"/>
      <c r="P482" s="739"/>
      <c r="Q482" s="739"/>
      <c r="R482" s="739"/>
      <c r="S482" s="739"/>
      <c r="T482" s="739"/>
      <c r="U482" s="739"/>
      <c r="V482" s="739"/>
      <c r="W482" s="739"/>
      <c r="X482" s="739"/>
      <c r="Y482" s="739"/>
      <c r="Z482" s="739"/>
    </row>
    <row r="483" spans="1:26" ht="15.75" customHeight="1" x14ac:dyDescent="0.3">
      <c r="A483" s="744"/>
      <c r="B483" s="738"/>
      <c r="C483" s="738"/>
      <c r="D483" s="738"/>
      <c r="E483" s="738"/>
      <c r="F483" s="738"/>
      <c r="G483" s="738"/>
      <c r="H483" s="738"/>
      <c r="I483" s="738"/>
      <c r="J483" s="738"/>
      <c r="K483" s="738"/>
      <c r="L483" s="739"/>
      <c r="M483" s="739"/>
      <c r="N483" s="739"/>
      <c r="O483" s="739"/>
      <c r="P483" s="739"/>
      <c r="Q483" s="739"/>
      <c r="R483" s="739"/>
      <c r="S483" s="739"/>
      <c r="T483" s="739"/>
      <c r="U483" s="739"/>
      <c r="V483" s="739"/>
      <c r="W483" s="739"/>
      <c r="X483" s="739"/>
      <c r="Y483" s="739"/>
      <c r="Z483" s="739"/>
    </row>
    <row r="484" spans="1:26" ht="15.75" customHeight="1" x14ac:dyDescent="0.3">
      <c r="A484" s="744"/>
      <c r="B484" s="738"/>
      <c r="C484" s="738"/>
      <c r="D484" s="738"/>
      <c r="E484" s="738"/>
      <c r="F484" s="738"/>
      <c r="G484" s="738"/>
      <c r="H484" s="738"/>
      <c r="I484" s="738"/>
      <c r="J484" s="738"/>
      <c r="K484" s="738"/>
      <c r="L484" s="739"/>
      <c r="M484" s="739"/>
      <c r="N484" s="739"/>
      <c r="O484" s="739"/>
      <c r="P484" s="739"/>
      <c r="Q484" s="739"/>
      <c r="R484" s="739"/>
      <c r="S484" s="739"/>
      <c r="T484" s="739"/>
      <c r="U484" s="739"/>
      <c r="V484" s="739"/>
      <c r="W484" s="739"/>
      <c r="X484" s="739"/>
      <c r="Y484" s="739"/>
      <c r="Z484" s="739"/>
    </row>
    <row r="485" spans="1:26" ht="15.75" customHeight="1" x14ac:dyDescent="0.3">
      <c r="A485" s="744"/>
      <c r="B485" s="738"/>
      <c r="C485" s="738"/>
      <c r="D485" s="738"/>
      <c r="E485" s="738"/>
      <c r="F485" s="738"/>
      <c r="G485" s="738"/>
      <c r="H485" s="738"/>
      <c r="I485" s="738"/>
      <c r="J485" s="738"/>
      <c r="K485" s="738"/>
      <c r="L485" s="739"/>
      <c r="M485" s="739"/>
      <c r="N485" s="739"/>
      <c r="O485" s="739"/>
      <c r="P485" s="739"/>
      <c r="Q485" s="739"/>
      <c r="R485" s="739"/>
      <c r="S485" s="739"/>
      <c r="T485" s="739"/>
      <c r="U485" s="739"/>
      <c r="V485" s="739"/>
      <c r="W485" s="739"/>
      <c r="X485" s="739"/>
      <c r="Y485" s="739"/>
      <c r="Z485" s="739"/>
    </row>
    <row r="486" spans="1:26" ht="15.75" customHeight="1" x14ac:dyDescent="0.3">
      <c r="A486" s="744"/>
      <c r="B486" s="738"/>
      <c r="C486" s="738"/>
      <c r="D486" s="738"/>
      <c r="E486" s="738"/>
      <c r="F486" s="738"/>
      <c r="G486" s="738"/>
      <c r="H486" s="738"/>
      <c r="I486" s="738"/>
      <c r="J486" s="738"/>
      <c r="K486" s="738"/>
      <c r="L486" s="739"/>
      <c r="M486" s="739"/>
      <c r="N486" s="739"/>
      <c r="O486" s="739"/>
      <c r="P486" s="739"/>
      <c r="Q486" s="739"/>
      <c r="R486" s="739"/>
      <c r="S486" s="739"/>
      <c r="T486" s="739"/>
      <c r="U486" s="739"/>
      <c r="V486" s="739"/>
      <c r="W486" s="739"/>
      <c r="X486" s="739"/>
      <c r="Y486" s="739"/>
      <c r="Z486" s="739"/>
    </row>
    <row r="487" spans="1:26" ht="15.75" customHeight="1" x14ac:dyDescent="0.3">
      <c r="A487" s="744"/>
      <c r="B487" s="738"/>
      <c r="C487" s="738"/>
      <c r="D487" s="738"/>
      <c r="E487" s="738"/>
      <c r="F487" s="738"/>
      <c r="G487" s="738"/>
      <c r="H487" s="738"/>
      <c r="I487" s="738"/>
      <c r="J487" s="738"/>
      <c r="K487" s="738"/>
      <c r="L487" s="739"/>
      <c r="M487" s="739"/>
      <c r="N487" s="739"/>
      <c r="O487" s="739"/>
      <c r="P487" s="739"/>
      <c r="Q487" s="739"/>
      <c r="R487" s="739"/>
      <c r="S487" s="739"/>
      <c r="T487" s="739"/>
      <c r="U487" s="739"/>
      <c r="V487" s="739"/>
      <c r="W487" s="739"/>
      <c r="X487" s="739"/>
      <c r="Y487" s="739"/>
      <c r="Z487" s="739"/>
    </row>
    <row r="488" spans="1:26" ht="15.75" customHeight="1" x14ac:dyDescent="0.3">
      <c r="A488" s="744"/>
      <c r="B488" s="738"/>
      <c r="C488" s="738"/>
      <c r="D488" s="738"/>
      <c r="E488" s="738"/>
      <c r="F488" s="738"/>
      <c r="G488" s="738"/>
      <c r="H488" s="738"/>
      <c r="I488" s="738"/>
      <c r="J488" s="738"/>
      <c r="K488" s="738"/>
      <c r="L488" s="739"/>
      <c r="M488" s="739"/>
      <c r="N488" s="739"/>
      <c r="O488" s="739"/>
      <c r="P488" s="739"/>
      <c r="Q488" s="739"/>
      <c r="R488" s="739"/>
      <c r="S488" s="739"/>
      <c r="T488" s="739"/>
      <c r="U488" s="739"/>
      <c r="V488" s="739"/>
      <c r="W488" s="739"/>
      <c r="X488" s="739"/>
      <c r="Y488" s="739"/>
      <c r="Z488" s="739"/>
    </row>
    <row r="489" spans="1:26" ht="15.75" customHeight="1" x14ac:dyDescent="0.3">
      <c r="A489" s="744"/>
      <c r="B489" s="738"/>
      <c r="C489" s="738"/>
      <c r="D489" s="738"/>
      <c r="E489" s="738"/>
      <c r="F489" s="738"/>
      <c r="G489" s="738"/>
      <c r="H489" s="738"/>
      <c r="I489" s="738"/>
      <c r="J489" s="738"/>
      <c r="K489" s="738"/>
      <c r="L489" s="739"/>
      <c r="M489" s="739"/>
      <c r="N489" s="739"/>
      <c r="O489" s="739"/>
      <c r="P489" s="739"/>
      <c r="Q489" s="739"/>
      <c r="R489" s="739"/>
      <c r="S489" s="739"/>
      <c r="T489" s="739"/>
      <c r="U489" s="739"/>
      <c r="V489" s="739"/>
      <c r="W489" s="739"/>
      <c r="X489" s="739"/>
      <c r="Y489" s="739"/>
      <c r="Z489" s="739"/>
    </row>
    <row r="490" spans="1:26" ht="15.75" customHeight="1" x14ac:dyDescent="0.3">
      <c r="A490" s="744"/>
      <c r="B490" s="738"/>
      <c r="C490" s="738"/>
      <c r="D490" s="738"/>
      <c r="E490" s="738"/>
      <c r="F490" s="738"/>
      <c r="G490" s="738"/>
      <c r="H490" s="738"/>
      <c r="I490" s="738"/>
      <c r="J490" s="738"/>
      <c r="K490" s="738"/>
      <c r="L490" s="739"/>
      <c r="M490" s="739"/>
      <c r="N490" s="739"/>
      <c r="O490" s="739"/>
      <c r="P490" s="739"/>
      <c r="Q490" s="739"/>
      <c r="R490" s="739"/>
      <c r="S490" s="739"/>
      <c r="T490" s="739"/>
      <c r="U490" s="739"/>
      <c r="V490" s="739"/>
      <c r="W490" s="739"/>
      <c r="X490" s="739"/>
      <c r="Y490" s="739"/>
      <c r="Z490" s="739"/>
    </row>
    <row r="491" spans="1:26" ht="15.75" customHeight="1" x14ac:dyDescent="0.3">
      <c r="A491" s="744"/>
      <c r="B491" s="738"/>
      <c r="C491" s="738"/>
      <c r="D491" s="738"/>
      <c r="E491" s="738"/>
      <c r="F491" s="738"/>
      <c r="G491" s="738"/>
      <c r="H491" s="738"/>
      <c r="I491" s="738"/>
      <c r="J491" s="738"/>
      <c r="K491" s="738"/>
      <c r="L491" s="739"/>
      <c r="M491" s="739"/>
      <c r="N491" s="739"/>
      <c r="O491" s="739"/>
      <c r="P491" s="739"/>
      <c r="Q491" s="739"/>
      <c r="R491" s="739"/>
      <c r="S491" s="739"/>
      <c r="T491" s="739"/>
      <c r="U491" s="739"/>
      <c r="V491" s="739"/>
      <c r="W491" s="739"/>
      <c r="X491" s="739"/>
      <c r="Y491" s="739"/>
      <c r="Z491" s="739"/>
    </row>
    <row r="492" spans="1:26" ht="15.75" customHeight="1" x14ac:dyDescent="0.3">
      <c r="A492" s="744"/>
      <c r="B492" s="738"/>
      <c r="C492" s="738"/>
      <c r="D492" s="738"/>
      <c r="E492" s="738"/>
      <c r="F492" s="738"/>
      <c r="G492" s="738"/>
      <c r="H492" s="738"/>
      <c r="I492" s="738"/>
      <c r="J492" s="738"/>
      <c r="K492" s="738"/>
      <c r="L492" s="739"/>
      <c r="M492" s="739"/>
      <c r="N492" s="739"/>
      <c r="O492" s="739"/>
      <c r="P492" s="739"/>
      <c r="Q492" s="739"/>
      <c r="R492" s="739"/>
      <c r="S492" s="739"/>
      <c r="T492" s="739"/>
      <c r="U492" s="739"/>
      <c r="V492" s="739"/>
      <c r="W492" s="739"/>
      <c r="X492" s="739"/>
      <c r="Y492" s="739"/>
      <c r="Z492" s="739"/>
    </row>
    <row r="493" spans="1:26" ht="15.75" customHeight="1" x14ac:dyDescent="0.3">
      <c r="A493" s="744"/>
      <c r="B493" s="738"/>
      <c r="C493" s="738"/>
      <c r="D493" s="738"/>
      <c r="E493" s="738"/>
      <c r="F493" s="738"/>
      <c r="G493" s="738"/>
      <c r="H493" s="738"/>
      <c r="I493" s="738"/>
      <c r="J493" s="738"/>
      <c r="K493" s="738"/>
      <c r="L493" s="739"/>
      <c r="M493" s="739"/>
      <c r="N493" s="739"/>
      <c r="O493" s="739"/>
      <c r="P493" s="739"/>
      <c r="Q493" s="739"/>
      <c r="R493" s="739"/>
      <c r="S493" s="739"/>
      <c r="T493" s="739"/>
      <c r="U493" s="739"/>
      <c r="V493" s="739"/>
      <c r="W493" s="739"/>
      <c r="X493" s="739"/>
      <c r="Y493" s="739"/>
      <c r="Z493" s="739"/>
    </row>
    <row r="494" spans="1:26" ht="15.75" customHeight="1" x14ac:dyDescent="0.3">
      <c r="A494" s="744"/>
      <c r="B494" s="738"/>
      <c r="C494" s="738"/>
      <c r="D494" s="738"/>
      <c r="E494" s="738"/>
      <c r="F494" s="738"/>
      <c r="G494" s="738"/>
      <c r="H494" s="738"/>
      <c r="I494" s="738"/>
      <c r="J494" s="738"/>
      <c r="K494" s="738"/>
      <c r="L494" s="739"/>
      <c r="M494" s="739"/>
      <c r="N494" s="739"/>
      <c r="O494" s="739"/>
      <c r="P494" s="739"/>
      <c r="Q494" s="739"/>
      <c r="R494" s="739"/>
      <c r="S494" s="739"/>
      <c r="T494" s="739"/>
      <c r="U494" s="739"/>
      <c r="V494" s="739"/>
      <c r="W494" s="739"/>
      <c r="X494" s="739"/>
      <c r="Y494" s="739"/>
      <c r="Z494" s="739"/>
    </row>
    <row r="495" spans="1:26" ht="15.75" customHeight="1" x14ac:dyDescent="0.3">
      <c r="A495" s="744"/>
      <c r="B495" s="738"/>
      <c r="C495" s="738"/>
      <c r="D495" s="738"/>
      <c r="E495" s="738"/>
      <c r="F495" s="738"/>
      <c r="G495" s="738"/>
      <c r="H495" s="738"/>
      <c r="I495" s="738"/>
      <c r="J495" s="738"/>
      <c r="K495" s="738"/>
      <c r="L495" s="739"/>
      <c r="M495" s="739"/>
      <c r="N495" s="739"/>
      <c r="O495" s="739"/>
      <c r="P495" s="739"/>
      <c r="Q495" s="739"/>
      <c r="R495" s="739"/>
      <c r="S495" s="739"/>
      <c r="T495" s="739"/>
      <c r="U495" s="739"/>
      <c r="V495" s="739"/>
      <c r="W495" s="739"/>
      <c r="X495" s="739"/>
      <c r="Y495" s="739"/>
      <c r="Z495" s="739"/>
    </row>
    <row r="496" spans="1:26" ht="15.75" customHeight="1" x14ac:dyDescent="0.3">
      <c r="A496" s="744"/>
      <c r="B496" s="738"/>
      <c r="C496" s="738"/>
      <c r="D496" s="738"/>
      <c r="E496" s="738"/>
      <c r="F496" s="738"/>
      <c r="G496" s="738"/>
      <c r="H496" s="738"/>
      <c r="I496" s="738"/>
      <c r="J496" s="738"/>
      <c r="K496" s="738"/>
      <c r="L496" s="739"/>
      <c r="M496" s="739"/>
      <c r="N496" s="739"/>
      <c r="O496" s="739"/>
      <c r="P496" s="739"/>
      <c r="Q496" s="739"/>
      <c r="R496" s="739"/>
      <c r="S496" s="739"/>
      <c r="T496" s="739"/>
      <c r="U496" s="739"/>
      <c r="V496" s="739"/>
      <c r="W496" s="739"/>
      <c r="X496" s="739"/>
      <c r="Y496" s="739"/>
      <c r="Z496" s="739"/>
    </row>
    <row r="497" spans="1:26" ht="15.75" customHeight="1" x14ac:dyDescent="0.3">
      <c r="A497" s="744"/>
      <c r="B497" s="738"/>
      <c r="C497" s="738"/>
      <c r="D497" s="738"/>
      <c r="E497" s="738"/>
      <c r="F497" s="738"/>
      <c r="G497" s="738"/>
      <c r="H497" s="738"/>
      <c r="I497" s="738"/>
      <c r="J497" s="738"/>
      <c r="K497" s="738"/>
      <c r="L497" s="739"/>
      <c r="M497" s="739"/>
      <c r="N497" s="739"/>
      <c r="O497" s="739"/>
      <c r="P497" s="739"/>
      <c r="Q497" s="739"/>
      <c r="R497" s="739"/>
      <c r="S497" s="739"/>
      <c r="T497" s="739"/>
      <c r="U497" s="739"/>
      <c r="V497" s="739"/>
      <c r="W497" s="739"/>
      <c r="X497" s="739"/>
      <c r="Y497" s="739"/>
      <c r="Z497" s="739"/>
    </row>
    <row r="498" spans="1:26" ht="15.75" customHeight="1" x14ac:dyDescent="0.3">
      <c r="A498" s="744"/>
      <c r="B498" s="738"/>
      <c r="C498" s="738"/>
      <c r="D498" s="738"/>
      <c r="E498" s="738"/>
      <c r="F498" s="738"/>
      <c r="G498" s="738"/>
      <c r="H498" s="738"/>
      <c r="I498" s="738"/>
      <c r="J498" s="738"/>
      <c r="K498" s="738"/>
      <c r="L498" s="739"/>
      <c r="M498" s="739"/>
      <c r="N498" s="739"/>
      <c r="O498" s="739"/>
      <c r="P498" s="739"/>
      <c r="Q498" s="739"/>
      <c r="R498" s="739"/>
      <c r="S498" s="739"/>
      <c r="T498" s="739"/>
      <c r="U498" s="739"/>
      <c r="V498" s="739"/>
      <c r="W498" s="739"/>
      <c r="X498" s="739"/>
      <c r="Y498" s="739"/>
      <c r="Z498" s="739"/>
    </row>
    <row r="499" spans="1:26" ht="15.75" customHeight="1" x14ac:dyDescent="0.3">
      <c r="A499" s="744"/>
      <c r="B499" s="738"/>
      <c r="C499" s="738"/>
      <c r="D499" s="738"/>
      <c r="E499" s="738"/>
      <c r="F499" s="738"/>
      <c r="G499" s="738"/>
      <c r="H499" s="738"/>
      <c r="I499" s="738"/>
      <c r="J499" s="738"/>
      <c r="K499" s="738"/>
      <c r="L499" s="739"/>
      <c r="M499" s="739"/>
      <c r="N499" s="739"/>
      <c r="O499" s="739"/>
      <c r="P499" s="739"/>
      <c r="Q499" s="739"/>
      <c r="R499" s="739"/>
      <c r="S499" s="739"/>
      <c r="T499" s="739"/>
      <c r="U499" s="739"/>
      <c r="V499" s="739"/>
      <c r="W499" s="739"/>
      <c r="X499" s="739"/>
      <c r="Y499" s="739"/>
      <c r="Z499" s="739"/>
    </row>
    <row r="500" spans="1:26" ht="15.75" customHeight="1" x14ac:dyDescent="0.3">
      <c r="A500" s="744"/>
      <c r="B500" s="738"/>
      <c r="C500" s="738"/>
      <c r="D500" s="738"/>
      <c r="E500" s="738"/>
      <c r="F500" s="738"/>
      <c r="G500" s="738"/>
      <c r="H500" s="738"/>
      <c r="I500" s="738"/>
      <c r="J500" s="738"/>
      <c r="K500" s="738"/>
      <c r="L500" s="739"/>
      <c r="M500" s="739"/>
      <c r="N500" s="739"/>
      <c r="O500" s="739"/>
      <c r="P500" s="739"/>
      <c r="Q500" s="739"/>
      <c r="R500" s="739"/>
      <c r="S500" s="739"/>
      <c r="T500" s="739"/>
      <c r="U500" s="739"/>
      <c r="V500" s="739"/>
      <c r="W500" s="739"/>
      <c r="X500" s="739"/>
      <c r="Y500" s="739"/>
      <c r="Z500" s="739"/>
    </row>
    <row r="501" spans="1:26" ht="15.75" customHeight="1" x14ac:dyDescent="0.3">
      <c r="A501" s="744"/>
      <c r="B501" s="738"/>
      <c r="C501" s="738"/>
      <c r="D501" s="738"/>
      <c r="E501" s="738"/>
      <c r="F501" s="738"/>
      <c r="G501" s="738"/>
      <c r="H501" s="738"/>
      <c r="I501" s="738"/>
      <c r="J501" s="738"/>
      <c r="K501" s="738"/>
      <c r="L501" s="739"/>
      <c r="M501" s="739"/>
      <c r="N501" s="739"/>
      <c r="O501" s="739"/>
      <c r="P501" s="739"/>
      <c r="Q501" s="739"/>
      <c r="R501" s="739"/>
      <c r="S501" s="739"/>
      <c r="T501" s="739"/>
      <c r="U501" s="739"/>
      <c r="V501" s="739"/>
      <c r="W501" s="739"/>
      <c r="X501" s="739"/>
      <c r="Y501" s="739"/>
      <c r="Z501" s="739"/>
    </row>
    <row r="502" spans="1:26" ht="15.75" customHeight="1" x14ac:dyDescent="0.3">
      <c r="A502" s="744"/>
      <c r="B502" s="738"/>
      <c r="C502" s="738"/>
      <c r="D502" s="738"/>
      <c r="E502" s="738"/>
      <c r="F502" s="738"/>
      <c r="G502" s="738"/>
      <c r="H502" s="738"/>
      <c r="I502" s="738"/>
      <c r="J502" s="738"/>
      <c r="K502" s="738"/>
      <c r="L502" s="739"/>
      <c r="M502" s="739"/>
      <c r="N502" s="739"/>
      <c r="O502" s="739"/>
      <c r="P502" s="739"/>
      <c r="Q502" s="739"/>
      <c r="R502" s="739"/>
      <c r="S502" s="739"/>
      <c r="T502" s="739"/>
      <c r="U502" s="739"/>
      <c r="V502" s="739"/>
      <c r="W502" s="739"/>
      <c r="X502" s="739"/>
      <c r="Y502" s="739"/>
      <c r="Z502" s="739"/>
    </row>
    <row r="503" spans="1:26" ht="15.75" customHeight="1" x14ac:dyDescent="0.3">
      <c r="A503" s="744"/>
      <c r="B503" s="738"/>
      <c r="C503" s="738"/>
      <c r="D503" s="738"/>
      <c r="E503" s="738"/>
      <c r="F503" s="738"/>
      <c r="G503" s="738"/>
      <c r="H503" s="738"/>
      <c r="I503" s="738"/>
      <c r="J503" s="738"/>
      <c r="K503" s="738"/>
      <c r="L503" s="739"/>
      <c r="M503" s="739"/>
      <c r="N503" s="739"/>
      <c r="O503" s="739"/>
      <c r="P503" s="739"/>
      <c r="Q503" s="739"/>
      <c r="R503" s="739"/>
      <c r="S503" s="739"/>
      <c r="T503" s="739"/>
      <c r="U503" s="739"/>
      <c r="V503" s="739"/>
      <c r="W503" s="739"/>
      <c r="X503" s="739"/>
      <c r="Y503" s="739"/>
      <c r="Z503" s="739"/>
    </row>
    <row r="504" spans="1:26" ht="15.75" customHeight="1" x14ac:dyDescent="0.3">
      <c r="A504" s="744"/>
      <c r="B504" s="738"/>
      <c r="C504" s="738"/>
      <c r="D504" s="738"/>
      <c r="E504" s="738"/>
      <c r="F504" s="738"/>
      <c r="G504" s="738"/>
      <c r="H504" s="738"/>
      <c r="I504" s="738"/>
      <c r="J504" s="738"/>
      <c r="K504" s="738"/>
      <c r="L504" s="739"/>
      <c r="M504" s="739"/>
      <c r="N504" s="739"/>
      <c r="O504" s="739"/>
      <c r="P504" s="739"/>
      <c r="Q504" s="739"/>
      <c r="R504" s="739"/>
      <c r="S504" s="739"/>
      <c r="T504" s="739"/>
      <c r="U504" s="739"/>
      <c r="V504" s="739"/>
      <c r="W504" s="739"/>
      <c r="X504" s="739"/>
      <c r="Y504" s="739"/>
      <c r="Z504" s="739"/>
    </row>
    <row r="505" spans="1:26" ht="15.75" customHeight="1" x14ac:dyDescent="0.3">
      <c r="A505" s="744"/>
      <c r="B505" s="738"/>
      <c r="C505" s="738"/>
      <c r="D505" s="738"/>
      <c r="E505" s="738"/>
      <c r="F505" s="738"/>
      <c r="G505" s="738"/>
      <c r="H505" s="738"/>
      <c r="I505" s="738"/>
      <c r="J505" s="738"/>
      <c r="K505" s="738"/>
      <c r="L505" s="739"/>
      <c r="M505" s="739"/>
      <c r="N505" s="739"/>
      <c r="O505" s="739"/>
      <c r="P505" s="739"/>
      <c r="Q505" s="739"/>
      <c r="R505" s="739"/>
      <c r="S505" s="739"/>
      <c r="T505" s="739"/>
      <c r="U505" s="739"/>
      <c r="V505" s="739"/>
      <c r="W505" s="739"/>
      <c r="X505" s="739"/>
      <c r="Y505" s="739"/>
      <c r="Z505" s="739"/>
    </row>
    <row r="506" spans="1:26" ht="15.75" customHeight="1" x14ac:dyDescent="0.3">
      <c r="A506" s="744"/>
      <c r="B506" s="738"/>
      <c r="C506" s="738"/>
      <c r="D506" s="738"/>
      <c r="E506" s="738"/>
      <c r="F506" s="738"/>
      <c r="G506" s="738"/>
      <c r="H506" s="738"/>
      <c r="I506" s="738"/>
      <c r="J506" s="738"/>
      <c r="K506" s="738"/>
      <c r="L506" s="739"/>
      <c r="M506" s="739"/>
      <c r="N506" s="739"/>
      <c r="O506" s="739"/>
      <c r="P506" s="739"/>
      <c r="Q506" s="739"/>
      <c r="R506" s="739"/>
      <c r="S506" s="739"/>
      <c r="T506" s="739"/>
      <c r="U506" s="739"/>
      <c r="V506" s="739"/>
      <c r="W506" s="739"/>
      <c r="X506" s="739"/>
      <c r="Y506" s="739"/>
      <c r="Z506" s="739"/>
    </row>
    <row r="507" spans="1:26" ht="15.75" customHeight="1" x14ac:dyDescent="0.3">
      <c r="A507" s="744"/>
      <c r="B507" s="738"/>
      <c r="C507" s="738"/>
      <c r="D507" s="738"/>
      <c r="E507" s="738"/>
      <c r="F507" s="738"/>
      <c r="G507" s="738"/>
      <c r="H507" s="738"/>
      <c r="I507" s="738"/>
      <c r="J507" s="738"/>
      <c r="K507" s="738"/>
      <c r="L507" s="739"/>
      <c r="M507" s="739"/>
      <c r="N507" s="739"/>
      <c r="O507" s="739"/>
      <c r="P507" s="739"/>
      <c r="Q507" s="739"/>
      <c r="R507" s="739"/>
      <c r="S507" s="739"/>
      <c r="T507" s="739"/>
      <c r="U507" s="739"/>
      <c r="V507" s="739"/>
      <c r="W507" s="739"/>
      <c r="X507" s="739"/>
      <c r="Y507" s="739"/>
      <c r="Z507" s="739"/>
    </row>
    <row r="508" spans="1:26" ht="15.75" customHeight="1" x14ac:dyDescent="0.3">
      <c r="A508" s="744"/>
      <c r="B508" s="738"/>
      <c r="C508" s="738"/>
      <c r="D508" s="738"/>
      <c r="E508" s="738"/>
      <c r="F508" s="738"/>
      <c r="G508" s="738"/>
      <c r="H508" s="738"/>
      <c r="I508" s="738"/>
      <c r="J508" s="738"/>
      <c r="K508" s="738"/>
      <c r="L508" s="739"/>
      <c r="M508" s="739"/>
      <c r="N508" s="739"/>
      <c r="O508" s="739"/>
      <c r="P508" s="739"/>
      <c r="Q508" s="739"/>
      <c r="R508" s="739"/>
      <c r="S508" s="739"/>
      <c r="T508" s="739"/>
      <c r="U508" s="739"/>
      <c r="V508" s="739"/>
      <c r="W508" s="739"/>
      <c r="X508" s="739"/>
      <c r="Y508" s="739"/>
      <c r="Z508" s="739"/>
    </row>
    <row r="509" spans="1:26" ht="15.75" customHeight="1" x14ac:dyDescent="0.3">
      <c r="A509" s="744"/>
      <c r="B509" s="738"/>
      <c r="C509" s="738"/>
      <c r="D509" s="738"/>
      <c r="E509" s="738"/>
      <c r="F509" s="738"/>
      <c r="G509" s="738"/>
      <c r="H509" s="738"/>
      <c r="I509" s="738"/>
      <c r="J509" s="738"/>
      <c r="K509" s="738"/>
      <c r="L509" s="739"/>
      <c r="M509" s="739"/>
      <c r="N509" s="739"/>
      <c r="O509" s="739"/>
      <c r="P509" s="739"/>
      <c r="Q509" s="739"/>
      <c r="R509" s="739"/>
      <c r="S509" s="739"/>
      <c r="T509" s="739"/>
      <c r="U509" s="739"/>
      <c r="V509" s="739"/>
      <c r="W509" s="739"/>
      <c r="X509" s="739"/>
      <c r="Y509" s="739"/>
      <c r="Z509" s="739"/>
    </row>
    <row r="510" spans="1:26" ht="15.75" customHeight="1" x14ac:dyDescent="0.3">
      <c r="A510" s="744"/>
      <c r="B510" s="738"/>
      <c r="C510" s="738"/>
      <c r="D510" s="738"/>
      <c r="E510" s="738"/>
      <c r="F510" s="738"/>
      <c r="G510" s="738"/>
      <c r="H510" s="738"/>
      <c r="I510" s="738"/>
      <c r="J510" s="738"/>
      <c r="K510" s="738"/>
      <c r="L510" s="739"/>
      <c r="M510" s="739"/>
      <c r="N510" s="739"/>
      <c r="O510" s="739"/>
      <c r="P510" s="739"/>
      <c r="Q510" s="739"/>
      <c r="R510" s="739"/>
      <c r="S510" s="739"/>
      <c r="T510" s="739"/>
      <c r="U510" s="739"/>
      <c r="V510" s="739"/>
      <c r="W510" s="739"/>
      <c r="X510" s="739"/>
      <c r="Y510" s="739"/>
      <c r="Z510" s="739"/>
    </row>
    <row r="511" spans="1:26" ht="15.75" customHeight="1" x14ac:dyDescent="0.3">
      <c r="A511" s="744"/>
      <c r="B511" s="738"/>
      <c r="C511" s="738"/>
      <c r="D511" s="738"/>
      <c r="E511" s="738"/>
      <c r="F511" s="738"/>
      <c r="G511" s="738"/>
      <c r="H511" s="738"/>
      <c r="I511" s="738"/>
      <c r="J511" s="738"/>
      <c r="K511" s="738"/>
      <c r="L511" s="739"/>
      <c r="M511" s="739"/>
      <c r="N511" s="739"/>
      <c r="O511" s="739"/>
      <c r="P511" s="739"/>
      <c r="Q511" s="739"/>
      <c r="R511" s="739"/>
      <c r="S511" s="739"/>
      <c r="T511" s="739"/>
      <c r="U511" s="739"/>
      <c r="V511" s="739"/>
      <c r="W511" s="739"/>
      <c r="X511" s="739"/>
      <c r="Y511" s="739"/>
      <c r="Z511" s="739"/>
    </row>
    <row r="512" spans="1:26" ht="15.75" customHeight="1" x14ac:dyDescent="0.3">
      <c r="A512" s="744"/>
      <c r="B512" s="738"/>
      <c r="C512" s="738"/>
      <c r="D512" s="738"/>
      <c r="E512" s="738"/>
      <c r="F512" s="738"/>
      <c r="G512" s="738"/>
      <c r="H512" s="738"/>
      <c r="I512" s="738"/>
      <c r="J512" s="738"/>
      <c r="K512" s="738"/>
      <c r="L512" s="739"/>
      <c r="M512" s="739"/>
      <c r="N512" s="739"/>
      <c r="O512" s="739"/>
      <c r="P512" s="739"/>
      <c r="Q512" s="739"/>
      <c r="R512" s="739"/>
      <c r="S512" s="739"/>
      <c r="T512" s="739"/>
      <c r="U512" s="739"/>
      <c r="V512" s="739"/>
      <c r="W512" s="739"/>
      <c r="X512" s="739"/>
      <c r="Y512" s="739"/>
      <c r="Z512" s="739"/>
    </row>
    <row r="513" spans="1:26" ht="15.75" customHeight="1" x14ac:dyDescent="0.3">
      <c r="A513" s="744"/>
      <c r="B513" s="738"/>
      <c r="C513" s="738"/>
      <c r="D513" s="738"/>
      <c r="E513" s="738"/>
      <c r="F513" s="738"/>
      <c r="G513" s="738"/>
      <c r="H513" s="738"/>
      <c r="I513" s="738"/>
      <c r="J513" s="738"/>
      <c r="K513" s="738"/>
      <c r="L513" s="739"/>
      <c r="M513" s="739"/>
      <c r="N513" s="739"/>
      <c r="O513" s="739"/>
      <c r="P513" s="739"/>
      <c r="Q513" s="739"/>
      <c r="R513" s="739"/>
      <c r="S513" s="739"/>
      <c r="T513" s="739"/>
      <c r="U513" s="739"/>
      <c r="V513" s="739"/>
      <c r="W513" s="739"/>
      <c r="X513" s="739"/>
      <c r="Y513" s="739"/>
      <c r="Z513" s="739"/>
    </row>
    <row r="514" spans="1:26" ht="15.75" customHeight="1" x14ac:dyDescent="0.3">
      <c r="A514" s="744"/>
      <c r="B514" s="738"/>
      <c r="C514" s="738"/>
      <c r="D514" s="738"/>
      <c r="E514" s="738"/>
      <c r="F514" s="738"/>
      <c r="G514" s="738"/>
      <c r="H514" s="738"/>
      <c r="I514" s="738"/>
      <c r="J514" s="738"/>
      <c r="K514" s="738"/>
      <c r="L514" s="739"/>
      <c r="M514" s="739"/>
      <c r="N514" s="739"/>
      <c r="O514" s="739"/>
      <c r="P514" s="739"/>
      <c r="Q514" s="739"/>
      <c r="R514" s="739"/>
      <c r="S514" s="739"/>
      <c r="T514" s="739"/>
      <c r="U514" s="739"/>
      <c r="V514" s="739"/>
      <c r="W514" s="739"/>
      <c r="X514" s="739"/>
      <c r="Y514" s="739"/>
      <c r="Z514" s="739"/>
    </row>
    <row r="515" spans="1:26" ht="15.75" customHeight="1" x14ac:dyDescent="0.3">
      <c r="A515" s="744"/>
      <c r="B515" s="738"/>
      <c r="C515" s="738"/>
      <c r="D515" s="738"/>
      <c r="E515" s="738"/>
      <c r="F515" s="738"/>
      <c r="G515" s="738"/>
      <c r="H515" s="738"/>
      <c r="I515" s="738"/>
      <c r="J515" s="738"/>
      <c r="K515" s="738"/>
      <c r="L515" s="739"/>
      <c r="M515" s="739"/>
      <c r="N515" s="739"/>
      <c r="O515" s="739"/>
      <c r="P515" s="739"/>
      <c r="Q515" s="739"/>
      <c r="R515" s="739"/>
      <c r="S515" s="739"/>
      <c r="T515" s="739"/>
      <c r="U515" s="739"/>
      <c r="V515" s="739"/>
      <c r="W515" s="739"/>
      <c r="X515" s="739"/>
      <c r="Y515" s="739"/>
      <c r="Z515" s="739"/>
    </row>
    <row r="516" spans="1:26" ht="15.75" customHeight="1" x14ac:dyDescent="0.3">
      <c r="A516" s="744"/>
      <c r="B516" s="738"/>
      <c r="C516" s="738"/>
      <c r="D516" s="738"/>
      <c r="E516" s="738"/>
      <c r="F516" s="738"/>
      <c r="G516" s="738"/>
      <c r="H516" s="738"/>
      <c r="I516" s="738"/>
      <c r="J516" s="738"/>
      <c r="K516" s="738"/>
      <c r="L516" s="739"/>
      <c r="M516" s="739"/>
      <c r="N516" s="739"/>
      <c r="O516" s="739"/>
      <c r="P516" s="739"/>
      <c r="Q516" s="739"/>
      <c r="R516" s="739"/>
      <c r="S516" s="739"/>
      <c r="T516" s="739"/>
      <c r="U516" s="739"/>
      <c r="V516" s="739"/>
      <c r="W516" s="739"/>
      <c r="X516" s="739"/>
      <c r="Y516" s="739"/>
      <c r="Z516" s="739"/>
    </row>
    <row r="517" spans="1:26" ht="15.75" customHeight="1" x14ac:dyDescent="0.3">
      <c r="A517" s="744"/>
      <c r="B517" s="738"/>
      <c r="C517" s="738"/>
      <c r="D517" s="738"/>
      <c r="E517" s="738"/>
      <c r="F517" s="738"/>
      <c r="G517" s="738"/>
      <c r="H517" s="738"/>
      <c r="I517" s="738"/>
      <c r="J517" s="738"/>
      <c r="K517" s="738"/>
      <c r="L517" s="739"/>
      <c r="M517" s="739"/>
      <c r="N517" s="739"/>
      <c r="O517" s="739"/>
      <c r="P517" s="739"/>
      <c r="Q517" s="739"/>
      <c r="R517" s="739"/>
      <c r="S517" s="739"/>
      <c r="T517" s="739"/>
      <c r="U517" s="739"/>
      <c r="V517" s="739"/>
      <c r="W517" s="739"/>
      <c r="X517" s="739"/>
      <c r="Y517" s="739"/>
      <c r="Z517" s="739"/>
    </row>
    <row r="518" spans="1:26" ht="15.75" customHeight="1" x14ac:dyDescent="0.3">
      <c r="A518" s="744"/>
      <c r="B518" s="738"/>
      <c r="C518" s="738"/>
      <c r="D518" s="738"/>
      <c r="E518" s="738"/>
      <c r="F518" s="738"/>
      <c r="G518" s="738"/>
      <c r="H518" s="738"/>
      <c r="I518" s="738"/>
      <c r="J518" s="738"/>
      <c r="K518" s="738"/>
      <c r="L518" s="739"/>
      <c r="M518" s="739"/>
      <c r="N518" s="739"/>
      <c r="O518" s="739"/>
      <c r="P518" s="739"/>
      <c r="Q518" s="739"/>
      <c r="R518" s="739"/>
      <c r="S518" s="739"/>
      <c r="T518" s="739"/>
      <c r="U518" s="739"/>
      <c r="V518" s="739"/>
      <c r="W518" s="739"/>
      <c r="X518" s="739"/>
      <c r="Y518" s="739"/>
      <c r="Z518" s="739"/>
    </row>
    <row r="519" spans="1:26" ht="15.75" customHeight="1" x14ac:dyDescent="0.3">
      <c r="A519" s="744"/>
      <c r="B519" s="738"/>
      <c r="C519" s="738"/>
      <c r="D519" s="738"/>
      <c r="E519" s="738"/>
      <c r="F519" s="738"/>
      <c r="G519" s="738"/>
      <c r="H519" s="738"/>
      <c r="I519" s="738"/>
      <c r="J519" s="738"/>
      <c r="K519" s="738"/>
      <c r="L519" s="739"/>
      <c r="M519" s="739"/>
      <c r="N519" s="739"/>
      <c r="O519" s="739"/>
      <c r="P519" s="739"/>
      <c r="Q519" s="739"/>
      <c r="R519" s="739"/>
      <c r="S519" s="739"/>
      <c r="T519" s="739"/>
      <c r="U519" s="739"/>
      <c r="V519" s="739"/>
      <c r="W519" s="739"/>
      <c r="X519" s="739"/>
      <c r="Y519" s="739"/>
      <c r="Z519" s="739"/>
    </row>
    <row r="520" spans="1:26" ht="15.75" customHeight="1" x14ac:dyDescent="0.3">
      <c r="A520" s="744"/>
      <c r="B520" s="738"/>
      <c r="C520" s="738"/>
      <c r="D520" s="738"/>
      <c r="E520" s="738"/>
      <c r="F520" s="738"/>
      <c r="G520" s="738"/>
      <c r="H520" s="738"/>
      <c r="I520" s="738"/>
      <c r="J520" s="738"/>
      <c r="K520" s="738"/>
      <c r="L520" s="739"/>
      <c r="M520" s="739"/>
      <c r="N520" s="739"/>
      <c r="O520" s="739"/>
      <c r="P520" s="739"/>
      <c r="Q520" s="739"/>
      <c r="R520" s="739"/>
      <c r="S520" s="739"/>
      <c r="T520" s="739"/>
      <c r="U520" s="739"/>
      <c r="V520" s="739"/>
      <c r="W520" s="739"/>
      <c r="X520" s="739"/>
      <c r="Y520" s="739"/>
      <c r="Z520" s="739"/>
    </row>
    <row r="521" spans="1:26" ht="15.75" customHeight="1" x14ac:dyDescent="0.3">
      <c r="A521" s="744"/>
      <c r="B521" s="738"/>
      <c r="C521" s="738"/>
      <c r="D521" s="738"/>
      <c r="E521" s="738"/>
      <c r="F521" s="738"/>
      <c r="G521" s="738"/>
      <c r="H521" s="738"/>
      <c r="I521" s="738"/>
      <c r="J521" s="738"/>
      <c r="K521" s="738"/>
      <c r="L521" s="739"/>
      <c r="M521" s="739"/>
      <c r="N521" s="739"/>
      <c r="O521" s="739"/>
      <c r="P521" s="739"/>
      <c r="Q521" s="739"/>
      <c r="R521" s="739"/>
      <c r="S521" s="739"/>
      <c r="T521" s="739"/>
      <c r="U521" s="739"/>
      <c r="V521" s="739"/>
      <c r="W521" s="739"/>
      <c r="X521" s="739"/>
      <c r="Y521" s="739"/>
      <c r="Z521" s="739"/>
    </row>
    <row r="522" spans="1:26" ht="15.75" customHeight="1" x14ac:dyDescent="0.3">
      <c r="A522" s="744"/>
      <c r="B522" s="738"/>
      <c r="C522" s="738"/>
      <c r="D522" s="738"/>
      <c r="E522" s="738"/>
      <c r="F522" s="738"/>
      <c r="G522" s="738"/>
      <c r="H522" s="738"/>
      <c r="I522" s="738"/>
      <c r="J522" s="738"/>
      <c r="K522" s="738"/>
      <c r="L522" s="739"/>
      <c r="M522" s="739"/>
      <c r="N522" s="739"/>
      <c r="O522" s="739"/>
      <c r="P522" s="739"/>
      <c r="Q522" s="739"/>
      <c r="R522" s="739"/>
      <c r="S522" s="739"/>
      <c r="T522" s="739"/>
      <c r="U522" s="739"/>
      <c r="V522" s="739"/>
      <c r="W522" s="739"/>
      <c r="X522" s="739"/>
      <c r="Y522" s="739"/>
      <c r="Z522" s="739"/>
    </row>
    <row r="523" spans="1:26" ht="15.75" customHeight="1" x14ac:dyDescent="0.3">
      <c r="A523" s="744"/>
      <c r="B523" s="738"/>
      <c r="C523" s="738"/>
      <c r="D523" s="738"/>
      <c r="E523" s="738"/>
      <c r="F523" s="738"/>
      <c r="G523" s="738"/>
      <c r="H523" s="738"/>
      <c r="I523" s="738"/>
      <c r="J523" s="738"/>
      <c r="K523" s="738"/>
      <c r="L523" s="739"/>
      <c r="M523" s="739"/>
      <c r="N523" s="739"/>
      <c r="O523" s="739"/>
      <c r="P523" s="739"/>
      <c r="Q523" s="739"/>
      <c r="R523" s="739"/>
      <c r="S523" s="739"/>
      <c r="T523" s="739"/>
      <c r="U523" s="739"/>
      <c r="V523" s="739"/>
      <c r="W523" s="739"/>
      <c r="X523" s="739"/>
      <c r="Y523" s="739"/>
      <c r="Z523" s="739"/>
    </row>
    <row r="524" spans="1:26" ht="15.75" customHeight="1" x14ac:dyDescent="0.3">
      <c r="A524" s="744"/>
      <c r="B524" s="738"/>
      <c r="C524" s="738"/>
      <c r="D524" s="738"/>
      <c r="E524" s="738"/>
      <c r="F524" s="738"/>
      <c r="G524" s="738"/>
      <c r="H524" s="738"/>
      <c r="I524" s="738"/>
      <c r="J524" s="738"/>
      <c r="K524" s="738"/>
      <c r="L524" s="739"/>
      <c r="M524" s="739"/>
      <c r="N524" s="739"/>
      <c r="O524" s="739"/>
      <c r="P524" s="739"/>
      <c r="Q524" s="739"/>
      <c r="R524" s="739"/>
      <c r="S524" s="739"/>
      <c r="T524" s="739"/>
      <c r="U524" s="739"/>
      <c r="V524" s="739"/>
      <c r="W524" s="739"/>
      <c r="X524" s="739"/>
      <c r="Y524" s="739"/>
      <c r="Z524" s="739"/>
    </row>
    <row r="525" spans="1:26" ht="15.75" customHeight="1" x14ac:dyDescent="0.3">
      <c r="A525" s="744"/>
      <c r="B525" s="738"/>
      <c r="C525" s="738"/>
      <c r="D525" s="738"/>
      <c r="E525" s="738"/>
      <c r="F525" s="738"/>
      <c r="G525" s="738"/>
      <c r="H525" s="738"/>
      <c r="I525" s="738"/>
      <c r="J525" s="738"/>
      <c r="K525" s="738"/>
      <c r="L525" s="739"/>
      <c r="M525" s="739"/>
      <c r="N525" s="739"/>
      <c r="O525" s="739"/>
      <c r="P525" s="739"/>
      <c r="Q525" s="739"/>
      <c r="R525" s="739"/>
      <c r="S525" s="739"/>
      <c r="T525" s="739"/>
      <c r="U525" s="739"/>
      <c r="V525" s="739"/>
      <c r="W525" s="739"/>
      <c r="X525" s="739"/>
      <c r="Y525" s="739"/>
      <c r="Z525" s="739"/>
    </row>
    <row r="526" spans="1:26" ht="15.75" customHeight="1" x14ac:dyDescent="0.3">
      <c r="A526" s="744"/>
      <c r="B526" s="738"/>
      <c r="C526" s="738"/>
      <c r="D526" s="738"/>
      <c r="E526" s="738"/>
      <c r="F526" s="738"/>
      <c r="G526" s="738"/>
      <c r="H526" s="738"/>
      <c r="I526" s="738"/>
      <c r="J526" s="738"/>
      <c r="K526" s="738"/>
      <c r="L526" s="739"/>
      <c r="M526" s="739"/>
      <c r="N526" s="739"/>
      <c r="O526" s="739"/>
      <c r="P526" s="739"/>
      <c r="Q526" s="739"/>
      <c r="R526" s="739"/>
      <c r="S526" s="739"/>
      <c r="T526" s="739"/>
      <c r="U526" s="739"/>
      <c r="V526" s="739"/>
      <c r="W526" s="739"/>
      <c r="X526" s="739"/>
      <c r="Y526" s="739"/>
      <c r="Z526" s="739"/>
    </row>
    <row r="527" spans="1:26" ht="15.75" customHeight="1" x14ac:dyDescent="0.3">
      <c r="A527" s="744"/>
      <c r="B527" s="738"/>
      <c r="C527" s="738"/>
      <c r="D527" s="738"/>
      <c r="E527" s="738"/>
      <c r="F527" s="738"/>
      <c r="G527" s="738"/>
      <c r="H527" s="738"/>
      <c r="I527" s="738"/>
      <c r="J527" s="738"/>
      <c r="K527" s="738"/>
      <c r="L527" s="739"/>
      <c r="M527" s="739"/>
      <c r="N527" s="739"/>
      <c r="O527" s="739"/>
      <c r="P527" s="739"/>
      <c r="Q527" s="739"/>
      <c r="R527" s="739"/>
      <c r="S527" s="739"/>
      <c r="T527" s="739"/>
      <c r="U527" s="739"/>
      <c r="V527" s="739"/>
      <c r="W527" s="739"/>
      <c r="X527" s="739"/>
      <c r="Y527" s="739"/>
      <c r="Z527" s="739"/>
    </row>
    <row r="528" spans="1:26" ht="15.75" customHeight="1" x14ac:dyDescent="0.3">
      <c r="A528" s="744"/>
      <c r="B528" s="738"/>
      <c r="C528" s="738"/>
      <c r="D528" s="738"/>
      <c r="E528" s="738"/>
      <c r="F528" s="738"/>
      <c r="G528" s="738"/>
      <c r="H528" s="738"/>
      <c r="I528" s="738"/>
      <c r="J528" s="738"/>
      <c r="K528" s="738"/>
      <c r="L528" s="739"/>
      <c r="M528" s="739"/>
      <c r="N528" s="739"/>
      <c r="O528" s="739"/>
      <c r="P528" s="739"/>
      <c r="Q528" s="739"/>
      <c r="R528" s="739"/>
      <c r="S528" s="739"/>
      <c r="T528" s="739"/>
      <c r="U528" s="739"/>
      <c r="V528" s="739"/>
      <c r="W528" s="739"/>
      <c r="X528" s="739"/>
      <c r="Y528" s="739"/>
      <c r="Z528" s="739"/>
    </row>
    <row r="529" spans="1:26" ht="15.75" customHeight="1" x14ac:dyDescent="0.3">
      <c r="A529" s="744"/>
      <c r="B529" s="738"/>
      <c r="C529" s="738"/>
      <c r="D529" s="738"/>
      <c r="E529" s="738"/>
      <c r="F529" s="738"/>
      <c r="G529" s="738"/>
      <c r="H529" s="738"/>
      <c r="I529" s="738"/>
      <c r="J529" s="738"/>
      <c r="K529" s="738"/>
      <c r="L529" s="739"/>
      <c r="M529" s="739"/>
      <c r="N529" s="739"/>
      <c r="O529" s="739"/>
      <c r="P529" s="739"/>
      <c r="Q529" s="739"/>
      <c r="R529" s="739"/>
      <c r="S529" s="739"/>
      <c r="T529" s="739"/>
      <c r="U529" s="739"/>
      <c r="V529" s="739"/>
      <c r="W529" s="739"/>
      <c r="X529" s="739"/>
      <c r="Y529" s="739"/>
      <c r="Z529" s="739"/>
    </row>
    <row r="530" spans="1:26" ht="15.75" customHeight="1" x14ac:dyDescent="0.3">
      <c r="A530" s="744"/>
      <c r="B530" s="738"/>
      <c r="C530" s="738"/>
      <c r="D530" s="738"/>
      <c r="E530" s="738"/>
      <c r="F530" s="738"/>
      <c r="G530" s="738"/>
      <c r="H530" s="738"/>
      <c r="I530" s="738"/>
      <c r="J530" s="738"/>
      <c r="K530" s="738"/>
      <c r="L530" s="739"/>
      <c r="M530" s="739"/>
      <c r="N530" s="739"/>
      <c r="O530" s="739"/>
      <c r="P530" s="739"/>
      <c r="Q530" s="739"/>
      <c r="R530" s="739"/>
      <c r="S530" s="739"/>
      <c r="T530" s="739"/>
      <c r="U530" s="739"/>
      <c r="V530" s="739"/>
      <c r="W530" s="739"/>
      <c r="X530" s="739"/>
      <c r="Y530" s="739"/>
      <c r="Z530" s="739"/>
    </row>
    <row r="531" spans="1:26" ht="15.75" customHeight="1" x14ac:dyDescent="0.3">
      <c r="A531" s="744"/>
      <c r="B531" s="738"/>
      <c r="C531" s="738"/>
      <c r="D531" s="738"/>
      <c r="E531" s="738"/>
      <c r="F531" s="738"/>
      <c r="G531" s="738"/>
      <c r="H531" s="738"/>
      <c r="I531" s="738"/>
      <c r="J531" s="738"/>
      <c r="K531" s="738"/>
      <c r="L531" s="739"/>
      <c r="M531" s="739"/>
      <c r="N531" s="739"/>
      <c r="O531" s="739"/>
      <c r="P531" s="739"/>
      <c r="Q531" s="739"/>
      <c r="R531" s="739"/>
      <c r="S531" s="739"/>
      <c r="T531" s="739"/>
      <c r="U531" s="739"/>
      <c r="V531" s="739"/>
      <c r="W531" s="739"/>
      <c r="X531" s="739"/>
      <c r="Y531" s="739"/>
      <c r="Z531" s="739"/>
    </row>
    <row r="532" spans="1:26" ht="15.75" customHeight="1" x14ac:dyDescent="0.3">
      <c r="A532" s="744"/>
      <c r="B532" s="738"/>
      <c r="C532" s="738"/>
      <c r="D532" s="738"/>
      <c r="E532" s="738"/>
      <c r="F532" s="738"/>
      <c r="G532" s="738"/>
      <c r="H532" s="738"/>
      <c r="I532" s="738"/>
      <c r="J532" s="738"/>
      <c r="K532" s="738"/>
      <c r="L532" s="739"/>
      <c r="M532" s="739"/>
      <c r="N532" s="739"/>
      <c r="O532" s="739"/>
      <c r="P532" s="739"/>
      <c r="Q532" s="739"/>
      <c r="R532" s="739"/>
      <c r="S532" s="739"/>
      <c r="T532" s="739"/>
      <c r="U532" s="739"/>
      <c r="V532" s="739"/>
      <c r="W532" s="739"/>
      <c r="X532" s="739"/>
      <c r="Y532" s="739"/>
      <c r="Z532" s="739"/>
    </row>
    <row r="533" spans="1:26" ht="15.75" customHeight="1" x14ac:dyDescent="0.3">
      <c r="A533" s="744"/>
      <c r="B533" s="738"/>
      <c r="C533" s="738"/>
      <c r="D533" s="738"/>
      <c r="E533" s="738"/>
      <c r="F533" s="738"/>
      <c r="G533" s="738"/>
      <c r="H533" s="738"/>
      <c r="I533" s="738"/>
      <c r="J533" s="738"/>
      <c r="K533" s="738"/>
      <c r="L533" s="739"/>
      <c r="M533" s="739"/>
      <c r="N533" s="739"/>
      <c r="O533" s="739"/>
      <c r="P533" s="739"/>
      <c r="Q533" s="739"/>
      <c r="R533" s="739"/>
      <c r="S533" s="739"/>
      <c r="T533" s="739"/>
      <c r="U533" s="739"/>
      <c r="V533" s="739"/>
      <c r="W533" s="739"/>
      <c r="X533" s="739"/>
      <c r="Y533" s="739"/>
      <c r="Z533" s="739"/>
    </row>
    <row r="534" spans="1:26" ht="15.75" customHeight="1" x14ac:dyDescent="0.3">
      <c r="A534" s="744"/>
      <c r="B534" s="738"/>
      <c r="C534" s="738"/>
      <c r="D534" s="738"/>
      <c r="E534" s="738"/>
      <c r="F534" s="738"/>
      <c r="G534" s="738"/>
      <c r="H534" s="738"/>
      <c r="I534" s="738"/>
      <c r="J534" s="738"/>
      <c r="K534" s="738"/>
      <c r="L534" s="739"/>
      <c r="M534" s="739"/>
      <c r="N534" s="739"/>
      <c r="O534" s="739"/>
      <c r="P534" s="739"/>
      <c r="Q534" s="739"/>
      <c r="R534" s="739"/>
      <c r="S534" s="739"/>
      <c r="T534" s="739"/>
      <c r="U534" s="739"/>
      <c r="V534" s="739"/>
      <c r="W534" s="739"/>
      <c r="X534" s="739"/>
      <c r="Y534" s="739"/>
      <c r="Z534" s="739"/>
    </row>
    <row r="535" spans="1:26" ht="15.75" customHeight="1" x14ac:dyDescent="0.3">
      <c r="A535" s="744"/>
      <c r="B535" s="738"/>
      <c r="C535" s="738"/>
      <c r="D535" s="738"/>
      <c r="E535" s="738"/>
      <c r="F535" s="738"/>
      <c r="G535" s="738"/>
      <c r="H535" s="738"/>
      <c r="I535" s="738"/>
      <c r="J535" s="738"/>
      <c r="K535" s="738"/>
      <c r="L535" s="739"/>
      <c r="M535" s="739"/>
      <c r="N535" s="739"/>
      <c r="O535" s="739"/>
      <c r="P535" s="739"/>
      <c r="Q535" s="739"/>
      <c r="R535" s="739"/>
      <c r="S535" s="739"/>
      <c r="T535" s="739"/>
      <c r="U535" s="739"/>
      <c r="V535" s="739"/>
      <c r="W535" s="739"/>
      <c r="X535" s="739"/>
      <c r="Y535" s="739"/>
      <c r="Z535" s="739"/>
    </row>
    <row r="536" spans="1:26" ht="15.75" customHeight="1" x14ac:dyDescent="0.3">
      <c r="A536" s="744"/>
      <c r="B536" s="738"/>
      <c r="C536" s="738"/>
      <c r="D536" s="738"/>
      <c r="E536" s="738"/>
      <c r="F536" s="738"/>
      <c r="G536" s="738"/>
      <c r="H536" s="738"/>
      <c r="I536" s="738"/>
      <c r="J536" s="738"/>
      <c r="K536" s="738"/>
      <c r="L536" s="739"/>
      <c r="M536" s="739"/>
      <c r="N536" s="739"/>
      <c r="O536" s="739"/>
      <c r="P536" s="739"/>
      <c r="Q536" s="739"/>
      <c r="R536" s="739"/>
      <c r="S536" s="739"/>
      <c r="T536" s="739"/>
      <c r="U536" s="739"/>
      <c r="V536" s="739"/>
      <c r="W536" s="739"/>
      <c r="X536" s="739"/>
      <c r="Y536" s="739"/>
      <c r="Z536" s="739"/>
    </row>
    <row r="537" spans="1:26" ht="15.75" customHeight="1" x14ac:dyDescent="0.3">
      <c r="A537" s="744"/>
      <c r="B537" s="738"/>
      <c r="C537" s="738"/>
      <c r="D537" s="738"/>
      <c r="E537" s="738"/>
      <c r="F537" s="738"/>
      <c r="G537" s="738"/>
      <c r="H537" s="738"/>
      <c r="I537" s="738"/>
      <c r="J537" s="738"/>
      <c r="K537" s="738"/>
      <c r="L537" s="739"/>
      <c r="M537" s="739"/>
      <c r="N537" s="739"/>
      <c r="O537" s="739"/>
      <c r="P537" s="739"/>
      <c r="Q537" s="739"/>
      <c r="R537" s="739"/>
      <c r="S537" s="739"/>
      <c r="T537" s="739"/>
      <c r="U537" s="739"/>
      <c r="V537" s="739"/>
      <c r="W537" s="739"/>
      <c r="X537" s="739"/>
      <c r="Y537" s="739"/>
      <c r="Z537" s="739"/>
    </row>
    <row r="538" spans="1:26" ht="15.75" customHeight="1" x14ac:dyDescent="0.3">
      <c r="A538" s="744"/>
      <c r="B538" s="738"/>
      <c r="C538" s="738"/>
      <c r="D538" s="738"/>
      <c r="E538" s="738"/>
      <c r="F538" s="738"/>
      <c r="G538" s="738"/>
      <c r="H538" s="738"/>
      <c r="I538" s="738"/>
      <c r="J538" s="738"/>
      <c r="K538" s="738"/>
      <c r="L538" s="739"/>
      <c r="M538" s="739"/>
      <c r="N538" s="739"/>
      <c r="O538" s="739"/>
      <c r="P538" s="739"/>
      <c r="Q538" s="739"/>
      <c r="R538" s="739"/>
      <c r="S538" s="739"/>
      <c r="T538" s="739"/>
      <c r="U538" s="739"/>
      <c r="V538" s="739"/>
      <c r="W538" s="739"/>
      <c r="X538" s="739"/>
      <c r="Y538" s="739"/>
      <c r="Z538" s="739"/>
    </row>
    <row r="539" spans="1:26" ht="15.75" customHeight="1" x14ac:dyDescent="0.3">
      <c r="A539" s="744"/>
      <c r="B539" s="738"/>
      <c r="C539" s="738"/>
      <c r="D539" s="738"/>
      <c r="E539" s="738"/>
      <c r="F539" s="738"/>
      <c r="G539" s="738"/>
      <c r="H539" s="738"/>
      <c r="I539" s="738"/>
      <c r="J539" s="738"/>
      <c r="K539" s="738"/>
      <c r="L539" s="739"/>
      <c r="M539" s="739"/>
      <c r="N539" s="739"/>
      <c r="O539" s="739"/>
      <c r="P539" s="739"/>
      <c r="Q539" s="739"/>
      <c r="R539" s="739"/>
      <c r="S539" s="739"/>
      <c r="T539" s="739"/>
      <c r="U539" s="739"/>
      <c r="V539" s="739"/>
      <c r="W539" s="739"/>
      <c r="X539" s="739"/>
      <c r="Y539" s="739"/>
      <c r="Z539" s="739"/>
    </row>
    <row r="540" spans="1:26" ht="15.75" customHeight="1" x14ac:dyDescent="0.3">
      <c r="A540" s="744"/>
      <c r="B540" s="738"/>
      <c r="C540" s="738"/>
      <c r="D540" s="738"/>
      <c r="E540" s="738"/>
      <c r="F540" s="738"/>
      <c r="G540" s="738"/>
      <c r="H540" s="738"/>
      <c r="I540" s="738"/>
      <c r="J540" s="738"/>
      <c r="K540" s="738"/>
      <c r="L540" s="739"/>
      <c r="M540" s="739"/>
      <c r="N540" s="739"/>
      <c r="O540" s="739"/>
      <c r="P540" s="739"/>
      <c r="Q540" s="739"/>
      <c r="R540" s="739"/>
      <c r="S540" s="739"/>
      <c r="T540" s="739"/>
      <c r="U540" s="739"/>
      <c r="V540" s="739"/>
      <c r="W540" s="739"/>
      <c r="X540" s="739"/>
      <c r="Y540" s="739"/>
      <c r="Z540" s="739"/>
    </row>
    <row r="541" spans="1:26" ht="15.75" customHeight="1" x14ac:dyDescent="0.3">
      <c r="A541" s="744"/>
      <c r="B541" s="738"/>
      <c r="C541" s="738"/>
      <c r="D541" s="738"/>
      <c r="E541" s="738"/>
      <c r="F541" s="738"/>
      <c r="G541" s="738"/>
      <c r="H541" s="738"/>
      <c r="I541" s="738"/>
      <c r="J541" s="738"/>
      <c r="K541" s="738"/>
      <c r="L541" s="739"/>
      <c r="M541" s="739"/>
      <c r="N541" s="739"/>
      <c r="O541" s="739"/>
      <c r="P541" s="739"/>
      <c r="Q541" s="739"/>
      <c r="R541" s="739"/>
      <c r="S541" s="739"/>
      <c r="T541" s="739"/>
      <c r="U541" s="739"/>
      <c r="V541" s="739"/>
      <c r="W541" s="739"/>
      <c r="X541" s="739"/>
      <c r="Y541" s="739"/>
      <c r="Z541" s="739"/>
    </row>
    <row r="542" spans="1:26" ht="15.75" customHeight="1" x14ac:dyDescent="0.3">
      <c r="A542" s="744"/>
      <c r="B542" s="738"/>
      <c r="C542" s="738"/>
      <c r="D542" s="738"/>
      <c r="E542" s="738"/>
      <c r="F542" s="738"/>
      <c r="G542" s="738"/>
      <c r="H542" s="738"/>
      <c r="I542" s="738"/>
      <c r="J542" s="738"/>
      <c r="K542" s="738"/>
      <c r="L542" s="739"/>
      <c r="M542" s="739"/>
      <c r="N542" s="739"/>
      <c r="O542" s="739"/>
      <c r="P542" s="739"/>
      <c r="Q542" s="739"/>
      <c r="R542" s="739"/>
      <c r="S542" s="739"/>
      <c r="T542" s="739"/>
      <c r="U542" s="739"/>
      <c r="V542" s="739"/>
      <c r="W542" s="739"/>
      <c r="X542" s="739"/>
      <c r="Y542" s="739"/>
      <c r="Z542" s="739"/>
    </row>
    <row r="543" spans="1:26" ht="15.75" customHeight="1" x14ac:dyDescent="0.3">
      <c r="A543" s="744"/>
      <c r="B543" s="738"/>
      <c r="C543" s="738"/>
      <c r="D543" s="738"/>
      <c r="E543" s="738"/>
      <c r="F543" s="738"/>
      <c r="G543" s="738"/>
      <c r="H543" s="738"/>
      <c r="I543" s="738"/>
      <c r="J543" s="738"/>
      <c r="K543" s="738"/>
      <c r="L543" s="739"/>
      <c r="M543" s="739"/>
      <c r="N543" s="739"/>
      <c r="O543" s="739"/>
      <c r="P543" s="739"/>
      <c r="Q543" s="739"/>
      <c r="R543" s="739"/>
      <c r="S543" s="739"/>
      <c r="T543" s="739"/>
      <c r="U543" s="739"/>
      <c r="V543" s="739"/>
      <c r="W543" s="739"/>
      <c r="X543" s="739"/>
      <c r="Y543" s="739"/>
      <c r="Z543" s="739"/>
    </row>
    <row r="544" spans="1:26" ht="15.75" customHeight="1" x14ac:dyDescent="0.3">
      <c r="A544" s="744"/>
      <c r="B544" s="738"/>
      <c r="C544" s="738"/>
      <c r="D544" s="738"/>
      <c r="E544" s="738"/>
      <c r="F544" s="738"/>
      <c r="G544" s="738"/>
      <c r="H544" s="738"/>
      <c r="I544" s="738"/>
      <c r="J544" s="738"/>
      <c r="K544" s="738"/>
      <c r="L544" s="739"/>
      <c r="M544" s="739"/>
      <c r="N544" s="739"/>
      <c r="O544" s="739"/>
      <c r="P544" s="739"/>
      <c r="Q544" s="739"/>
      <c r="R544" s="739"/>
      <c r="S544" s="739"/>
      <c r="T544" s="739"/>
      <c r="U544" s="739"/>
      <c r="V544" s="739"/>
      <c r="W544" s="739"/>
      <c r="X544" s="739"/>
      <c r="Y544" s="739"/>
      <c r="Z544" s="739"/>
    </row>
    <row r="545" spans="1:26" ht="15.75" customHeight="1" x14ac:dyDescent="0.3">
      <c r="A545" s="744"/>
      <c r="B545" s="738"/>
      <c r="C545" s="738"/>
      <c r="D545" s="738"/>
      <c r="E545" s="738"/>
      <c r="F545" s="738"/>
      <c r="G545" s="738"/>
      <c r="H545" s="738"/>
      <c r="I545" s="738"/>
      <c r="J545" s="738"/>
      <c r="K545" s="738"/>
      <c r="L545" s="739"/>
      <c r="M545" s="739"/>
      <c r="N545" s="739"/>
      <c r="O545" s="739"/>
      <c r="P545" s="739"/>
      <c r="Q545" s="739"/>
      <c r="R545" s="739"/>
      <c r="S545" s="739"/>
      <c r="T545" s="739"/>
      <c r="U545" s="739"/>
      <c r="V545" s="739"/>
      <c r="W545" s="739"/>
      <c r="X545" s="739"/>
      <c r="Y545" s="739"/>
      <c r="Z545" s="739"/>
    </row>
    <row r="546" spans="1:26" ht="15.75" customHeight="1" x14ac:dyDescent="0.3">
      <c r="A546" s="744"/>
      <c r="B546" s="738"/>
      <c r="C546" s="738"/>
      <c r="D546" s="738"/>
      <c r="E546" s="738"/>
      <c r="F546" s="738"/>
      <c r="G546" s="738"/>
      <c r="H546" s="738"/>
      <c r="I546" s="738"/>
      <c r="J546" s="738"/>
      <c r="K546" s="738"/>
      <c r="L546" s="739"/>
      <c r="M546" s="739"/>
      <c r="N546" s="739"/>
      <c r="O546" s="739"/>
      <c r="P546" s="739"/>
      <c r="Q546" s="739"/>
      <c r="R546" s="739"/>
      <c r="S546" s="739"/>
      <c r="T546" s="739"/>
      <c r="U546" s="739"/>
      <c r="V546" s="739"/>
      <c r="W546" s="739"/>
      <c r="X546" s="739"/>
      <c r="Y546" s="739"/>
      <c r="Z546" s="739"/>
    </row>
    <row r="547" spans="1:26" ht="15.75" customHeight="1" x14ac:dyDescent="0.3">
      <c r="A547" s="744"/>
      <c r="B547" s="738"/>
      <c r="C547" s="738"/>
      <c r="D547" s="738"/>
      <c r="E547" s="738"/>
      <c r="F547" s="738"/>
      <c r="G547" s="738"/>
      <c r="H547" s="738"/>
      <c r="I547" s="738"/>
      <c r="J547" s="738"/>
      <c r="K547" s="738"/>
      <c r="L547" s="739"/>
      <c r="M547" s="739"/>
      <c r="N547" s="739"/>
      <c r="O547" s="739"/>
      <c r="P547" s="739"/>
      <c r="Q547" s="739"/>
      <c r="R547" s="739"/>
      <c r="S547" s="739"/>
      <c r="T547" s="739"/>
      <c r="U547" s="739"/>
      <c r="V547" s="739"/>
      <c r="W547" s="739"/>
      <c r="X547" s="739"/>
      <c r="Y547" s="739"/>
      <c r="Z547" s="739"/>
    </row>
    <row r="548" spans="1:26" ht="15.75" customHeight="1" x14ac:dyDescent="0.3">
      <c r="A548" s="744"/>
      <c r="B548" s="738"/>
      <c r="C548" s="738"/>
      <c r="D548" s="738"/>
      <c r="E548" s="738"/>
      <c r="F548" s="738"/>
      <c r="G548" s="738"/>
      <c r="H548" s="738"/>
      <c r="I548" s="738"/>
      <c r="J548" s="738"/>
      <c r="K548" s="738"/>
      <c r="L548" s="739"/>
      <c r="M548" s="739"/>
      <c r="N548" s="739"/>
      <c r="O548" s="739"/>
      <c r="P548" s="739"/>
      <c r="Q548" s="739"/>
      <c r="R548" s="739"/>
      <c r="S548" s="739"/>
      <c r="T548" s="739"/>
      <c r="U548" s="739"/>
      <c r="V548" s="739"/>
      <c r="W548" s="739"/>
      <c r="X548" s="739"/>
      <c r="Y548" s="739"/>
      <c r="Z548" s="739"/>
    </row>
    <row r="549" spans="1:26" ht="15.75" customHeight="1" x14ac:dyDescent="0.3">
      <c r="A549" s="744"/>
      <c r="B549" s="738"/>
      <c r="C549" s="738"/>
      <c r="D549" s="738"/>
      <c r="E549" s="738"/>
      <c r="F549" s="738"/>
      <c r="G549" s="738"/>
      <c r="H549" s="738"/>
      <c r="I549" s="738"/>
      <c r="J549" s="738"/>
      <c r="K549" s="738"/>
      <c r="L549" s="739"/>
      <c r="M549" s="739"/>
      <c r="N549" s="739"/>
      <c r="O549" s="739"/>
      <c r="P549" s="739"/>
      <c r="Q549" s="739"/>
      <c r="R549" s="739"/>
      <c r="S549" s="739"/>
      <c r="T549" s="739"/>
      <c r="U549" s="739"/>
      <c r="V549" s="739"/>
      <c r="W549" s="739"/>
      <c r="X549" s="739"/>
      <c r="Y549" s="739"/>
      <c r="Z549" s="739"/>
    </row>
    <row r="550" spans="1:26" ht="15.75" customHeight="1" x14ac:dyDescent="0.3">
      <c r="A550" s="744"/>
      <c r="B550" s="738"/>
      <c r="C550" s="738"/>
      <c r="D550" s="738"/>
      <c r="E550" s="738"/>
      <c r="F550" s="738"/>
      <c r="G550" s="738"/>
      <c r="H550" s="738"/>
      <c r="I550" s="738"/>
      <c r="J550" s="738"/>
      <c r="K550" s="738"/>
      <c r="L550" s="739"/>
      <c r="M550" s="739"/>
      <c r="N550" s="739"/>
      <c r="O550" s="739"/>
      <c r="P550" s="739"/>
      <c r="Q550" s="739"/>
      <c r="R550" s="739"/>
      <c r="S550" s="739"/>
      <c r="T550" s="739"/>
      <c r="U550" s="739"/>
      <c r="V550" s="739"/>
      <c r="W550" s="739"/>
      <c r="X550" s="739"/>
      <c r="Y550" s="739"/>
      <c r="Z550" s="739"/>
    </row>
    <row r="551" spans="1:26" ht="15.75" customHeight="1" x14ac:dyDescent="0.3">
      <c r="A551" s="744"/>
      <c r="B551" s="738"/>
      <c r="C551" s="738"/>
      <c r="D551" s="738"/>
      <c r="E551" s="738"/>
      <c r="F551" s="738"/>
      <c r="G551" s="738"/>
      <c r="H551" s="738"/>
      <c r="I551" s="738"/>
      <c r="J551" s="738"/>
      <c r="K551" s="738"/>
      <c r="L551" s="739"/>
      <c r="M551" s="739"/>
      <c r="N551" s="739"/>
      <c r="O551" s="739"/>
      <c r="P551" s="739"/>
      <c r="Q551" s="739"/>
      <c r="R551" s="739"/>
      <c r="S551" s="739"/>
      <c r="T551" s="739"/>
      <c r="U551" s="739"/>
      <c r="V551" s="739"/>
      <c r="W551" s="739"/>
      <c r="X551" s="739"/>
      <c r="Y551" s="739"/>
      <c r="Z551" s="739"/>
    </row>
    <row r="552" spans="1:26" ht="15.75" customHeight="1" x14ac:dyDescent="0.3">
      <c r="A552" s="744"/>
      <c r="B552" s="738"/>
      <c r="C552" s="738"/>
      <c r="D552" s="738"/>
      <c r="E552" s="738"/>
      <c r="F552" s="738"/>
      <c r="G552" s="738"/>
      <c r="H552" s="738"/>
      <c r="I552" s="738"/>
      <c r="J552" s="738"/>
      <c r="K552" s="738"/>
      <c r="L552" s="739"/>
      <c r="M552" s="739"/>
      <c r="N552" s="739"/>
      <c r="O552" s="739"/>
      <c r="P552" s="739"/>
      <c r="Q552" s="739"/>
      <c r="R552" s="739"/>
      <c r="S552" s="739"/>
      <c r="T552" s="739"/>
      <c r="U552" s="739"/>
      <c r="V552" s="739"/>
      <c r="W552" s="739"/>
      <c r="X552" s="739"/>
      <c r="Y552" s="739"/>
      <c r="Z552" s="739"/>
    </row>
    <row r="553" spans="1:26" ht="15.75" customHeight="1" x14ac:dyDescent="0.3">
      <c r="A553" s="744"/>
      <c r="B553" s="738"/>
      <c r="C553" s="738"/>
      <c r="D553" s="738"/>
      <c r="E553" s="738"/>
      <c r="F553" s="738"/>
      <c r="G553" s="738"/>
      <c r="H553" s="738"/>
      <c r="I553" s="738"/>
      <c r="J553" s="738"/>
      <c r="K553" s="738"/>
      <c r="L553" s="739"/>
      <c r="M553" s="739"/>
      <c r="N553" s="739"/>
      <c r="O553" s="739"/>
      <c r="P553" s="739"/>
      <c r="Q553" s="739"/>
      <c r="R553" s="739"/>
      <c r="S553" s="739"/>
      <c r="T553" s="739"/>
      <c r="U553" s="739"/>
      <c r="V553" s="739"/>
      <c r="W553" s="739"/>
      <c r="X553" s="739"/>
      <c r="Y553" s="739"/>
      <c r="Z553" s="739"/>
    </row>
    <row r="554" spans="1:26" ht="15.75" customHeight="1" x14ac:dyDescent="0.3">
      <c r="A554" s="744"/>
      <c r="B554" s="738"/>
      <c r="C554" s="738"/>
      <c r="D554" s="738"/>
      <c r="E554" s="738"/>
      <c r="F554" s="738"/>
      <c r="G554" s="738"/>
      <c r="H554" s="738"/>
      <c r="I554" s="738"/>
      <c r="J554" s="738"/>
      <c r="K554" s="738"/>
      <c r="L554" s="739"/>
      <c r="M554" s="739"/>
      <c r="N554" s="739"/>
      <c r="O554" s="739"/>
      <c r="P554" s="739"/>
      <c r="Q554" s="739"/>
      <c r="R554" s="739"/>
      <c r="S554" s="739"/>
      <c r="T554" s="739"/>
      <c r="U554" s="739"/>
      <c r="V554" s="739"/>
      <c r="W554" s="739"/>
      <c r="X554" s="739"/>
      <c r="Y554" s="739"/>
      <c r="Z554" s="739"/>
    </row>
    <row r="555" spans="1:26" ht="15.75" customHeight="1" x14ac:dyDescent="0.3">
      <c r="A555" s="744"/>
      <c r="B555" s="738"/>
      <c r="C555" s="738"/>
      <c r="D555" s="738"/>
      <c r="E555" s="738"/>
      <c r="F555" s="738"/>
      <c r="G555" s="738"/>
      <c r="H555" s="738"/>
      <c r="I555" s="738"/>
      <c r="J555" s="738"/>
      <c r="K555" s="738"/>
      <c r="L555" s="739"/>
      <c r="M555" s="739"/>
      <c r="N555" s="739"/>
      <c r="O555" s="739"/>
      <c r="P555" s="739"/>
      <c r="Q555" s="739"/>
      <c r="R555" s="739"/>
      <c r="S555" s="739"/>
      <c r="T555" s="739"/>
      <c r="U555" s="739"/>
      <c r="V555" s="739"/>
      <c r="W555" s="739"/>
      <c r="X555" s="739"/>
      <c r="Y555" s="739"/>
      <c r="Z555" s="739"/>
    </row>
    <row r="556" spans="1:26" ht="15.75" customHeight="1" x14ac:dyDescent="0.3">
      <c r="A556" s="744"/>
      <c r="B556" s="738"/>
      <c r="C556" s="738"/>
      <c r="D556" s="738"/>
      <c r="E556" s="738"/>
      <c r="F556" s="738"/>
      <c r="G556" s="738"/>
      <c r="H556" s="738"/>
      <c r="I556" s="738"/>
      <c r="J556" s="738"/>
      <c r="K556" s="738"/>
      <c r="L556" s="739"/>
      <c r="M556" s="739"/>
      <c r="N556" s="739"/>
      <c r="O556" s="739"/>
      <c r="P556" s="739"/>
      <c r="Q556" s="739"/>
      <c r="R556" s="739"/>
      <c r="S556" s="739"/>
      <c r="T556" s="739"/>
      <c r="U556" s="739"/>
      <c r="V556" s="739"/>
      <c r="W556" s="739"/>
      <c r="X556" s="739"/>
      <c r="Y556" s="739"/>
      <c r="Z556" s="739"/>
    </row>
    <row r="557" spans="1:26" ht="15.75" customHeight="1" x14ac:dyDescent="0.3">
      <c r="A557" s="744"/>
      <c r="B557" s="738"/>
      <c r="C557" s="738"/>
      <c r="D557" s="738"/>
      <c r="E557" s="738"/>
      <c r="F557" s="738"/>
      <c r="G557" s="738"/>
      <c r="H557" s="738"/>
      <c r="I557" s="738"/>
      <c r="J557" s="738"/>
      <c r="K557" s="738"/>
      <c r="L557" s="739"/>
      <c r="M557" s="739"/>
      <c r="N557" s="739"/>
      <c r="O557" s="739"/>
      <c r="P557" s="739"/>
      <c r="Q557" s="739"/>
      <c r="R557" s="739"/>
      <c r="S557" s="739"/>
      <c r="T557" s="739"/>
      <c r="U557" s="739"/>
      <c r="V557" s="739"/>
      <c r="W557" s="739"/>
      <c r="X557" s="739"/>
      <c r="Y557" s="739"/>
      <c r="Z557" s="739"/>
    </row>
    <row r="558" spans="1:26" ht="15.75" customHeight="1" x14ac:dyDescent="0.3">
      <c r="A558" s="744"/>
      <c r="B558" s="738"/>
      <c r="C558" s="738"/>
      <c r="D558" s="738"/>
      <c r="E558" s="738"/>
      <c r="F558" s="738"/>
      <c r="G558" s="738"/>
      <c r="H558" s="738"/>
      <c r="I558" s="738"/>
      <c r="J558" s="738"/>
      <c r="K558" s="738"/>
      <c r="L558" s="739"/>
      <c r="M558" s="739"/>
      <c r="N558" s="739"/>
      <c r="O558" s="739"/>
      <c r="P558" s="739"/>
      <c r="Q558" s="739"/>
      <c r="R558" s="739"/>
      <c r="S558" s="739"/>
      <c r="T558" s="739"/>
      <c r="U558" s="739"/>
      <c r="V558" s="739"/>
      <c r="W558" s="739"/>
      <c r="X558" s="739"/>
      <c r="Y558" s="739"/>
      <c r="Z558" s="739"/>
    </row>
    <row r="559" spans="1:26" ht="15.75" customHeight="1" x14ac:dyDescent="0.3">
      <c r="A559" s="744"/>
      <c r="B559" s="738"/>
      <c r="C559" s="738"/>
      <c r="D559" s="738"/>
      <c r="E559" s="738"/>
      <c r="F559" s="738"/>
      <c r="G559" s="738"/>
      <c r="H559" s="738"/>
      <c r="I559" s="738"/>
      <c r="J559" s="738"/>
      <c r="K559" s="738"/>
      <c r="L559" s="739"/>
      <c r="M559" s="739"/>
      <c r="N559" s="739"/>
      <c r="O559" s="739"/>
      <c r="P559" s="739"/>
      <c r="Q559" s="739"/>
      <c r="R559" s="739"/>
      <c r="S559" s="739"/>
      <c r="T559" s="739"/>
      <c r="U559" s="739"/>
      <c r="V559" s="739"/>
      <c r="W559" s="739"/>
      <c r="X559" s="739"/>
      <c r="Y559" s="739"/>
      <c r="Z559" s="739"/>
    </row>
    <row r="560" spans="1:26" ht="15.75" customHeight="1" x14ac:dyDescent="0.3">
      <c r="A560" s="744"/>
      <c r="B560" s="738"/>
      <c r="C560" s="738"/>
      <c r="D560" s="738"/>
      <c r="E560" s="738"/>
      <c r="F560" s="738"/>
      <c r="G560" s="738"/>
      <c r="H560" s="738"/>
      <c r="I560" s="738"/>
      <c r="J560" s="738"/>
      <c r="K560" s="738"/>
      <c r="L560" s="739"/>
      <c r="M560" s="739"/>
      <c r="N560" s="739"/>
      <c r="O560" s="739"/>
      <c r="P560" s="739"/>
      <c r="Q560" s="739"/>
      <c r="R560" s="739"/>
      <c r="S560" s="739"/>
      <c r="T560" s="739"/>
      <c r="U560" s="739"/>
      <c r="V560" s="739"/>
      <c r="W560" s="739"/>
      <c r="X560" s="739"/>
      <c r="Y560" s="739"/>
      <c r="Z560" s="739"/>
    </row>
    <row r="561" spans="1:26" ht="15.75" customHeight="1" x14ac:dyDescent="0.3">
      <c r="A561" s="744"/>
      <c r="B561" s="738"/>
      <c r="C561" s="738"/>
      <c r="D561" s="738"/>
      <c r="E561" s="738"/>
      <c r="F561" s="738"/>
      <c r="G561" s="738"/>
      <c r="H561" s="738"/>
      <c r="I561" s="738"/>
      <c r="J561" s="738"/>
      <c r="K561" s="738"/>
      <c r="L561" s="739"/>
      <c r="M561" s="739"/>
      <c r="N561" s="739"/>
      <c r="O561" s="739"/>
      <c r="P561" s="739"/>
      <c r="Q561" s="739"/>
      <c r="R561" s="739"/>
      <c r="S561" s="739"/>
      <c r="T561" s="739"/>
      <c r="U561" s="739"/>
      <c r="V561" s="739"/>
      <c r="W561" s="739"/>
      <c r="X561" s="739"/>
      <c r="Y561" s="739"/>
      <c r="Z561" s="739"/>
    </row>
    <row r="562" spans="1:26" ht="15.75" customHeight="1" x14ac:dyDescent="0.3">
      <c r="A562" s="744"/>
      <c r="B562" s="738"/>
      <c r="C562" s="738"/>
      <c r="D562" s="738"/>
      <c r="E562" s="738"/>
      <c r="F562" s="738"/>
      <c r="G562" s="738"/>
      <c r="H562" s="738"/>
      <c r="I562" s="738"/>
      <c r="J562" s="738"/>
      <c r="K562" s="738"/>
      <c r="L562" s="739"/>
      <c r="M562" s="739"/>
      <c r="N562" s="739"/>
      <c r="O562" s="739"/>
      <c r="P562" s="739"/>
      <c r="Q562" s="739"/>
      <c r="R562" s="739"/>
      <c r="S562" s="739"/>
      <c r="T562" s="739"/>
      <c r="U562" s="739"/>
      <c r="V562" s="739"/>
      <c r="W562" s="739"/>
      <c r="X562" s="739"/>
      <c r="Y562" s="739"/>
      <c r="Z562" s="739"/>
    </row>
    <row r="563" spans="1:26" ht="15.75" customHeight="1" x14ac:dyDescent="0.3">
      <c r="A563" s="744"/>
      <c r="B563" s="738"/>
      <c r="C563" s="738"/>
      <c r="D563" s="738"/>
      <c r="E563" s="738"/>
      <c r="F563" s="738"/>
      <c r="G563" s="738"/>
      <c r="H563" s="738"/>
      <c r="I563" s="738"/>
      <c r="J563" s="738"/>
      <c r="K563" s="738"/>
      <c r="L563" s="739"/>
      <c r="M563" s="739"/>
      <c r="N563" s="739"/>
      <c r="O563" s="739"/>
      <c r="P563" s="739"/>
      <c r="Q563" s="739"/>
      <c r="R563" s="739"/>
      <c r="S563" s="739"/>
      <c r="T563" s="739"/>
      <c r="U563" s="739"/>
      <c r="V563" s="739"/>
      <c r="W563" s="739"/>
      <c r="X563" s="739"/>
      <c r="Y563" s="739"/>
      <c r="Z563" s="739"/>
    </row>
    <row r="564" spans="1:26" ht="15.75" customHeight="1" x14ac:dyDescent="0.3">
      <c r="A564" s="744"/>
      <c r="B564" s="738"/>
      <c r="C564" s="738"/>
      <c r="D564" s="738"/>
      <c r="E564" s="738"/>
      <c r="F564" s="738"/>
      <c r="G564" s="738"/>
      <c r="H564" s="738"/>
      <c r="I564" s="738"/>
      <c r="J564" s="738"/>
      <c r="K564" s="738"/>
      <c r="L564" s="739"/>
      <c r="M564" s="739"/>
      <c r="N564" s="739"/>
      <c r="O564" s="739"/>
      <c r="P564" s="739"/>
      <c r="Q564" s="739"/>
      <c r="R564" s="739"/>
      <c r="S564" s="739"/>
      <c r="T564" s="739"/>
      <c r="U564" s="739"/>
      <c r="V564" s="739"/>
      <c r="W564" s="739"/>
      <c r="X564" s="739"/>
      <c r="Y564" s="739"/>
      <c r="Z564" s="739"/>
    </row>
    <row r="565" spans="1:26" ht="15.75" customHeight="1" x14ac:dyDescent="0.3">
      <c r="A565" s="744"/>
      <c r="B565" s="738"/>
      <c r="C565" s="738"/>
      <c r="D565" s="738"/>
      <c r="E565" s="738"/>
      <c r="F565" s="738"/>
      <c r="G565" s="738"/>
      <c r="H565" s="738"/>
      <c r="I565" s="738"/>
      <c r="J565" s="738"/>
      <c r="K565" s="738"/>
      <c r="L565" s="739"/>
      <c r="M565" s="739"/>
      <c r="N565" s="739"/>
      <c r="O565" s="739"/>
      <c r="P565" s="739"/>
      <c r="Q565" s="739"/>
      <c r="R565" s="739"/>
      <c r="S565" s="739"/>
      <c r="T565" s="739"/>
      <c r="U565" s="739"/>
      <c r="V565" s="739"/>
      <c r="W565" s="739"/>
      <c r="X565" s="739"/>
      <c r="Y565" s="739"/>
      <c r="Z565" s="739"/>
    </row>
    <row r="566" spans="1:26" ht="15.75" customHeight="1" x14ac:dyDescent="0.3">
      <c r="A566" s="744"/>
      <c r="B566" s="738"/>
      <c r="C566" s="738"/>
      <c r="D566" s="738"/>
      <c r="E566" s="738"/>
      <c r="F566" s="738"/>
      <c r="G566" s="738"/>
      <c r="H566" s="738"/>
      <c r="I566" s="738"/>
      <c r="J566" s="738"/>
      <c r="K566" s="738"/>
      <c r="L566" s="739"/>
      <c r="M566" s="739"/>
      <c r="N566" s="739"/>
      <c r="O566" s="739"/>
      <c r="P566" s="739"/>
      <c r="Q566" s="739"/>
      <c r="R566" s="739"/>
      <c r="S566" s="739"/>
      <c r="T566" s="739"/>
      <c r="U566" s="739"/>
      <c r="V566" s="739"/>
      <c r="W566" s="739"/>
      <c r="X566" s="739"/>
      <c r="Y566" s="739"/>
      <c r="Z566" s="739"/>
    </row>
    <row r="567" spans="1:26" ht="15.75" customHeight="1" x14ac:dyDescent="0.3">
      <c r="A567" s="744"/>
      <c r="B567" s="738"/>
      <c r="C567" s="738"/>
      <c r="D567" s="738"/>
      <c r="E567" s="738"/>
      <c r="F567" s="738"/>
      <c r="G567" s="738"/>
      <c r="H567" s="738"/>
      <c r="I567" s="738"/>
      <c r="J567" s="738"/>
      <c r="K567" s="738"/>
      <c r="L567" s="739"/>
      <c r="M567" s="739"/>
      <c r="N567" s="739"/>
      <c r="O567" s="739"/>
      <c r="P567" s="739"/>
      <c r="Q567" s="739"/>
      <c r="R567" s="739"/>
      <c r="S567" s="739"/>
      <c r="T567" s="739"/>
      <c r="U567" s="739"/>
      <c r="V567" s="739"/>
      <c r="W567" s="739"/>
      <c r="X567" s="739"/>
      <c r="Y567" s="739"/>
      <c r="Z567" s="739"/>
    </row>
    <row r="568" spans="1:26" ht="15.75" customHeight="1" x14ac:dyDescent="0.3">
      <c r="A568" s="744"/>
      <c r="B568" s="738"/>
      <c r="C568" s="738"/>
      <c r="D568" s="738"/>
      <c r="E568" s="738"/>
      <c r="F568" s="738"/>
      <c r="G568" s="738"/>
      <c r="H568" s="738"/>
      <c r="I568" s="738"/>
      <c r="J568" s="738"/>
      <c r="K568" s="738"/>
      <c r="L568" s="739"/>
      <c r="M568" s="739"/>
      <c r="N568" s="739"/>
      <c r="O568" s="739"/>
      <c r="P568" s="739"/>
      <c r="Q568" s="739"/>
      <c r="R568" s="739"/>
      <c r="S568" s="739"/>
      <c r="T568" s="739"/>
      <c r="U568" s="739"/>
      <c r="V568" s="739"/>
      <c r="W568" s="739"/>
      <c r="X568" s="739"/>
      <c r="Y568" s="739"/>
      <c r="Z568" s="739"/>
    </row>
    <row r="569" spans="1:26" ht="15.75" customHeight="1" x14ac:dyDescent="0.3">
      <c r="A569" s="744"/>
      <c r="B569" s="738"/>
      <c r="C569" s="738"/>
      <c r="D569" s="738"/>
      <c r="E569" s="738"/>
      <c r="F569" s="738"/>
      <c r="G569" s="738"/>
      <c r="H569" s="738"/>
      <c r="I569" s="738"/>
      <c r="J569" s="738"/>
      <c r="K569" s="738"/>
      <c r="L569" s="739"/>
      <c r="M569" s="739"/>
      <c r="N569" s="739"/>
      <c r="O569" s="739"/>
      <c r="P569" s="739"/>
      <c r="Q569" s="739"/>
      <c r="R569" s="739"/>
      <c r="S569" s="739"/>
      <c r="T569" s="739"/>
      <c r="U569" s="739"/>
      <c r="V569" s="739"/>
      <c r="W569" s="739"/>
      <c r="X569" s="739"/>
      <c r="Y569" s="739"/>
      <c r="Z569" s="739"/>
    </row>
    <row r="570" spans="1:26" ht="15.75" customHeight="1" x14ac:dyDescent="0.3">
      <c r="A570" s="744"/>
      <c r="B570" s="738"/>
      <c r="C570" s="738"/>
      <c r="D570" s="738"/>
      <c r="E570" s="738"/>
      <c r="F570" s="738"/>
      <c r="G570" s="738"/>
      <c r="H570" s="738"/>
      <c r="I570" s="738"/>
      <c r="J570" s="738"/>
      <c r="K570" s="738"/>
      <c r="L570" s="739"/>
      <c r="M570" s="739"/>
      <c r="N570" s="739"/>
      <c r="O570" s="739"/>
      <c r="P570" s="739"/>
      <c r="Q570" s="739"/>
      <c r="R570" s="739"/>
      <c r="S570" s="739"/>
      <c r="T570" s="739"/>
      <c r="U570" s="739"/>
      <c r="V570" s="739"/>
      <c r="W570" s="739"/>
      <c r="X570" s="739"/>
      <c r="Y570" s="739"/>
      <c r="Z570" s="739"/>
    </row>
    <row r="571" spans="1:26" ht="15.75" customHeight="1" x14ac:dyDescent="0.3">
      <c r="A571" s="744"/>
      <c r="B571" s="738"/>
      <c r="C571" s="738"/>
      <c r="D571" s="738"/>
      <c r="E571" s="738"/>
      <c r="F571" s="738"/>
      <c r="G571" s="738"/>
      <c r="H571" s="738"/>
      <c r="I571" s="738"/>
      <c r="J571" s="738"/>
      <c r="K571" s="738"/>
      <c r="L571" s="739"/>
      <c r="M571" s="739"/>
      <c r="N571" s="739"/>
      <c r="O571" s="739"/>
      <c r="P571" s="739"/>
      <c r="Q571" s="739"/>
      <c r="R571" s="739"/>
      <c r="S571" s="739"/>
      <c r="T571" s="739"/>
      <c r="U571" s="739"/>
      <c r="V571" s="739"/>
      <c r="W571" s="739"/>
      <c r="X571" s="739"/>
      <c r="Y571" s="739"/>
      <c r="Z571" s="739"/>
    </row>
    <row r="572" spans="1:26" ht="15.75" customHeight="1" x14ac:dyDescent="0.3">
      <c r="A572" s="744"/>
      <c r="B572" s="738"/>
      <c r="C572" s="738"/>
      <c r="D572" s="738"/>
      <c r="E572" s="738"/>
      <c r="F572" s="738"/>
      <c r="G572" s="738"/>
      <c r="H572" s="738"/>
      <c r="I572" s="738"/>
      <c r="J572" s="738"/>
      <c r="K572" s="738"/>
      <c r="L572" s="739"/>
      <c r="M572" s="739"/>
      <c r="N572" s="739"/>
      <c r="O572" s="739"/>
      <c r="P572" s="739"/>
      <c r="Q572" s="739"/>
      <c r="R572" s="739"/>
      <c r="S572" s="739"/>
      <c r="T572" s="739"/>
      <c r="U572" s="739"/>
      <c r="V572" s="739"/>
      <c r="W572" s="739"/>
      <c r="X572" s="739"/>
      <c r="Y572" s="739"/>
      <c r="Z572" s="739"/>
    </row>
    <row r="573" spans="1:26" ht="15.75" customHeight="1" x14ac:dyDescent="0.3">
      <c r="A573" s="744"/>
      <c r="B573" s="738"/>
      <c r="C573" s="738"/>
      <c r="D573" s="738"/>
      <c r="E573" s="738"/>
      <c r="F573" s="738"/>
      <c r="G573" s="738"/>
      <c r="H573" s="738"/>
      <c r="I573" s="738"/>
      <c r="J573" s="738"/>
      <c r="K573" s="738"/>
      <c r="L573" s="739"/>
      <c r="M573" s="739"/>
      <c r="N573" s="739"/>
      <c r="O573" s="739"/>
      <c r="P573" s="739"/>
      <c r="Q573" s="739"/>
      <c r="R573" s="739"/>
      <c r="S573" s="739"/>
      <c r="T573" s="739"/>
      <c r="U573" s="739"/>
      <c r="V573" s="739"/>
      <c r="W573" s="739"/>
      <c r="X573" s="739"/>
      <c r="Y573" s="739"/>
      <c r="Z573" s="739"/>
    </row>
    <row r="574" spans="1:26" ht="15.75" customHeight="1" x14ac:dyDescent="0.3">
      <c r="A574" s="744"/>
      <c r="B574" s="738"/>
      <c r="C574" s="738"/>
      <c r="D574" s="738"/>
      <c r="E574" s="738"/>
      <c r="F574" s="738"/>
      <c r="G574" s="738"/>
      <c r="H574" s="738"/>
      <c r="I574" s="738"/>
      <c r="J574" s="738"/>
      <c r="K574" s="738"/>
      <c r="L574" s="739"/>
      <c r="M574" s="739"/>
      <c r="N574" s="739"/>
      <c r="O574" s="739"/>
      <c r="P574" s="739"/>
      <c r="Q574" s="739"/>
      <c r="R574" s="739"/>
      <c r="S574" s="739"/>
      <c r="T574" s="739"/>
      <c r="U574" s="739"/>
      <c r="V574" s="739"/>
      <c r="W574" s="739"/>
      <c r="X574" s="739"/>
      <c r="Y574" s="739"/>
      <c r="Z574" s="739"/>
    </row>
    <row r="575" spans="1:26" ht="15.75" customHeight="1" x14ac:dyDescent="0.3">
      <c r="A575" s="744"/>
      <c r="B575" s="738"/>
      <c r="C575" s="738"/>
      <c r="D575" s="738"/>
      <c r="E575" s="738"/>
      <c r="F575" s="738"/>
      <c r="G575" s="738"/>
      <c r="H575" s="738"/>
      <c r="I575" s="738"/>
      <c r="J575" s="738"/>
      <c r="K575" s="738"/>
      <c r="L575" s="739"/>
      <c r="M575" s="739"/>
      <c r="N575" s="739"/>
      <c r="O575" s="739"/>
      <c r="P575" s="739"/>
      <c r="Q575" s="739"/>
      <c r="R575" s="739"/>
      <c r="S575" s="739"/>
      <c r="T575" s="739"/>
      <c r="U575" s="739"/>
      <c r="V575" s="739"/>
      <c r="W575" s="739"/>
      <c r="X575" s="739"/>
      <c r="Y575" s="739"/>
      <c r="Z575" s="739"/>
    </row>
    <row r="576" spans="1:26" ht="15.75" customHeight="1" x14ac:dyDescent="0.3">
      <c r="A576" s="744"/>
      <c r="B576" s="738"/>
      <c r="C576" s="738"/>
      <c r="D576" s="738"/>
      <c r="E576" s="738"/>
      <c r="F576" s="738"/>
      <c r="G576" s="738"/>
      <c r="H576" s="738"/>
      <c r="I576" s="738"/>
      <c r="J576" s="738"/>
      <c r="K576" s="738"/>
      <c r="L576" s="739"/>
      <c r="M576" s="739"/>
      <c r="N576" s="739"/>
      <c r="O576" s="739"/>
      <c r="P576" s="739"/>
      <c r="Q576" s="739"/>
      <c r="R576" s="739"/>
      <c r="S576" s="739"/>
      <c r="T576" s="739"/>
      <c r="U576" s="739"/>
      <c r="V576" s="739"/>
      <c r="W576" s="739"/>
      <c r="X576" s="739"/>
      <c r="Y576" s="739"/>
      <c r="Z576" s="739"/>
    </row>
    <row r="577" spans="1:26" ht="15.75" customHeight="1" x14ac:dyDescent="0.3">
      <c r="A577" s="744"/>
      <c r="B577" s="738"/>
      <c r="C577" s="738"/>
      <c r="D577" s="738"/>
      <c r="E577" s="738"/>
      <c r="F577" s="738"/>
      <c r="G577" s="738"/>
      <c r="H577" s="738"/>
      <c r="I577" s="738"/>
      <c r="J577" s="738"/>
      <c r="K577" s="738"/>
      <c r="L577" s="739"/>
      <c r="M577" s="739"/>
      <c r="N577" s="739"/>
      <c r="O577" s="739"/>
      <c r="P577" s="739"/>
      <c r="Q577" s="739"/>
      <c r="R577" s="739"/>
      <c r="S577" s="739"/>
      <c r="T577" s="739"/>
      <c r="U577" s="739"/>
      <c r="V577" s="739"/>
      <c r="W577" s="739"/>
      <c r="X577" s="739"/>
      <c r="Y577" s="739"/>
      <c r="Z577" s="739"/>
    </row>
    <row r="578" spans="1:26" ht="15.75" customHeight="1" x14ac:dyDescent="0.3">
      <c r="A578" s="744"/>
      <c r="B578" s="738"/>
      <c r="C578" s="738"/>
      <c r="D578" s="738"/>
      <c r="E578" s="738"/>
      <c r="F578" s="738"/>
      <c r="G578" s="738"/>
      <c r="H578" s="738"/>
      <c r="I578" s="738"/>
      <c r="J578" s="738"/>
      <c r="K578" s="738"/>
      <c r="L578" s="739"/>
      <c r="M578" s="739"/>
      <c r="N578" s="739"/>
      <c r="O578" s="739"/>
      <c r="P578" s="739"/>
      <c r="Q578" s="739"/>
      <c r="R578" s="739"/>
      <c r="S578" s="739"/>
      <c r="T578" s="739"/>
      <c r="U578" s="739"/>
      <c r="V578" s="739"/>
      <c r="W578" s="739"/>
      <c r="X578" s="739"/>
      <c r="Y578" s="739"/>
      <c r="Z578" s="739"/>
    </row>
    <row r="579" spans="1:26" ht="15.75" customHeight="1" x14ac:dyDescent="0.3">
      <c r="A579" s="744"/>
      <c r="B579" s="738"/>
      <c r="C579" s="738"/>
      <c r="D579" s="738"/>
      <c r="E579" s="738"/>
      <c r="F579" s="738"/>
      <c r="G579" s="738"/>
      <c r="H579" s="738"/>
      <c r="I579" s="738"/>
      <c r="J579" s="738"/>
      <c r="K579" s="738"/>
      <c r="L579" s="739"/>
      <c r="M579" s="739"/>
      <c r="N579" s="739"/>
      <c r="O579" s="739"/>
      <c r="P579" s="739"/>
      <c r="Q579" s="739"/>
      <c r="R579" s="739"/>
      <c r="S579" s="739"/>
      <c r="T579" s="739"/>
      <c r="U579" s="739"/>
      <c r="V579" s="739"/>
      <c r="W579" s="739"/>
      <c r="X579" s="739"/>
      <c r="Y579" s="739"/>
      <c r="Z579" s="739"/>
    </row>
    <row r="580" spans="1:26" ht="15.75" customHeight="1" x14ac:dyDescent="0.3">
      <c r="A580" s="744"/>
      <c r="B580" s="738"/>
      <c r="C580" s="738"/>
      <c r="D580" s="738"/>
      <c r="E580" s="738"/>
      <c r="F580" s="738"/>
      <c r="G580" s="738"/>
      <c r="H580" s="738"/>
      <c r="I580" s="738"/>
      <c r="J580" s="738"/>
      <c r="K580" s="738"/>
      <c r="L580" s="739"/>
      <c r="M580" s="739"/>
      <c r="N580" s="739"/>
      <c r="O580" s="739"/>
      <c r="P580" s="739"/>
      <c r="Q580" s="739"/>
      <c r="R580" s="739"/>
      <c r="S580" s="739"/>
      <c r="T580" s="739"/>
      <c r="U580" s="739"/>
      <c r="V580" s="739"/>
      <c r="W580" s="739"/>
      <c r="X580" s="739"/>
      <c r="Y580" s="739"/>
      <c r="Z580" s="739"/>
    </row>
    <row r="581" spans="1:26" ht="15.75" customHeight="1" x14ac:dyDescent="0.3">
      <c r="A581" s="744"/>
      <c r="B581" s="738"/>
      <c r="C581" s="738"/>
      <c r="D581" s="738"/>
      <c r="E581" s="738"/>
      <c r="F581" s="738"/>
      <c r="G581" s="738"/>
      <c r="H581" s="738"/>
      <c r="I581" s="738"/>
      <c r="J581" s="738"/>
      <c r="K581" s="738"/>
      <c r="L581" s="739"/>
      <c r="M581" s="739"/>
      <c r="N581" s="739"/>
      <c r="O581" s="739"/>
      <c r="P581" s="739"/>
      <c r="Q581" s="739"/>
      <c r="R581" s="739"/>
      <c r="S581" s="739"/>
      <c r="T581" s="739"/>
      <c r="U581" s="739"/>
      <c r="V581" s="739"/>
      <c r="W581" s="739"/>
      <c r="X581" s="739"/>
      <c r="Y581" s="739"/>
      <c r="Z581" s="739"/>
    </row>
    <row r="582" spans="1:26" ht="15.75" customHeight="1" x14ac:dyDescent="0.3">
      <c r="A582" s="744"/>
      <c r="B582" s="738"/>
      <c r="C582" s="738"/>
      <c r="D582" s="738"/>
      <c r="E582" s="738"/>
      <c r="F582" s="738"/>
      <c r="G582" s="738"/>
      <c r="H582" s="738"/>
      <c r="I582" s="738"/>
      <c r="J582" s="738"/>
      <c r="K582" s="738"/>
      <c r="L582" s="739"/>
      <c r="M582" s="739"/>
      <c r="N582" s="739"/>
      <c r="O582" s="739"/>
      <c r="P582" s="739"/>
      <c r="Q582" s="739"/>
      <c r="R582" s="739"/>
      <c r="S582" s="739"/>
      <c r="T582" s="739"/>
      <c r="U582" s="739"/>
      <c r="V582" s="739"/>
      <c r="W582" s="739"/>
      <c r="X582" s="739"/>
      <c r="Y582" s="739"/>
      <c r="Z582" s="739"/>
    </row>
    <row r="583" spans="1:26" ht="15.75" customHeight="1" x14ac:dyDescent="0.3">
      <c r="A583" s="744"/>
      <c r="B583" s="738"/>
      <c r="C583" s="738"/>
      <c r="D583" s="738"/>
      <c r="E583" s="738"/>
      <c r="F583" s="738"/>
      <c r="G583" s="738"/>
      <c r="H583" s="738"/>
      <c r="I583" s="738"/>
      <c r="J583" s="738"/>
      <c r="K583" s="738"/>
      <c r="L583" s="739"/>
      <c r="M583" s="739"/>
      <c r="N583" s="739"/>
      <c r="O583" s="739"/>
      <c r="P583" s="739"/>
      <c r="Q583" s="739"/>
      <c r="R583" s="739"/>
      <c r="S583" s="739"/>
      <c r="T583" s="739"/>
      <c r="U583" s="739"/>
      <c r="V583" s="739"/>
      <c r="W583" s="739"/>
      <c r="X583" s="739"/>
      <c r="Y583" s="739"/>
      <c r="Z583" s="739"/>
    </row>
    <row r="584" spans="1:26" ht="15.75" customHeight="1" x14ac:dyDescent="0.3">
      <c r="A584" s="744"/>
      <c r="B584" s="738"/>
      <c r="C584" s="738"/>
      <c r="D584" s="738"/>
      <c r="E584" s="738"/>
      <c r="F584" s="738"/>
      <c r="G584" s="738"/>
      <c r="H584" s="738"/>
      <c r="I584" s="738"/>
      <c r="J584" s="738"/>
      <c r="K584" s="738"/>
      <c r="L584" s="739"/>
      <c r="M584" s="739"/>
      <c r="N584" s="739"/>
      <c r="O584" s="739"/>
      <c r="P584" s="739"/>
      <c r="Q584" s="739"/>
      <c r="R584" s="739"/>
      <c r="S584" s="739"/>
      <c r="T584" s="739"/>
      <c r="U584" s="739"/>
      <c r="V584" s="739"/>
      <c r="W584" s="739"/>
      <c r="X584" s="739"/>
      <c r="Y584" s="739"/>
      <c r="Z584" s="739"/>
    </row>
    <row r="585" spans="1:26" ht="15.75" customHeight="1" x14ac:dyDescent="0.3">
      <c r="A585" s="744"/>
      <c r="B585" s="738"/>
      <c r="C585" s="738"/>
      <c r="D585" s="738"/>
      <c r="E585" s="738"/>
      <c r="F585" s="738"/>
      <c r="G585" s="738"/>
      <c r="H585" s="738"/>
      <c r="I585" s="738"/>
      <c r="J585" s="738"/>
      <c r="K585" s="738"/>
      <c r="L585" s="739"/>
      <c r="M585" s="739"/>
      <c r="N585" s="739"/>
      <c r="O585" s="739"/>
      <c r="P585" s="739"/>
      <c r="Q585" s="739"/>
      <c r="R585" s="739"/>
      <c r="S585" s="739"/>
      <c r="T585" s="739"/>
      <c r="U585" s="739"/>
      <c r="V585" s="739"/>
      <c r="W585" s="739"/>
      <c r="X585" s="739"/>
      <c r="Y585" s="739"/>
      <c r="Z585" s="739"/>
    </row>
    <row r="586" spans="1:26" ht="15.75" customHeight="1" x14ac:dyDescent="0.3">
      <c r="A586" s="744"/>
      <c r="B586" s="738"/>
      <c r="C586" s="738"/>
      <c r="D586" s="738"/>
      <c r="E586" s="738"/>
      <c r="F586" s="738"/>
      <c r="G586" s="738"/>
      <c r="H586" s="738"/>
      <c r="I586" s="738"/>
      <c r="J586" s="738"/>
      <c r="K586" s="738"/>
      <c r="L586" s="739"/>
      <c r="M586" s="739"/>
      <c r="N586" s="739"/>
      <c r="O586" s="739"/>
      <c r="P586" s="739"/>
      <c r="Q586" s="739"/>
      <c r="R586" s="739"/>
      <c r="S586" s="739"/>
      <c r="T586" s="739"/>
      <c r="U586" s="739"/>
      <c r="V586" s="739"/>
      <c r="W586" s="739"/>
      <c r="X586" s="739"/>
      <c r="Y586" s="739"/>
      <c r="Z586" s="739"/>
    </row>
    <row r="587" spans="1:26" ht="15.75" customHeight="1" x14ac:dyDescent="0.3">
      <c r="A587" s="744"/>
      <c r="B587" s="738"/>
      <c r="C587" s="738"/>
      <c r="D587" s="738"/>
      <c r="E587" s="738"/>
      <c r="F587" s="738"/>
      <c r="G587" s="738"/>
      <c r="H587" s="738"/>
      <c r="I587" s="738"/>
      <c r="J587" s="738"/>
      <c r="K587" s="738"/>
      <c r="L587" s="739"/>
      <c r="M587" s="739"/>
      <c r="N587" s="739"/>
      <c r="O587" s="739"/>
      <c r="P587" s="739"/>
      <c r="Q587" s="739"/>
      <c r="R587" s="739"/>
      <c r="S587" s="739"/>
      <c r="T587" s="739"/>
      <c r="U587" s="739"/>
      <c r="V587" s="739"/>
      <c r="W587" s="739"/>
      <c r="X587" s="739"/>
      <c r="Y587" s="739"/>
      <c r="Z587" s="739"/>
    </row>
    <row r="588" spans="1:26" ht="15.75" customHeight="1" x14ac:dyDescent="0.3">
      <c r="A588" s="744"/>
      <c r="B588" s="738"/>
      <c r="C588" s="738"/>
      <c r="D588" s="738"/>
      <c r="E588" s="738"/>
      <c r="F588" s="738"/>
      <c r="G588" s="738"/>
      <c r="H588" s="738"/>
      <c r="I588" s="738"/>
      <c r="J588" s="738"/>
      <c r="K588" s="738"/>
      <c r="L588" s="739"/>
      <c r="M588" s="739"/>
      <c r="N588" s="739"/>
      <c r="O588" s="739"/>
      <c r="P588" s="739"/>
      <c r="Q588" s="739"/>
      <c r="R588" s="739"/>
      <c r="S588" s="739"/>
      <c r="T588" s="739"/>
      <c r="U588" s="739"/>
      <c r="V588" s="739"/>
      <c r="W588" s="739"/>
      <c r="X588" s="739"/>
      <c r="Y588" s="739"/>
      <c r="Z588" s="739"/>
    </row>
    <row r="589" spans="1:26" ht="15.75" customHeight="1" x14ac:dyDescent="0.3">
      <c r="A589" s="744"/>
      <c r="B589" s="738"/>
      <c r="C589" s="738"/>
      <c r="D589" s="738"/>
      <c r="E589" s="738"/>
      <c r="F589" s="738"/>
      <c r="G589" s="738"/>
      <c r="H589" s="738"/>
      <c r="I589" s="738"/>
      <c r="J589" s="738"/>
      <c r="K589" s="738"/>
      <c r="L589" s="739"/>
      <c r="M589" s="739"/>
      <c r="N589" s="739"/>
      <c r="O589" s="739"/>
      <c r="P589" s="739"/>
      <c r="Q589" s="739"/>
      <c r="R589" s="739"/>
      <c r="S589" s="739"/>
      <c r="T589" s="739"/>
      <c r="U589" s="739"/>
      <c r="V589" s="739"/>
      <c r="W589" s="739"/>
      <c r="X589" s="739"/>
      <c r="Y589" s="739"/>
      <c r="Z589" s="739"/>
    </row>
    <row r="590" spans="1:26" ht="15.75" customHeight="1" x14ac:dyDescent="0.3">
      <c r="A590" s="744"/>
      <c r="B590" s="738"/>
      <c r="C590" s="738"/>
      <c r="D590" s="738"/>
      <c r="E590" s="738"/>
      <c r="F590" s="738"/>
      <c r="G590" s="738"/>
      <c r="H590" s="738"/>
      <c r="I590" s="738"/>
      <c r="J590" s="738"/>
      <c r="K590" s="738"/>
      <c r="L590" s="739"/>
      <c r="M590" s="739"/>
      <c r="N590" s="739"/>
      <c r="O590" s="739"/>
      <c r="P590" s="739"/>
      <c r="Q590" s="739"/>
      <c r="R590" s="739"/>
      <c r="S590" s="739"/>
      <c r="T590" s="739"/>
      <c r="U590" s="739"/>
      <c r="V590" s="739"/>
      <c r="W590" s="739"/>
      <c r="X590" s="739"/>
      <c r="Y590" s="739"/>
      <c r="Z590" s="739"/>
    </row>
    <row r="591" spans="1:26" ht="15.75" customHeight="1" x14ac:dyDescent="0.3">
      <c r="A591" s="744"/>
      <c r="B591" s="738"/>
      <c r="C591" s="738"/>
      <c r="D591" s="738"/>
      <c r="E591" s="738"/>
      <c r="F591" s="738"/>
      <c r="G591" s="738"/>
      <c r="H591" s="738"/>
      <c r="I591" s="738"/>
      <c r="J591" s="738"/>
      <c r="K591" s="738"/>
      <c r="L591" s="739"/>
      <c r="M591" s="739"/>
      <c r="N591" s="739"/>
      <c r="O591" s="739"/>
      <c r="P591" s="739"/>
      <c r="Q591" s="739"/>
      <c r="R591" s="739"/>
      <c r="S591" s="739"/>
      <c r="T591" s="739"/>
      <c r="U591" s="739"/>
      <c r="V591" s="739"/>
      <c r="W591" s="739"/>
      <c r="X591" s="739"/>
      <c r="Y591" s="739"/>
      <c r="Z591" s="739"/>
    </row>
    <row r="592" spans="1:26" ht="15.75" customHeight="1" x14ac:dyDescent="0.3">
      <c r="A592" s="744"/>
      <c r="B592" s="738"/>
      <c r="C592" s="738"/>
      <c r="D592" s="738"/>
      <c r="E592" s="738"/>
      <c r="F592" s="738"/>
      <c r="G592" s="738"/>
      <c r="H592" s="738"/>
      <c r="I592" s="738"/>
      <c r="J592" s="738"/>
      <c r="K592" s="738"/>
      <c r="L592" s="739"/>
      <c r="M592" s="739"/>
      <c r="N592" s="739"/>
      <c r="O592" s="739"/>
      <c r="P592" s="739"/>
      <c r="Q592" s="739"/>
      <c r="R592" s="739"/>
      <c r="S592" s="739"/>
      <c r="T592" s="739"/>
      <c r="U592" s="739"/>
      <c r="V592" s="739"/>
      <c r="W592" s="739"/>
      <c r="X592" s="739"/>
      <c r="Y592" s="739"/>
      <c r="Z592" s="739"/>
    </row>
    <row r="593" spans="1:26" ht="15.75" customHeight="1" x14ac:dyDescent="0.3">
      <c r="A593" s="744"/>
      <c r="B593" s="738"/>
      <c r="C593" s="738"/>
      <c r="D593" s="738"/>
      <c r="E593" s="738"/>
      <c r="F593" s="738"/>
      <c r="G593" s="738"/>
      <c r="H593" s="738"/>
      <c r="I593" s="738"/>
      <c r="J593" s="738"/>
      <c r="K593" s="738"/>
      <c r="L593" s="739"/>
      <c r="M593" s="739"/>
      <c r="N593" s="739"/>
      <c r="O593" s="739"/>
      <c r="P593" s="739"/>
      <c r="Q593" s="739"/>
      <c r="R593" s="739"/>
      <c r="S593" s="739"/>
      <c r="T593" s="739"/>
      <c r="U593" s="739"/>
      <c r="V593" s="739"/>
      <c r="W593" s="739"/>
      <c r="X593" s="739"/>
      <c r="Y593" s="739"/>
      <c r="Z593" s="739"/>
    </row>
    <row r="594" spans="1:26" ht="15.75" customHeight="1" x14ac:dyDescent="0.3">
      <c r="A594" s="744"/>
      <c r="B594" s="738"/>
      <c r="C594" s="738"/>
      <c r="D594" s="738"/>
      <c r="E594" s="738"/>
      <c r="F594" s="738"/>
      <c r="G594" s="738"/>
      <c r="H594" s="738"/>
      <c r="I594" s="738"/>
      <c r="J594" s="738"/>
      <c r="K594" s="738"/>
      <c r="L594" s="739"/>
      <c r="M594" s="739"/>
      <c r="N594" s="739"/>
      <c r="O594" s="739"/>
      <c r="P594" s="739"/>
      <c r="Q594" s="739"/>
      <c r="R594" s="739"/>
      <c r="S594" s="739"/>
      <c r="T594" s="739"/>
      <c r="U594" s="739"/>
      <c r="V594" s="739"/>
      <c r="W594" s="739"/>
      <c r="X594" s="739"/>
      <c r="Y594" s="739"/>
      <c r="Z594" s="739"/>
    </row>
    <row r="595" spans="1:26" ht="15.75" customHeight="1" x14ac:dyDescent="0.3">
      <c r="A595" s="744"/>
      <c r="B595" s="738"/>
      <c r="C595" s="738"/>
      <c r="D595" s="738"/>
      <c r="E595" s="738"/>
      <c r="F595" s="738"/>
      <c r="G595" s="738"/>
      <c r="H595" s="738"/>
      <c r="I595" s="738"/>
      <c r="J595" s="738"/>
      <c r="K595" s="738"/>
      <c r="L595" s="739"/>
      <c r="M595" s="739"/>
      <c r="N595" s="739"/>
      <c r="O595" s="739"/>
      <c r="P595" s="739"/>
      <c r="Q595" s="739"/>
      <c r="R595" s="739"/>
      <c r="S595" s="739"/>
      <c r="T595" s="739"/>
      <c r="U595" s="739"/>
      <c r="V595" s="739"/>
      <c r="W595" s="739"/>
      <c r="X595" s="739"/>
      <c r="Y595" s="739"/>
      <c r="Z595" s="739"/>
    </row>
    <row r="596" spans="1:26" ht="15.75" customHeight="1" x14ac:dyDescent="0.3">
      <c r="A596" s="744"/>
      <c r="B596" s="738"/>
      <c r="C596" s="738"/>
      <c r="D596" s="738"/>
      <c r="E596" s="738"/>
      <c r="F596" s="738"/>
      <c r="G596" s="738"/>
      <c r="H596" s="738"/>
      <c r="I596" s="738"/>
      <c r="J596" s="738"/>
      <c r="K596" s="738"/>
      <c r="L596" s="739"/>
      <c r="M596" s="739"/>
      <c r="N596" s="739"/>
      <c r="O596" s="739"/>
      <c r="P596" s="739"/>
      <c r="Q596" s="739"/>
      <c r="R596" s="739"/>
      <c r="S596" s="739"/>
      <c r="T596" s="739"/>
      <c r="U596" s="739"/>
      <c r="V596" s="739"/>
      <c r="W596" s="739"/>
      <c r="X596" s="739"/>
      <c r="Y596" s="739"/>
      <c r="Z596" s="739"/>
    </row>
    <row r="597" spans="1:26" ht="15.75" customHeight="1" x14ac:dyDescent="0.3">
      <c r="A597" s="744"/>
      <c r="B597" s="738"/>
      <c r="C597" s="738"/>
      <c r="D597" s="738"/>
      <c r="E597" s="738"/>
      <c r="F597" s="738"/>
      <c r="G597" s="738"/>
      <c r="H597" s="738"/>
      <c r="I597" s="738"/>
      <c r="J597" s="738"/>
      <c r="K597" s="738"/>
      <c r="L597" s="739"/>
      <c r="M597" s="739"/>
      <c r="N597" s="739"/>
      <c r="O597" s="739"/>
      <c r="P597" s="739"/>
      <c r="Q597" s="739"/>
      <c r="R597" s="739"/>
      <c r="S597" s="739"/>
      <c r="T597" s="739"/>
      <c r="U597" s="739"/>
      <c r="V597" s="739"/>
      <c r="W597" s="739"/>
      <c r="X597" s="739"/>
      <c r="Y597" s="739"/>
      <c r="Z597" s="739"/>
    </row>
    <row r="598" spans="1:26" ht="15.75" customHeight="1" x14ac:dyDescent="0.3">
      <c r="A598" s="744"/>
      <c r="B598" s="738"/>
      <c r="C598" s="738"/>
      <c r="D598" s="738"/>
      <c r="E598" s="738"/>
      <c r="F598" s="738"/>
      <c r="G598" s="738"/>
      <c r="H598" s="738"/>
      <c r="I598" s="738"/>
      <c r="J598" s="738"/>
      <c r="K598" s="738"/>
      <c r="L598" s="739"/>
      <c r="M598" s="739"/>
      <c r="N598" s="739"/>
      <c r="O598" s="739"/>
      <c r="P598" s="739"/>
      <c r="Q598" s="739"/>
      <c r="R598" s="739"/>
      <c r="S598" s="739"/>
      <c r="T598" s="739"/>
      <c r="U598" s="739"/>
      <c r="V598" s="739"/>
      <c r="W598" s="739"/>
      <c r="X598" s="739"/>
      <c r="Y598" s="739"/>
      <c r="Z598" s="739"/>
    </row>
    <row r="599" spans="1:26" ht="15.75" customHeight="1" x14ac:dyDescent="0.3">
      <c r="A599" s="744"/>
      <c r="B599" s="738"/>
      <c r="C599" s="738"/>
      <c r="D599" s="738"/>
      <c r="E599" s="738"/>
      <c r="F599" s="738"/>
      <c r="G599" s="738"/>
      <c r="H599" s="738"/>
      <c r="I599" s="738"/>
      <c r="J599" s="738"/>
      <c r="K599" s="738"/>
      <c r="L599" s="739"/>
      <c r="M599" s="739"/>
      <c r="N599" s="739"/>
      <c r="O599" s="739"/>
      <c r="P599" s="739"/>
      <c r="Q599" s="739"/>
      <c r="R599" s="739"/>
      <c r="S599" s="739"/>
      <c r="T599" s="739"/>
      <c r="U599" s="739"/>
      <c r="V599" s="739"/>
      <c r="W599" s="739"/>
      <c r="X599" s="739"/>
      <c r="Y599" s="739"/>
      <c r="Z599" s="739"/>
    </row>
    <row r="600" spans="1:26" ht="15.75" customHeight="1" x14ac:dyDescent="0.3">
      <c r="A600" s="744"/>
      <c r="B600" s="738"/>
      <c r="C600" s="738"/>
      <c r="D600" s="738"/>
      <c r="E600" s="738"/>
      <c r="F600" s="738"/>
      <c r="G600" s="738"/>
      <c r="H600" s="738"/>
      <c r="I600" s="738"/>
      <c r="J600" s="738"/>
      <c r="K600" s="738"/>
      <c r="L600" s="739"/>
      <c r="M600" s="739"/>
      <c r="N600" s="739"/>
      <c r="O600" s="739"/>
      <c r="P600" s="739"/>
      <c r="Q600" s="739"/>
      <c r="R600" s="739"/>
      <c r="S600" s="739"/>
      <c r="T600" s="739"/>
      <c r="U600" s="739"/>
      <c r="V600" s="739"/>
      <c r="W600" s="739"/>
      <c r="X600" s="739"/>
      <c r="Y600" s="739"/>
      <c r="Z600" s="739"/>
    </row>
    <row r="601" spans="1:26" ht="15.75" customHeight="1" x14ac:dyDescent="0.3">
      <c r="A601" s="744"/>
      <c r="B601" s="738"/>
      <c r="C601" s="738"/>
      <c r="D601" s="738"/>
      <c r="E601" s="738"/>
      <c r="F601" s="738"/>
      <c r="G601" s="738"/>
      <c r="H601" s="738"/>
      <c r="I601" s="738"/>
      <c r="J601" s="738"/>
      <c r="K601" s="738"/>
      <c r="L601" s="739"/>
      <c r="M601" s="739"/>
      <c r="N601" s="739"/>
      <c r="O601" s="739"/>
      <c r="P601" s="739"/>
      <c r="Q601" s="739"/>
      <c r="R601" s="739"/>
      <c r="S601" s="739"/>
      <c r="T601" s="739"/>
      <c r="U601" s="739"/>
      <c r="V601" s="739"/>
      <c r="W601" s="739"/>
      <c r="X601" s="739"/>
      <c r="Y601" s="739"/>
      <c r="Z601" s="739"/>
    </row>
    <row r="602" spans="1:26" ht="15.75" customHeight="1" x14ac:dyDescent="0.3">
      <c r="A602" s="744"/>
      <c r="B602" s="738"/>
      <c r="C602" s="738"/>
      <c r="D602" s="738"/>
      <c r="E602" s="738"/>
      <c r="F602" s="738"/>
      <c r="G602" s="738"/>
      <c r="H602" s="738"/>
      <c r="I602" s="738"/>
      <c r="J602" s="738"/>
      <c r="K602" s="738"/>
      <c r="L602" s="739"/>
      <c r="M602" s="739"/>
      <c r="N602" s="739"/>
      <c r="O602" s="739"/>
      <c r="P602" s="739"/>
      <c r="Q602" s="739"/>
      <c r="R602" s="739"/>
      <c r="S602" s="739"/>
      <c r="T602" s="739"/>
      <c r="U602" s="739"/>
      <c r="V602" s="739"/>
      <c r="W602" s="739"/>
      <c r="X602" s="739"/>
      <c r="Y602" s="739"/>
      <c r="Z602" s="739"/>
    </row>
    <row r="603" spans="1:26" ht="15.75" customHeight="1" x14ac:dyDescent="0.3">
      <c r="A603" s="744"/>
      <c r="B603" s="738"/>
      <c r="C603" s="738"/>
      <c r="D603" s="738"/>
      <c r="E603" s="738"/>
      <c r="F603" s="738"/>
      <c r="G603" s="738"/>
      <c r="H603" s="738"/>
      <c r="I603" s="738"/>
      <c r="J603" s="738"/>
      <c r="K603" s="738"/>
      <c r="L603" s="739"/>
      <c r="M603" s="739"/>
      <c r="N603" s="739"/>
      <c r="O603" s="739"/>
      <c r="P603" s="739"/>
      <c r="Q603" s="739"/>
      <c r="R603" s="739"/>
      <c r="S603" s="739"/>
      <c r="T603" s="739"/>
      <c r="U603" s="739"/>
      <c r="V603" s="739"/>
      <c r="W603" s="739"/>
      <c r="X603" s="739"/>
      <c r="Y603" s="739"/>
      <c r="Z603" s="739"/>
    </row>
    <row r="604" spans="1:26" ht="15.75" customHeight="1" x14ac:dyDescent="0.3">
      <c r="A604" s="744"/>
      <c r="B604" s="738"/>
      <c r="C604" s="738"/>
      <c r="D604" s="738"/>
      <c r="E604" s="738"/>
      <c r="F604" s="738"/>
      <c r="G604" s="738"/>
      <c r="H604" s="738"/>
      <c r="I604" s="738"/>
      <c r="J604" s="738"/>
      <c r="K604" s="738"/>
      <c r="L604" s="739"/>
      <c r="M604" s="739"/>
      <c r="N604" s="739"/>
      <c r="O604" s="739"/>
      <c r="P604" s="739"/>
      <c r="Q604" s="739"/>
      <c r="R604" s="739"/>
      <c r="S604" s="739"/>
      <c r="T604" s="739"/>
      <c r="U604" s="739"/>
      <c r="V604" s="739"/>
      <c r="W604" s="739"/>
      <c r="X604" s="739"/>
      <c r="Y604" s="739"/>
      <c r="Z604" s="739"/>
    </row>
    <row r="605" spans="1:26" ht="15.75" customHeight="1" x14ac:dyDescent="0.3">
      <c r="A605" s="744"/>
      <c r="B605" s="738"/>
      <c r="C605" s="738"/>
      <c r="D605" s="738"/>
      <c r="E605" s="738"/>
      <c r="F605" s="738"/>
      <c r="G605" s="738"/>
      <c r="H605" s="738"/>
      <c r="I605" s="738"/>
      <c r="J605" s="738"/>
      <c r="K605" s="738"/>
      <c r="L605" s="739"/>
      <c r="M605" s="739"/>
      <c r="N605" s="739"/>
      <c r="O605" s="739"/>
      <c r="P605" s="739"/>
      <c r="Q605" s="739"/>
      <c r="R605" s="739"/>
      <c r="S605" s="739"/>
      <c r="T605" s="739"/>
      <c r="U605" s="739"/>
      <c r="V605" s="739"/>
      <c r="W605" s="739"/>
      <c r="X605" s="739"/>
      <c r="Y605" s="739"/>
      <c r="Z605" s="739"/>
    </row>
    <row r="606" spans="1:26" ht="15.75" customHeight="1" x14ac:dyDescent="0.3">
      <c r="A606" s="744"/>
      <c r="B606" s="738"/>
      <c r="C606" s="738"/>
      <c r="D606" s="738"/>
      <c r="E606" s="738"/>
      <c r="F606" s="738"/>
      <c r="G606" s="738"/>
      <c r="H606" s="738"/>
      <c r="I606" s="738"/>
      <c r="J606" s="738"/>
      <c r="K606" s="738"/>
      <c r="L606" s="739"/>
      <c r="M606" s="739"/>
      <c r="N606" s="739"/>
      <c r="O606" s="739"/>
      <c r="P606" s="739"/>
      <c r="Q606" s="739"/>
      <c r="R606" s="739"/>
      <c r="S606" s="739"/>
      <c r="T606" s="739"/>
      <c r="U606" s="739"/>
      <c r="V606" s="739"/>
      <c r="W606" s="739"/>
      <c r="X606" s="739"/>
      <c r="Y606" s="739"/>
      <c r="Z606" s="739"/>
    </row>
    <row r="607" spans="1:26" ht="15.75" customHeight="1" x14ac:dyDescent="0.3">
      <c r="A607" s="744"/>
      <c r="B607" s="738"/>
      <c r="C607" s="738"/>
      <c r="D607" s="738"/>
      <c r="E607" s="738"/>
      <c r="F607" s="738"/>
      <c r="G607" s="738"/>
      <c r="H607" s="738"/>
      <c r="I607" s="738"/>
      <c r="J607" s="738"/>
      <c r="K607" s="738"/>
      <c r="L607" s="739"/>
      <c r="M607" s="739"/>
      <c r="N607" s="739"/>
      <c r="O607" s="739"/>
      <c r="P607" s="739"/>
      <c r="Q607" s="739"/>
      <c r="R607" s="739"/>
      <c r="S607" s="739"/>
      <c r="T607" s="739"/>
      <c r="U607" s="739"/>
      <c r="V607" s="739"/>
      <c r="W607" s="739"/>
      <c r="X607" s="739"/>
      <c r="Y607" s="739"/>
      <c r="Z607" s="739"/>
    </row>
    <row r="608" spans="1:26" ht="15.75" customHeight="1" x14ac:dyDescent="0.3">
      <c r="A608" s="744"/>
      <c r="B608" s="738"/>
      <c r="C608" s="738"/>
      <c r="D608" s="738"/>
      <c r="E608" s="738"/>
      <c r="F608" s="738"/>
      <c r="G608" s="738"/>
      <c r="H608" s="738"/>
      <c r="I608" s="738"/>
      <c r="J608" s="738"/>
      <c r="K608" s="738"/>
      <c r="L608" s="739"/>
      <c r="M608" s="739"/>
      <c r="N608" s="739"/>
      <c r="O608" s="739"/>
      <c r="P608" s="739"/>
      <c r="Q608" s="739"/>
      <c r="R608" s="739"/>
      <c r="S608" s="739"/>
      <c r="T608" s="739"/>
      <c r="U608" s="739"/>
      <c r="V608" s="739"/>
      <c r="W608" s="739"/>
      <c r="X608" s="739"/>
      <c r="Y608" s="739"/>
      <c r="Z608" s="739"/>
    </row>
    <row r="609" spans="1:26" ht="15.75" customHeight="1" x14ac:dyDescent="0.3">
      <c r="A609" s="744"/>
      <c r="B609" s="738"/>
      <c r="C609" s="738"/>
      <c r="D609" s="738"/>
      <c r="E609" s="738"/>
      <c r="F609" s="738"/>
      <c r="G609" s="738"/>
      <c r="H609" s="738"/>
      <c r="I609" s="738"/>
      <c r="J609" s="738"/>
      <c r="K609" s="738"/>
      <c r="L609" s="739"/>
      <c r="M609" s="739"/>
      <c r="N609" s="739"/>
      <c r="O609" s="739"/>
      <c r="P609" s="739"/>
      <c r="Q609" s="739"/>
      <c r="R609" s="739"/>
      <c r="S609" s="739"/>
      <c r="T609" s="739"/>
      <c r="U609" s="739"/>
      <c r="V609" s="739"/>
      <c r="W609" s="739"/>
      <c r="X609" s="739"/>
      <c r="Y609" s="739"/>
      <c r="Z609" s="739"/>
    </row>
    <row r="610" spans="1:26" ht="15.75" customHeight="1" x14ac:dyDescent="0.3">
      <c r="A610" s="744"/>
      <c r="B610" s="738"/>
      <c r="C610" s="738"/>
      <c r="D610" s="738"/>
      <c r="E610" s="738"/>
      <c r="F610" s="738"/>
      <c r="G610" s="738"/>
      <c r="H610" s="738"/>
      <c r="I610" s="738"/>
      <c r="J610" s="738"/>
      <c r="K610" s="738"/>
      <c r="L610" s="739"/>
      <c r="M610" s="739"/>
      <c r="N610" s="739"/>
      <c r="O610" s="739"/>
      <c r="P610" s="739"/>
      <c r="Q610" s="739"/>
      <c r="R610" s="739"/>
      <c r="S610" s="739"/>
      <c r="T610" s="739"/>
      <c r="U610" s="739"/>
      <c r="V610" s="739"/>
      <c r="W610" s="739"/>
      <c r="X610" s="739"/>
      <c r="Y610" s="739"/>
      <c r="Z610" s="739"/>
    </row>
    <row r="611" spans="1:26" ht="15.75" customHeight="1" x14ac:dyDescent="0.3">
      <c r="A611" s="744"/>
      <c r="B611" s="738"/>
      <c r="C611" s="738"/>
      <c r="D611" s="738"/>
      <c r="E611" s="738"/>
      <c r="F611" s="738"/>
      <c r="G611" s="738"/>
      <c r="H611" s="738"/>
      <c r="I611" s="738"/>
      <c r="J611" s="738"/>
      <c r="K611" s="738"/>
      <c r="L611" s="739"/>
      <c r="M611" s="739"/>
      <c r="N611" s="739"/>
      <c r="O611" s="739"/>
      <c r="P611" s="739"/>
      <c r="Q611" s="739"/>
      <c r="R611" s="739"/>
      <c r="S611" s="739"/>
      <c r="T611" s="739"/>
      <c r="U611" s="739"/>
      <c r="V611" s="739"/>
      <c r="W611" s="739"/>
      <c r="X611" s="739"/>
      <c r="Y611" s="739"/>
      <c r="Z611" s="739"/>
    </row>
    <row r="612" spans="1:26" ht="15.75" customHeight="1" x14ac:dyDescent="0.3">
      <c r="A612" s="744"/>
      <c r="B612" s="738"/>
      <c r="C612" s="738"/>
      <c r="D612" s="738"/>
      <c r="E612" s="738"/>
      <c r="F612" s="738"/>
      <c r="G612" s="738"/>
      <c r="H612" s="738"/>
      <c r="I612" s="738"/>
      <c r="J612" s="738"/>
      <c r="K612" s="738"/>
      <c r="L612" s="739"/>
      <c r="M612" s="739"/>
      <c r="N612" s="739"/>
      <c r="O612" s="739"/>
      <c r="P612" s="739"/>
      <c r="Q612" s="739"/>
      <c r="R612" s="739"/>
      <c r="S612" s="739"/>
      <c r="T612" s="739"/>
      <c r="U612" s="739"/>
      <c r="V612" s="739"/>
      <c r="W612" s="739"/>
      <c r="X612" s="739"/>
      <c r="Y612" s="739"/>
      <c r="Z612" s="739"/>
    </row>
    <row r="613" spans="1:26" ht="15.75" customHeight="1" x14ac:dyDescent="0.3">
      <c r="A613" s="744"/>
      <c r="B613" s="738"/>
      <c r="C613" s="738"/>
      <c r="D613" s="738"/>
      <c r="E613" s="738"/>
      <c r="F613" s="738"/>
      <c r="G613" s="738"/>
      <c r="H613" s="738"/>
      <c r="I613" s="738"/>
      <c r="J613" s="738"/>
      <c r="K613" s="738"/>
      <c r="L613" s="739"/>
      <c r="M613" s="739"/>
      <c r="N613" s="739"/>
      <c r="O613" s="739"/>
      <c r="P613" s="739"/>
      <c r="Q613" s="739"/>
      <c r="R613" s="739"/>
      <c r="S613" s="739"/>
      <c r="T613" s="739"/>
      <c r="U613" s="739"/>
      <c r="V613" s="739"/>
      <c r="W613" s="739"/>
      <c r="X613" s="739"/>
      <c r="Y613" s="739"/>
      <c r="Z613" s="739"/>
    </row>
    <row r="614" spans="1:26" ht="15.75" customHeight="1" x14ac:dyDescent="0.3">
      <c r="A614" s="744"/>
      <c r="B614" s="738"/>
      <c r="C614" s="738"/>
      <c r="D614" s="738"/>
      <c r="E614" s="738"/>
      <c r="F614" s="738"/>
      <c r="G614" s="738"/>
      <c r="H614" s="738"/>
      <c r="I614" s="738"/>
      <c r="J614" s="738"/>
      <c r="K614" s="738"/>
      <c r="L614" s="739"/>
      <c r="M614" s="739"/>
      <c r="N614" s="739"/>
      <c r="O614" s="739"/>
      <c r="P614" s="739"/>
      <c r="Q614" s="739"/>
      <c r="R614" s="739"/>
      <c r="S614" s="739"/>
      <c r="T614" s="739"/>
      <c r="U614" s="739"/>
      <c r="V614" s="739"/>
      <c r="W614" s="739"/>
      <c r="X614" s="739"/>
      <c r="Y614" s="739"/>
      <c r="Z614" s="739"/>
    </row>
    <row r="615" spans="1:26" ht="15.75" customHeight="1" x14ac:dyDescent="0.3">
      <c r="A615" s="744"/>
      <c r="B615" s="738"/>
      <c r="C615" s="738"/>
      <c r="D615" s="738"/>
      <c r="E615" s="738"/>
      <c r="F615" s="738"/>
      <c r="G615" s="738"/>
      <c r="H615" s="738"/>
      <c r="I615" s="738"/>
      <c r="J615" s="738"/>
      <c r="K615" s="738"/>
      <c r="L615" s="739"/>
      <c r="M615" s="739"/>
      <c r="N615" s="739"/>
      <c r="O615" s="739"/>
      <c r="P615" s="739"/>
      <c r="Q615" s="739"/>
      <c r="R615" s="739"/>
      <c r="S615" s="739"/>
      <c r="T615" s="739"/>
      <c r="U615" s="739"/>
      <c r="V615" s="739"/>
      <c r="W615" s="739"/>
      <c r="X615" s="739"/>
      <c r="Y615" s="739"/>
      <c r="Z615" s="739"/>
    </row>
    <row r="616" spans="1:26" ht="15.75" customHeight="1" x14ac:dyDescent="0.3">
      <c r="A616" s="744"/>
      <c r="B616" s="738"/>
      <c r="C616" s="738"/>
      <c r="D616" s="738"/>
      <c r="E616" s="738"/>
      <c r="F616" s="738"/>
      <c r="G616" s="738"/>
      <c r="H616" s="738"/>
      <c r="I616" s="738"/>
      <c r="J616" s="738"/>
      <c r="K616" s="738"/>
      <c r="L616" s="739"/>
      <c r="M616" s="739"/>
      <c r="N616" s="739"/>
      <c r="O616" s="739"/>
      <c r="P616" s="739"/>
      <c r="Q616" s="739"/>
      <c r="R616" s="739"/>
      <c r="S616" s="739"/>
      <c r="T616" s="739"/>
      <c r="U616" s="739"/>
      <c r="V616" s="739"/>
      <c r="W616" s="739"/>
      <c r="X616" s="739"/>
      <c r="Y616" s="739"/>
      <c r="Z616" s="739"/>
    </row>
    <row r="617" spans="1:26" ht="15.75" customHeight="1" x14ac:dyDescent="0.3">
      <c r="A617" s="744"/>
      <c r="B617" s="738"/>
      <c r="C617" s="738"/>
      <c r="D617" s="738"/>
      <c r="E617" s="738"/>
      <c r="F617" s="738"/>
      <c r="G617" s="738"/>
      <c r="H617" s="738"/>
      <c r="I617" s="738"/>
      <c r="J617" s="738"/>
      <c r="K617" s="738"/>
      <c r="L617" s="739"/>
      <c r="M617" s="739"/>
      <c r="N617" s="739"/>
      <c r="O617" s="739"/>
      <c r="P617" s="739"/>
      <c r="Q617" s="739"/>
      <c r="R617" s="739"/>
      <c r="S617" s="739"/>
      <c r="T617" s="739"/>
      <c r="U617" s="739"/>
      <c r="V617" s="739"/>
      <c r="W617" s="739"/>
      <c r="X617" s="739"/>
      <c r="Y617" s="739"/>
      <c r="Z617" s="739"/>
    </row>
    <row r="618" spans="1:26" ht="15.75" customHeight="1" x14ac:dyDescent="0.3">
      <c r="A618" s="744"/>
      <c r="B618" s="738"/>
      <c r="C618" s="738"/>
      <c r="D618" s="738"/>
      <c r="E618" s="738"/>
      <c r="F618" s="738"/>
      <c r="G618" s="738"/>
      <c r="H618" s="738"/>
      <c r="I618" s="738"/>
      <c r="J618" s="738"/>
      <c r="K618" s="738"/>
      <c r="L618" s="739"/>
      <c r="M618" s="739"/>
      <c r="N618" s="739"/>
      <c r="O618" s="739"/>
      <c r="P618" s="739"/>
      <c r="Q618" s="739"/>
      <c r="R618" s="739"/>
      <c r="S618" s="739"/>
      <c r="T618" s="739"/>
      <c r="U618" s="739"/>
      <c r="V618" s="739"/>
      <c r="W618" s="739"/>
      <c r="X618" s="739"/>
      <c r="Y618" s="739"/>
      <c r="Z618" s="739"/>
    </row>
    <row r="619" spans="1:26" ht="15.75" customHeight="1" x14ac:dyDescent="0.3">
      <c r="A619" s="744"/>
      <c r="B619" s="738"/>
      <c r="C619" s="738"/>
      <c r="D619" s="738"/>
      <c r="E619" s="738"/>
      <c r="F619" s="738"/>
      <c r="G619" s="738"/>
      <c r="H619" s="738"/>
      <c r="I619" s="738"/>
      <c r="J619" s="738"/>
      <c r="K619" s="738"/>
      <c r="L619" s="739"/>
      <c r="M619" s="739"/>
      <c r="N619" s="739"/>
      <c r="O619" s="739"/>
      <c r="P619" s="739"/>
      <c r="Q619" s="739"/>
      <c r="R619" s="739"/>
      <c r="S619" s="739"/>
      <c r="T619" s="739"/>
      <c r="U619" s="739"/>
      <c r="V619" s="739"/>
      <c r="W619" s="739"/>
      <c r="X619" s="739"/>
      <c r="Y619" s="739"/>
      <c r="Z619" s="739"/>
    </row>
    <row r="620" spans="1:26" ht="15.75" customHeight="1" x14ac:dyDescent="0.3">
      <c r="A620" s="744"/>
      <c r="B620" s="738"/>
      <c r="C620" s="738"/>
      <c r="D620" s="738"/>
      <c r="E620" s="738"/>
      <c r="F620" s="738"/>
      <c r="G620" s="738"/>
      <c r="H620" s="738"/>
      <c r="I620" s="738"/>
      <c r="J620" s="738"/>
      <c r="K620" s="738"/>
      <c r="L620" s="739"/>
      <c r="M620" s="739"/>
      <c r="N620" s="739"/>
      <c r="O620" s="739"/>
      <c r="P620" s="739"/>
      <c r="Q620" s="739"/>
      <c r="R620" s="739"/>
      <c r="S620" s="739"/>
      <c r="T620" s="739"/>
      <c r="U620" s="739"/>
      <c r="V620" s="739"/>
      <c r="W620" s="739"/>
      <c r="X620" s="739"/>
      <c r="Y620" s="739"/>
      <c r="Z620" s="739"/>
    </row>
    <row r="621" spans="1:26" ht="15.75" customHeight="1" x14ac:dyDescent="0.3">
      <c r="A621" s="744"/>
      <c r="B621" s="738"/>
      <c r="C621" s="738"/>
      <c r="D621" s="738"/>
      <c r="E621" s="738"/>
      <c r="F621" s="738"/>
      <c r="G621" s="738"/>
      <c r="H621" s="738"/>
      <c r="I621" s="738"/>
      <c r="J621" s="738"/>
      <c r="K621" s="738"/>
      <c r="L621" s="739"/>
      <c r="M621" s="739"/>
      <c r="N621" s="739"/>
      <c r="O621" s="739"/>
      <c r="P621" s="739"/>
      <c r="Q621" s="739"/>
      <c r="R621" s="739"/>
      <c r="S621" s="739"/>
      <c r="T621" s="739"/>
      <c r="U621" s="739"/>
      <c r="V621" s="739"/>
      <c r="W621" s="739"/>
      <c r="X621" s="739"/>
      <c r="Y621" s="739"/>
      <c r="Z621" s="739"/>
    </row>
    <row r="622" spans="1:26" ht="15.75" customHeight="1" x14ac:dyDescent="0.3">
      <c r="A622" s="744"/>
      <c r="B622" s="738"/>
      <c r="C622" s="738"/>
      <c r="D622" s="738"/>
      <c r="E622" s="738"/>
      <c r="F622" s="738"/>
      <c r="G622" s="738"/>
      <c r="H622" s="738"/>
      <c r="I622" s="738"/>
      <c r="J622" s="738"/>
      <c r="K622" s="738"/>
      <c r="L622" s="739"/>
      <c r="M622" s="739"/>
      <c r="N622" s="739"/>
      <c r="O622" s="739"/>
      <c r="P622" s="739"/>
      <c r="Q622" s="739"/>
      <c r="R622" s="739"/>
      <c r="S622" s="739"/>
      <c r="T622" s="739"/>
      <c r="U622" s="739"/>
      <c r="V622" s="739"/>
      <c r="W622" s="739"/>
      <c r="X622" s="739"/>
      <c r="Y622" s="739"/>
      <c r="Z622" s="739"/>
    </row>
    <row r="623" spans="1:26" ht="15.75" customHeight="1" x14ac:dyDescent="0.3">
      <c r="A623" s="744"/>
      <c r="B623" s="738"/>
      <c r="C623" s="738"/>
      <c r="D623" s="738"/>
      <c r="E623" s="738"/>
      <c r="F623" s="738"/>
      <c r="G623" s="738"/>
      <c r="H623" s="738"/>
      <c r="I623" s="738"/>
      <c r="J623" s="738"/>
      <c r="K623" s="738"/>
      <c r="L623" s="739"/>
      <c r="M623" s="739"/>
      <c r="N623" s="739"/>
      <c r="O623" s="739"/>
      <c r="P623" s="739"/>
      <c r="Q623" s="739"/>
      <c r="R623" s="739"/>
      <c r="S623" s="739"/>
      <c r="T623" s="739"/>
      <c r="U623" s="739"/>
      <c r="V623" s="739"/>
      <c r="W623" s="739"/>
      <c r="X623" s="739"/>
      <c r="Y623" s="739"/>
      <c r="Z623" s="739"/>
    </row>
    <row r="624" spans="1:26" ht="15.75" customHeight="1" x14ac:dyDescent="0.3">
      <c r="A624" s="744"/>
      <c r="B624" s="738"/>
      <c r="C624" s="738"/>
      <c r="D624" s="738"/>
      <c r="E624" s="738"/>
      <c r="F624" s="738"/>
      <c r="G624" s="738"/>
      <c r="H624" s="738"/>
      <c r="I624" s="738"/>
      <c r="J624" s="738"/>
      <c r="K624" s="738"/>
      <c r="L624" s="739"/>
      <c r="M624" s="739"/>
      <c r="N624" s="739"/>
      <c r="O624" s="739"/>
      <c r="P624" s="739"/>
      <c r="Q624" s="739"/>
      <c r="R624" s="739"/>
      <c r="S624" s="739"/>
      <c r="T624" s="739"/>
      <c r="U624" s="739"/>
      <c r="V624" s="739"/>
      <c r="W624" s="739"/>
      <c r="X624" s="739"/>
      <c r="Y624" s="739"/>
      <c r="Z624" s="739"/>
    </row>
    <row r="625" spans="1:26" ht="15.75" customHeight="1" x14ac:dyDescent="0.3">
      <c r="A625" s="744"/>
      <c r="B625" s="738"/>
      <c r="C625" s="738"/>
      <c r="D625" s="738"/>
      <c r="E625" s="738"/>
      <c r="F625" s="738"/>
      <c r="G625" s="738"/>
      <c r="H625" s="738"/>
      <c r="I625" s="738"/>
      <c r="J625" s="738"/>
      <c r="K625" s="738"/>
      <c r="L625" s="739"/>
      <c r="M625" s="739"/>
      <c r="N625" s="739"/>
      <c r="O625" s="739"/>
      <c r="P625" s="739"/>
      <c r="Q625" s="739"/>
      <c r="R625" s="739"/>
      <c r="S625" s="739"/>
      <c r="T625" s="739"/>
      <c r="U625" s="739"/>
      <c r="V625" s="739"/>
      <c r="W625" s="739"/>
      <c r="X625" s="739"/>
      <c r="Y625" s="739"/>
      <c r="Z625" s="739"/>
    </row>
    <row r="626" spans="1:26" ht="15.75" customHeight="1" x14ac:dyDescent="0.3">
      <c r="A626" s="744"/>
      <c r="B626" s="738"/>
      <c r="C626" s="738"/>
      <c r="D626" s="738"/>
      <c r="E626" s="738"/>
      <c r="F626" s="738"/>
      <c r="G626" s="738"/>
      <c r="H626" s="738"/>
      <c r="I626" s="738"/>
      <c r="J626" s="738"/>
      <c r="K626" s="738"/>
      <c r="L626" s="739"/>
      <c r="M626" s="739"/>
      <c r="N626" s="739"/>
      <c r="O626" s="739"/>
      <c r="P626" s="739"/>
      <c r="Q626" s="739"/>
      <c r="R626" s="739"/>
      <c r="S626" s="739"/>
      <c r="T626" s="739"/>
      <c r="U626" s="739"/>
      <c r="V626" s="739"/>
      <c r="W626" s="739"/>
      <c r="X626" s="739"/>
      <c r="Y626" s="739"/>
      <c r="Z626" s="739"/>
    </row>
    <row r="627" spans="1:26" ht="15.75" customHeight="1" x14ac:dyDescent="0.3">
      <c r="A627" s="744"/>
      <c r="B627" s="738"/>
      <c r="C627" s="738"/>
      <c r="D627" s="738"/>
      <c r="E627" s="738"/>
      <c r="F627" s="738"/>
      <c r="G627" s="738"/>
      <c r="H627" s="738"/>
      <c r="I627" s="738"/>
      <c r="J627" s="738"/>
      <c r="K627" s="738"/>
      <c r="L627" s="739"/>
      <c r="M627" s="739"/>
      <c r="N627" s="739"/>
      <c r="O627" s="739"/>
      <c r="P627" s="739"/>
      <c r="Q627" s="739"/>
      <c r="R627" s="739"/>
      <c r="S627" s="739"/>
      <c r="T627" s="739"/>
      <c r="U627" s="739"/>
      <c r="V627" s="739"/>
      <c r="W627" s="739"/>
      <c r="X627" s="739"/>
      <c r="Y627" s="739"/>
      <c r="Z627" s="739"/>
    </row>
    <row r="628" spans="1:26" ht="15.75" customHeight="1" x14ac:dyDescent="0.3">
      <c r="A628" s="744"/>
      <c r="B628" s="738"/>
      <c r="C628" s="738"/>
      <c r="D628" s="738"/>
      <c r="E628" s="738"/>
      <c r="F628" s="738"/>
      <c r="G628" s="738"/>
      <c r="H628" s="738"/>
      <c r="I628" s="738"/>
      <c r="J628" s="738"/>
      <c r="K628" s="738"/>
      <c r="L628" s="739"/>
      <c r="M628" s="739"/>
      <c r="N628" s="739"/>
      <c r="O628" s="739"/>
      <c r="P628" s="739"/>
      <c r="Q628" s="739"/>
      <c r="R628" s="739"/>
      <c r="S628" s="739"/>
      <c r="T628" s="739"/>
      <c r="U628" s="739"/>
      <c r="V628" s="739"/>
      <c r="W628" s="739"/>
      <c r="X628" s="739"/>
      <c r="Y628" s="739"/>
      <c r="Z628" s="739"/>
    </row>
    <row r="629" spans="1:26" ht="15.75" customHeight="1" x14ac:dyDescent="0.3">
      <c r="A629" s="744"/>
      <c r="B629" s="738"/>
      <c r="C629" s="738"/>
      <c r="D629" s="738"/>
      <c r="E629" s="738"/>
      <c r="F629" s="738"/>
      <c r="G629" s="738"/>
      <c r="H629" s="738"/>
      <c r="I629" s="738"/>
      <c r="J629" s="738"/>
      <c r="K629" s="738"/>
      <c r="L629" s="739"/>
      <c r="M629" s="739"/>
      <c r="N629" s="739"/>
      <c r="O629" s="739"/>
      <c r="P629" s="739"/>
      <c r="Q629" s="739"/>
      <c r="R629" s="739"/>
      <c r="S629" s="739"/>
      <c r="T629" s="739"/>
      <c r="U629" s="739"/>
      <c r="V629" s="739"/>
      <c r="W629" s="739"/>
      <c r="X629" s="739"/>
      <c r="Y629" s="739"/>
      <c r="Z629" s="739"/>
    </row>
    <row r="630" spans="1:26" ht="15.75" customHeight="1" x14ac:dyDescent="0.3">
      <c r="A630" s="744"/>
      <c r="B630" s="738"/>
      <c r="C630" s="738"/>
      <c r="D630" s="738"/>
      <c r="E630" s="738"/>
      <c r="F630" s="738"/>
      <c r="G630" s="738"/>
      <c r="H630" s="738"/>
      <c r="I630" s="738"/>
      <c r="J630" s="738"/>
      <c r="K630" s="738"/>
      <c r="L630" s="739"/>
      <c r="M630" s="739"/>
      <c r="N630" s="739"/>
      <c r="O630" s="739"/>
      <c r="P630" s="739"/>
      <c r="Q630" s="739"/>
      <c r="R630" s="739"/>
      <c r="S630" s="739"/>
      <c r="T630" s="739"/>
      <c r="U630" s="739"/>
      <c r="V630" s="739"/>
      <c r="W630" s="739"/>
      <c r="X630" s="739"/>
      <c r="Y630" s="739"/>
      <c r="Z630" s="739"/>
    </row>
    <row r="631" spans="1:26" ht="15.75" customHeight="1" x14ac:dyDescent="0.3">
      <c r="A631" s="744"/>
      <c r="B631" s="738"/>
      <c r="C631" s="738"/>
      <c r="D631" s="738"/>
      <c r="E631" s="738"/>
      <c r="F631" s="738"/>
      <c r="G631" s="738"/>
      <c r="H631" s="738"/>
      <c r="I631" s="738"/>
      <c r="J631" s="738"/>
      <c r="K631" s="738"/>
      <c r="L631" s="739"/>
      <c r="M631" s="739"/>
      <c r="N631" s="739"/>
      <c r="O631" s="739"/>
      <c r="P631" s="739"/>
      <c r="Q631" s="739"/>
      <c r="R631" s="739"/>
      <c r="S631" s="739"/>
      <c r="T631" s="739"/>
      <c r="U631" s="739"/>
      <c r="V631" s="739"/>
      <c r="W631" s="739"/>
      <c r="X631" s="739"/>
      <c r="Y631" s="739"/>
      <c r="Z631" s="739"/>
    </row>
    <row r="632" spans="1:26" ht="15.75" customHeight="1" x14ac:dyDescent="0.3">
      <c r="A632" s="744"/>
      <c r="B632" s="738"/>
      <c r="C632" s="738"/>
      <c r="D632" s="738"/>
      <c r="E632" s="738"/>
      <c r="F632" s="738"/>
      <c r="G632" s="738"/>
      <c r="H632" s="738"/>
      <c r="I632" s="738"/>
      <c r="J632" s="738"/>
      <c r="K632" s="738"/>
      <c r="L632" s="739"/>
      <c r="M632" s="739"/>
      <c r="N632" s="739"/>
      <c r="O632" s="739"/>
      <c r="P632" s="739"/>
      <c r="Q632" s="739"/>
      <c r="R632" s="739"/>
      <c r="S632" s="739"/>
      <c r="T632" s="739"/>
      <c r="U632" s="739"/>
      <c r="V632" s="739"/>
      <c r="W632" s="739"/>
      <c r="X632" s="739"/>
      <c r="Y632" s="739"/>
      <c r="Z632" s="739"/>
    </row>
    <row r="633" spans="1:26" ht="15.75" customHeight="1" x14ac:dyDescent="0.3">
      <c r="A633" s="744"/>
      <c r="B633" s="738"/>
      <c r="C633" s="738"/>
      <c r="D633" s="738"/>
      <c r="E633" s="738"/>
      <c r="F633" s="738"/>
      <c r="G633" s="738"/>
      <c r="H633" s="738"/>
      <c r="I633" s="738"/>
      <c r="J633" s="738"/>
      <c r="K633" s="738"/>
      <c r="L633" s="739"/>
      <c r="M633" s="739"/>
      <c r="N633" s="739"/>
      <c r="O633" s="739"/>
      <c r="P633" s="739"/>
      <c r="Q633" s="739"/>
      <c r="R633" s="739"/>
      <c r="S633" s="739"/>
      <c r="T633" s="739"/>
      <c r="U633" s="739"/>
      <c r="V633" s="739"/>
      <c r="W633" s="739"/>
      <c r="X633" s="739"/>
      <c r="Y633" s="739"/>
      <c r="Z633" s="739"/>
    </row>
    <row r="634" spans="1:26" ht="15.75" customHeight="1" x14ac:dyDescent="0.3">
      <c r="A634" s="744"/>
      <c r="B634" s="738"/>
      <c r="C634" s="738"/>
      <c r="D634" s="738"/>
      <c r="E634" s="738"/>
      <c r="F634" s="738"/>
      <c r="G634" s="738"/>
      <c r="H634" s="738"/>
      <c r="I634" s="738"/>
      <c r="J634" s="738"/>
      <c r="K634" s="738"/>
      <c r="L634" s="739"/>
      <c r="M634" s="739"/>
      <c r="N634" s="739"/>
      <c r="O634" s="739"/>
      <c r="P634" s="739"/>
      <c r="Q634" s="739"/>
      <c r="R634" s="739"/>
      <c r="S634" s="739"/>
      <c r="T634" s="739"/>
      <c r="U634" s="739"/>
      <c r="V634" s="739"/>
      <c r="W634" s="739"/>
      <c r="X634" s="739"/>
      <c r="Y634" s="739"/>
      <c r="Z634" s="739"/>
    </row>
    <row r="635" spans="1:26" ht="15.75" customHeight="1" x14ac:dyDescent="0.3">
      <c r="A635" s="744"/>
      <c r="B635" s="738"/>
      <c r="C635" s="738"/>
      <c r="D635" s="738"/>
      <c r="E635" s="738"/>
      <c r="F635" s="738"/>
      <c r="G635" s="738"/>
      <c r="H635" s="738"/>
      <c r="I635" s="738"/>
      <c r="J635" s="738"/>
      <c r="K635" s="738"/>
      <c r="L635" s="739"/>
      <c r="M635" s="739"/>
      <c r="N635" s="739"/>
      <c r="O635" s="739"/>
      <c r="P635" s="739"/>
      <c r="Q635" s="739"/>
      <c r="R635" s="739"/>
      <c r="S635" s="739"/>
      <c r="T635" s="739"/>
      <c r="U635" s="739"/>
      <c r="V635" s="739"/>
      <c r="W635" s="739"/>
      <c r="X635" s="739"/>
      <c r="Y635" s="739"/>
      <c r="Z635" s="739"/>
    </row>
    <row r="636" spans="1:26" ht="15.75" customHeight="1" x14ac:dyDescent="0.3">
      <c r="A636" s="744"/>
      <c r="B636" s="738"/>
      <c r="C636" s="738"/>
      <c r="D636" s="738"/>
      <c r="E636" s="738"/>
      <c r="F636" s="738"/>
      <c r="G636" s="738"/>
      <c r="H636" s="738"/>
      <c r="I636" s="738"/>
      <c r="J636" s="738"/>
      <c r="K636" s="738"/>
      <c r="L636" s="739"/>
      <c r="M636" s="739"/>
      <c r="N636" s="739"/>
      <c r="O636" s="739"/>
      <c r="P636" s="739"/>
      <c r="Q636" s="739"/>
      <c r="R636" s="739"/>
      <c r="S636" s="739"/>
      <c r="T636" s="739"/>
      <c r="U636" s="739"/>
      <c r="V636" s="739"/>
      <c r="W636" s="739"/>
      <c r="X636" s="739"/>
      <c r="Y636" s="739"/>
      <c r="Z636" s="739"/>
    </row>
    <row r="637" spans="1:26" ht="15.75" customHeight="1" x14ac:dyDescent="0.3">
      <c r="A637" s="744"/>
      <c r="B637" s="738"/>
      <c r="C637" s="738"/>
      <c r="D637" s="738"/>
      <c r="E637" s="738"/>
      <c r="F637" s="738"/>
      <c r="G637" s="738"/>
      <c r="H637" s="738"/>
      <c r="I637" s="738"/>
      <c r="J637" s="738"/>
      <c r="K637" s="738"/>
      <c r="L637" s="739"/>
      <c r="M637" s="739"/>
      <c r="N637" s="739"/>
      <c r="O637" s="739"/>
      <c r="P637" s="739"/>
      <c r="Q637" s="739"/>
      <c r="R637" s="739"/>
      <c r="S637" s="739"/>
      <c r="T637" s="739"/>
      <c r="U637" s="739"/>
      <c r="V637" s="739"/>
      <c r="W637" s="739"/>
      <c r="X637" s="739"/>
      <c r="Y637" s="739"/>
      <c r="Z637" s="739"/>
    </row>
    <row r="638" spans="1:26" ht="15.75" customHeight="1" x14ac:dyDescent="0.3">
      <c r="A638" s="744"/>
      <c r="B638" s="738"/>
      <c r="C638" s="738"/>
      <c r="D638" s="738"/>
      <c r="E638" s="738"/>
      <c r="F638" s="738"/>
      <c r="G638" s="738"/>
      <c r="H638" s="738"/>
      <c r="I638" s="738"/>
      <c r="J638" s="738"/>
      <c r="K638" s="738"/>
      <c r="L638" s="739"/>
      <c r="M638" s="739"/>
      <c r="N638" s="739"/>
      <c r="O638" s="739"/>
      <c r="P638" s="739"/>
      <c r="Q638" s="739"/>
      <c r="R638" s="739"/>
      <c r="S638" s="739"/>
      <c r="T638" s="739"/>
      <c r="U638" s="739"/>
      <c r="V638" s="739"/>
      <c r="W638" s="739"/>
      <c r="X638" s="739"/>
      <c r="Y638" s="739"/>
      <c r="Z638" s="739"/>
    </row>
    <row r="639" spans="1:26" ht="15.75" customHeight="1" x14ac:dyDescent="0.3">
      <c r="A639" s="744"/>
      <c r="B639" s="738"/>
      <c r="C639" s="738"/>
      <c r="D639" s="738"/>
      <c r="E639" s="738"/>
      <c r="F639" s="738"/>
      <c r="G639" s="738"/>
      <c r="H639" s="738"/>
      <c r="I639" s="738"/>
      <c r="J639" s="738"/>
      <c r="K639" s="738"/>
      <c r="L639" s="739"/>
      <c r="M639" s="739"/>
      <c r="N639" s="739"/>
      <c r="O639" s="739"/>
      <c r="P639" s="739"/>
      <c r="Q639" s="739"/>
      <c r="R639" s="739"/>
      <c r="S639" s="739"/>
      <c r="T639" s="739"/>
      <c r="U639" s="739"/>
      <c r="V639" s="739"/>
      <c r="W639" s="739"/>
      <c r="X639" s="739"/>
      <c r="Y639" s="739"/>
      <c r="Z639" s="739"/>
    </row>
    <row r="640" spans="1:26" ht="15.75" customHeight="1" x14ac:dyDescent="0.3">
      <c r="A640" s="744"/>
      <c r="B640" s="738"/>
      <c r="C640" s="738"/>
      <c r="D640" s="738"/>
      <c r="E640" s="738"/>
      <c r="F640" s="738"/>
      <c r="G640" s="738"/>
      <c r="H640" s="738"/>
      <c r="I640" s="738"/>
      <c r="J640" s="738"/>
      <c r="K640" s="738"/>
      <c r="L640" s="739"/>
      <c r="M640" s="739"/>
      <c r="N640" s="739"/>
      <c r="O640" s="739"/>
      <c r="P640" s="739"/>
      <c r="Q640" s="739"/>
      <c r="R640" s="739"/>
      <c r="S640" s="739"/>
      <c r="T640" s="739"/>
      <c r="U640" s="739"/>
      <c r="V640" s="739"/>
      <c r="W640" s="739"/>
      <c r="X640" s="739"/>
      <c r="Y640" s="739"/>
      <c r="Z640" s="739"/>
    </row>
    <row r="641" spans="1:26" ht="15.75" customHeight="1" x14ac:dyDescent="0.3">
      <c r="A641" s="744"/>
      <c r="B641" s="738"/>
      <c r="C641" s="738"/>
      <c r="D641" s="738"/>
      <c r="E641" s="738"/>
      <c r="F641" s="738"/>
      <c r="G641" s="738"/>
      <c r="H641" s="738"/>
      <c r="I641" s="738"/>
      <c r="J641" s="738"/>
      <c r="K641" s="738"/>
      <c r="L641" s="739"/>
      <c r="M641" s="739"/>
      <c r="N641" s="739"/>
      <c r="O641" s="739"/>
      <c r="P641" s="739"/>
      <c r="Q641" s="739"/>
      <c r="R641" s="739"/>
      <c r="S641" s="739"/>
      <c r="T641" s="739"/>
      <c r="U641" s="739"/>
      <c r="V641" s="739"/>
      <c r="W641" s="739"/>
      <c r="X641" s="739"/>
      <c r="Y641" s="739"/>
      <c r="Z641" s="739"/>
    </row>
    <row r="642" spans="1:26" ht="15.75" customHeight="1" x14ac:dyDescent="0.3">
      <c r="A642" s="744"/>
      <c r="B642" s="738"/>
      <c r="C642" s="738"/>
      <c r="D642" s="738"/>
      <c r="E642" s="738"/>
      <c r="F642" s="738"/>
      <c r="G642" s="738"/>
      <c r="H642" s="738"/>
      <c r="I642" s="738"/>
      <c r="J642" s="738"/>
      <c r="K642" s="738"/>
      <c r="L642" s="739"/>
      <c r="M642" s="739"/>
      <c r="N642" s="739"/>
      <c r="O642" s="739"/>
      <c r="P642" s="739"/>
      <c r="Q642" s="739"/>
      <c r="R642" s="739"/>
      <c r="S642" s="739"/>
      <c r="T642" s="739"/>
      <c r="U642" s="739"/>
      <c r="V642" s="739"/>
      <c r="W642" s="739"/>
      <c r="X642" s="739"/>
      <c r="Y642" s="739"/>
      <c r="Z642" s="739"/>
    </row>
    <row r="643" spans="1:26" ht="15.75" customHeight="1" x14ac:dyDescent="0.3">
      <c r="A643" s="744"/>
      <c r="B643" s="738"/>
      <c r="C643" s="738"/>
      <c r="D643" s="738"/>
      <c r="E643" s="738"/>
      <c r="F643" s="738"/>
      <c r="G643" s="738"/>
      <c r="H643" s="738"/>
      <c r="I643" s="738"/>
      <c r="J643" s="738"/>
      <c r="K643" s="738"/>
      <c r="L643" s="739"/>
      <c r="M643" s="739"/>
      <c r="N643" s="739"/>
      <c r="O643" s="739"/>
      <c r="P643" s="739"/>
      <c r="Q643" s="739"/>
      <c r="R643" s="739"/>
      <c r="S643" s="739"/>
      <c r="T643" s="739"/>
      <c r="U643" s="739"/>
      <c r="V643" s="739"/>
      <c r="W643" s="739"/>
      <c r="X643" s="739"/>
      <c r="Y643" s="739"/>
      <c r="Z643" s="739"/>
    </row>
    <row r="644" spans="1:26" ht="15.75" customHeight="1" x14ac:dyDescent="0.3">
      <c r="A644" s="744"/>
      <c r="B644" s="738"/>
      <c r="C644" s="738"/>
      <c r="D644" s="738"/>
      <c r="E644" s="738"/>
      <c r="F644" s="738"/>
      <c r="G644" s="738"/>
      <c r="H644" s="738"/>
      <c r="I644" s="738"/>
      <c r="J644" s="738"/>
      <c r="K644" s="738"/>
      <c r="L644" s="739"/>
      <c r="M644" s="739"/>
      <c r="N644" s="739"/>
      <c r="O644" s="739"/>
      <c r="P644" s="739"/>
      <c r="Q644" s="739"/>
      <c r="R644" s="739"/>
      <c r="S644" s="739"/>
      <c r="T644" s="739"/>
      <c r="U644" s="739"/>
      <c r="V644" s="739"/>
      <c r="W644" s="739"/>
      <c r="X644" s="739"/>
      <c r="Y644" s="739"/>
      <c r="Z644" s="739"/>
    </row>
    <row r="645" spans="1:26" ht="15.75" customHeight="1" x14ac:dyDescent="0.3">
      <c r="A645" s="744"/>
      <c r="B645" s="738"/>
      <c r="C645" s="738"/>
      <c r="D645" s="738"/>
      <c r="E645" s="738"/>
      <c r="F645" s="738"/>
      <c r="G645" s="738"/>
      <c r="H645" s="738"/>
      <c r="I645" s="738"/>
      <c r="J645" s="738"/>
      <c r="K645" s="738"/>
      <c r="L645" s="739"/>
      <c r="M645" s="739"/>
      <c r="N645" s="739"/>
      <c r="O645" s="739"/>
      <c r="P645" s="739"/>
      <c r="Q645" s="739"/>
      <c r="R645" s="739"/>
      <c r="S645" s="739"/>
      <c r="T645" s="739"/>
      <c r="U645" s="739"/>
      <c r="V645" s="739"/>
      <c r="W645" s="739"/>
      <c r="X645" s="739"/>
      <c r="Y645" s="739"/>
      <c r="Z645" s="739"/>
    </row>
    <row r="646" spans="1:26" ht="15.75" customHeight="1" x14ac:dyDescent="0.3">
      <c r="A646" s="744"/>
      <c r="B646" s="738"/>
      <c r="C646" s="738"/>
      <c r="D646" s="738"/>
      <c r="E646" s="738"/>
      <c r="F646" s="738"/>
      <c r="G646" s="738"/>
      <c r="H646" s="738"/>
      <c r="I646" s="738"/>
      <c r="J646" s="738"/>
      <c r="K646" s="738"/>
      <c r="L646" s="739"/>
      <c r="M646" s="739"/>
      <c r="N646" s="739"/>
      <c r="O646" s="739"/>
      <c r="P646" s="739"/>
      <c r="Q646" s="739"/>
      <c r="R646" s="739"/>
      <c r="S646" s="739"/>
      <c r="T646" s="739"/>
      <c r="U646" s="739"/>
      <c r="V646" s="739"/>
      <c r="W646" s="739"/>
      <c r="X646" s="739"/>
      <c r="Y646" s="739"/>
      <c r="Z646" s="739"/>
    </row>
    <row r="647" spans="1:26" ht="15.75" customHeight="1" x14ac:dyDescent="0.3">
      <c r="A647" s="744"/>
      <c r="B647" s="738"/>
      <c r="C647" s="738"/>
      <c r="D647" s="738"/>
      <c r="E647" s="738"/>
      <c r="F647" s="738"/>
      <c r="G647" s="738"/>
      <c r="H647" s="738"/>
      <c r="I647" s="738"/>
      <c r="J647" s="738"/>
      <c r="K647" s="738"/>
      <c r="L647" s="739"/>
      <c r="M647" s="739"/>
      <c r="N647" s="739"/>
      <c r="O647" s="739"/>
      <c r="P647" s="739"/>
      <c r="Q647" s="739"/>
      <c r="R647" s="739"/>
      <c r="S647" s="739"/>
      <c r="T647" s="739"/>
      <c r="U647" s="739"/>
      <c r="V647" s="739"/>
      <c r="W647" s="739"/>
      <c r="X647" s="739"/>
      <c r="Y647" s="739"/>
      <c r="Z647" s="739"/>
    </row>
    <row r="648" spans="1:26" ht="15.75" customHeight="1" x14ac:dyDescent="0.3">
      <c r="A648" s="744"/>
      <c r="B648" s="738"/>
      <c r="C648" s="738"/>
      <c r="D648" s="738"/>
      <c r="E648" s="738"/>
      <c r="F648" s="738"/>
      <c r="G648" s="738"/>
      <c r="H648" s="738"/>
      <c r="I648" s="738"/>
      <c r="J648" s="738"/>
      <c r="K648" s="738"/>
      <c r="L648" s="739"/>
      <c r="M648" s="739"/>
      <c r="N648" s="739"/>
      <c r="O648" s="739"/>
      <c r="P648" s="739"/>
      <c r="Q648" s="739"/>
      <c r="R648" s="739"/>
      <c r="S648" s="739"/>
      <c r="T648" s="739"/>
      <c r="U648" s="739"/>
      <c r="V648" s="739"/>
      <c r="W648" s="739"/>
      <c r="X648" s="739"/>
      <c r="Y648" s="739"/>
      <c r="Z648" s="739"/>
    </row>
    <row r="649" spans="1:26" ht="15.75" customHeight="1" x14ac:dyDescent="0.3">
      <c r="A649" s="744"/>
      <c r="B649" s="738"/>
      <c r="C649" s="738"/>
      <c r="D649" s="738"/>
      <c r="E649" s="738"/>
      <c r="F649" s="738"/>
      <c r="G649" s="738"/>
      <c r="H649" s="738"/>
      <c r="I649" s="738"/>
      <c r="J649" s="738"/>
      <c r="K649" s="738"/>
      <c r="L649" s="739"/>
      <c r="M649" s="739"/>
      <c r="N649" s="739"/>
      <c r="O649" s="739"/>
      <c r="P649" s="739"/>
      <c r="Q649" s="739"/>
      <c r="R649" s="739"/>
      <c r="S649" s="739"/>
      <c r="T649" s="739"/>
      <c r="U649" s="739"/>
      <c r="V649" s="739"/>
      <c r="W649" s="739"/>
      <c r="X649" s="739"/>
      <c r="Y649" s="739"/>
      <c r="Z649" s="739"/>
    </row>
    <row r="650" spans="1:26" ht="15.75" customHeight="1" x14ac:dyDescent="0.3">
      <c r="A650" s="744"/>
      <c r="B650" s="738"/>
      <c r="C650" s="738"/>
      <c r="D650" s="738"/>
      <c r="E650" s="738"/>
      <c r="F650" s="738"/>
      <c r="G650" s="738"/>
      <c r="H650" s="738"/>
      <c r="I650" s="738"/>
      <c r="J650" s="738"/>
      <c r="K650" s="738"/>
      <c r="L650" s="739"/>
      <c r="M650" s="739"/>
      <c r="N650" s="739"/>
      <c r="O650" s="739"/>
      <c r="P650" s="739"/>
      <c r="Q650" s="739"/>
      <c r="R650" s="739"/>
      <c r="S650" s="739"/>
      <c r="T650" s="739"/>
      <c r="U650" s="739"/>
      <c r="V650" s="739"/>
      <c r="W650" s="739"/>
      <c r="X650" s="739"/>
      <c r="Y650" s="739"/>
      <c r="Z650" s="739"/>
    </row>
    <row r="651" spans="1:26" ht="15.75" customHeight="1" x14ac:dyDescent="0.3">
      <c r="A651" s="744"/>
      <c r="B651" s="738"/>
      <c r="C651" s="738"/>
      <c r="D651" s="738"/>
      <c r="E651" s="738"/>
      <c r="F651" s="738"/>
      <c r="G651" s="738"/>
      <c r="H651" s="738"/>
      <c r="I651" s="738"/>
      <c r="J651" s="738"/>
      <c r="K651" s="738"/>
      <c r="L651" s="739"/>
      <c r="M651" s="739"/>
      <c r="N651" s="739"/>
      <c r="O651" s="739"/>
      <c r="P651" s="739"/>
      <c r="Q651" s="739"/>
      <c r="R651" s="739"/>
      <c r="S651" s="739"/>
      <c r="T651" s="739"/>
      <c r="U651" s="739"/>
      <c r="V651" s="739"/>
      <c r="W651" s="739"/>
      <c r="X651" s="739"/>
      <c r="Y651" s="739"/>
      <c r="Z651" s="739"/>
    </row>
    <row r="652" spans="1:26" ht="15.75" customHeight="1" x14ac:dyDescent="0.3">
      <c r="A652" s="744"/>
      <c r="B652" s="738"/>
      <c r="C652" s="738"/>
      <c r="D652" s="738"/>
      <c r="E652" s="738"/>
      <c r="F652" s="738"/>
      <c r="G652" s="738"/>
      <c r="H652" s="738"/>
      <c r="I652" s="738"/>
      <c r="J652" s="738"/>
      <c r="K652" s="738"/>
      <c r="L652" s="739"/>
      <c r="M652" s="739"/>
      <c r="N652" s="739"/>
      <c r="O652" s="739"/>
      <c r="P652" s="739"/>
      <c r="Q652" s="739"/>
      <c r="R652" s="739"/>
      <c r="S652" s="739"/>
      <c r="T652" s="739"/>
      <c r="U652" s="739"/>
      <c r="V652" s="739"/>
      <c r="W652" s="739"/>
      <c r="X652" s="739"/>
      <c r="Y652" s="739"/>
      <c r="Z652" s="739"/>
    </row>
    <row r="653" spans="1:26" ht="15.75" customHeight="1" x14ac:dyDescent="0.3">
      <c r="A653" s="744"/>
      <c r="B653" s="738"/>
      <c r="C653" s="738"/>
      <c r="D653" s="738"/>
      <c r="E653" s="738"/>
      <c r="F653" s="738"/>
      <c r="G653" s="738"/>
      <c r="H653" s="738"/>
      <c r="I653" s="738"/>
      <c r="J653" s="738"/>
      <c r="K653" s="738"/>
      <c r="L653" s="739"/>
      <c r="M653" s="739"/>
      <c r="N653" s="739"/>
      <c r="O653" s="739"/>
      <c r="P653" s="739"/>
      <c r="Q653" s="739"/>
      <c r="R653" s="739"/>
      <c r="S653" s="739"/>
      <c r="T653" s="739"/>
      <c r="U653" s="739"/>
      <c r="V653" s="739"/>
      <c r="W653" s="739"/>
      <c r="X653" s="739"/>
      <c r="Y653" s="739"/>
      <c r="Z653" s="739"/>
    </row>
    <row r="654" spans="1:26" ht="15.75" customHeight="1" x14ac:dyDescent="0.3">
      <c r="A654" s="744"/>
      <c r="B654" s="738"/>
      <c r="C654" s="738"/>
      <c r="D654" s="738"/>
      <c r="E654" s="738"/>
      <c r="F654" s="738"/>
      <c r="G654" s="738"/>
      <c r="H654" s="738"/>
      <c r="I654" s="738"/>
      <c r="J654" s="738"/>
      <c r="K654" s="738"/>
      <c r="L654" s="739"/>
      <c r="M654" s="739"/>
      <c r="N654" s="739"/>
      <c r="O654" s="739"/>
      <c r="P654" s="739"/>
      <c r="Q654" s="739"/>
      <c r="R654" s="739"/>
      <c r="S654" s="739"/>
      <c r="T654" s="739"/>
      <c r="U654" s="739"/>
      <c r="V654" s="739"/>
      <c r="W654" s="739"/>
      <c r="X654" s="739"/>
      <c r="Y654" s="739"/>
      <c r="Z654" s="739"/>
    </row>
    <row r="655" spans="1:26" ht="15.75" customHeight="1" x14ac:dyDescent="0.3">
      <c r="A655" s="744"/>
      <c r="B655" s="738"/>
      <c r="C655" s="738"/>
      <c r="D655" s="738"/>
      <c r="E655" s="738"/>
      <c r="F655" s="738"/>
      <c r="G655" s="738"/>
      <c r="H655" s="738"/>
      <c r="I655" s="738"/>
      <c r="J655" s="738"/>
      <c r="K655" s="738"/>
      <c r="L655" s="739"/>
      <c r="M655" s="739"/>
      <c r="N655" s="739"/>
      <c r="O655" s="739"/>
      <c r="P655" s="739"/>
      <c r="Q655" s="739"/>
      <c r="R655" s="739"/>
      <c r="S655" s="739"/>
      <c r="T655" s="739"/>
      <c r="U655" s="739"/>
      <c r="V655" s="739"/>
      <c r="W655" s="739"/>
      <c r="X655" s="739"/>
      <c r="Y655" s="739"/>
      <c r="Z655" s="739"/>
    </row>
    <row r="656" spans="1:26" ht="15.75" customHeight="1" x14ac:dyDescent="0.3">
      <c r="A656" s="744"/>
      <c r="B656" s="738"/>
      <c r="C656" s="738"/>
      <c r="D656" s="738"/>
      <c r="E656" s="738"/>
      <c r="F656" s="738"/>
      <c r="G656" s="738"/>
      <c r="H656" s="738"/>
      <c r="I656" s="738"/>
      <c r="J656" s="738"/>
      <c r="K656" s="738"/>
      <c r="L656" s="739"/>
      <c r="M656" s="739"/>
      <c r="N656" s="739"/>
      <c r="O656" s="739"/>
      <c r="P656" s="739"/>
      <c r="Q656" s="739"/>
      <c r="R656" s="739"/>
      <c r="S656" s="739"/>
      <c r="T656" s="739"/>
      <c r="U656" s="739"/>
      <c r="V656" s="739"/>
      <c r="W656" s="739"/>
      <c r="X656" s="739"/>
      <c r="Y656" s="739"/>
      <c r="Z656" s="739"/>
    </row>
    <row r="657" spans="1:26" ht="15.75" customHeight="1" x14ac:dyDescent="0.3">
      <c r="A657" s="744"/>
      <c r="B657" s="738"/>
      <c r="C657" s="738"/>
      <c r="D657" s="738"/>
      <c r="E657" s="738"/>
      <c r="F657" s="738"/>
      <c r="G657" s="738"/>
      <c r="H657" s="738"/>
      <c r="I657" s="738"/>
      <c r="J657" s="738"/>
      <c r="K657" s="738"/>
      <c r="L657" s="739"/>
      <c r="M657" s="739"/>
      <c r="N657" s="739"/>
      <c r="O657" s="739"/>
      <c r="P657" s="739"/>
      <c r="Q657" s="739"/>
      <c r="R657" s="739"/>
      <c r="S657" s="739"/>
      <c r="T657" s="739"/>
      <c r="U657" s="739"/>
      <c r="V657" s="739"/>
      <c r="W657" s="739"/>
      <c r="X657" s="739"/>
      <c r="Y657" s="739"/>
      <c r="Z657" s="739"/>
    </row>
    <row r="658" spans="1:26" ht="15.75" customHeight="1" x14ac:dyDescent="0.3">
      <c r="A658" s="744"/>
      <c r="B658" s="738"/>
      <c r="C658" s="738"/>
      <c r="D658" s="738"/>
      <c r="E658" s="738"/>
      <c r="F658" s="738"/>
      <c r="G658" s="738"/>
      <c r="H658" s="738"/>
      <c r="I658" s="738"/>
      <c r="J658" s="738"/>
      <c r="K658" s="738"/>
      <c r="L658" s="739"/>
      <c r="M658" s="739"/>
      <c r="N658" s="739"/>
      <c r="O658" s="739"/>
      <c r="P658" s="739"/>
      <c r="Q658" s="739"/>
      <c r="R658" s="739"/>
      <c r="S658" s="739"/>
      <c r="T658" s="739"/>
      <c r="U658" s="739"/>
      <c r="V658" s="739"/>
      <c r="W658" s="739"/>
      <c r="X658" s="739"/>
      <c r="Y658" s="739"/>
      <c r="Z658" s="739"/>
    </row>
    <row r="659" spans="1:26" ht="15.75" customHeight="1" x14ac:dyDescent="0.3">
      <c r="A659" s="744"/>
      <c r="B659" s="738"/>
      <c r="C659" s="738"/>
      <c r="D659" s="738"/>
      <c r="E659" s="738"/>
      <c r="F659" s="738"/>
      <c r="G659" s="738"/>
      <c r="H659" s="738"/>
      <c r="I659" s="738"/>
      <c r="J659" s="738"/>
      <c r="K659" s="738"/>
      <c r="L659" s="739"/>
      <c r="M659" s="739"/>
      <c r="N659" s="739"/>
      <c r="O659" s="739"/>
      <c r="P659" s="739"/>
      <c r="Q659" s="739"/>
      <c r="R659" s="739"/>
      <c r="S659" s="739"/>
      <c r="T659" s="739"/>
      <c r="U659" s="739"/>
      <c r="V659" s="739"/>
      <c r="W659" s="739"/>
      <c r="X659" s="739"/>
      <c r="Y659" s="739"/>
      <c r="Z659" s="739"/>
    </row>
    <row r="660" spans="1:26" ht="15.75" customHeight="1" x14ac:dyDescent="0.3">
      <c r="A660" s="744"/>
      <c r="B660" s="738"/>
      <c r="C660" s="738"/>
      <c r="D660" s="738"/>
      <c r="E660" s="738"/>
      <c r="F660" s="738"/>
      <c r="G660" s="738"/>
      <c r="H660" s="738"/>
      <c r="I660" s="738"/>
      <c r="J660" s="738"/>
      <c r="K660" s="738"/>
      <c r="L660" s="739"/>
      <c r="M660" s="739"/>
      <c r="N660" s="739"/>
      <c r="O660" s="739"/>
      <c r="P660" s="739"/>
      <c r="Q660" s="739"/>
      <c r="R660" s="739"/>
      <c r="S660" s="739"/>
      <c r="T660" s="739"/>
      <c r="U660" s="739"/>
      <c r="V660" s="739"/>
      <c r="W660" s="739"/>
      <c r="X660" s="739"/>
      <c r="Y660" s="739"/>
      <c r="Z660" s="739"/>
    </row>
    <row r="661" spans="1:26" ht="15.75" customHeight="1" x14ac:dyDescent="0.3">
      <c r="A661" s="744"/>
      <c r="B661" s="738"/>
      <c r="C661" s="738"/>
      <c r="D661" s="738"/>
      <c r="E661" s="738"/>
      <c r="F661" s="738"/>
      <c r="G661" s="738"/>
      <c r="H661" s="738"/>
      <c r="I661" s="738"/>
      <c r="J661" s="738"/>
      <c r="K661" s="738"/>
      <c r="L661" s="739"/>
      <c r="M661" s="739"/>
      <c r="N661" s="739"/>
      <c r="O661" s="739"/>
      <c r="P661" s="739"/>
      <c r="Q661" s="739"/>
      <c r="R661" s="739"/>
      <c r="S661" s="739"/>
      <c r="T661" s="739"/>
      <c r="U661" s="739"/>
      <c r="V661" s="739"/>
      <c r="W661" s="739"/>
      <c r="X661" s="739"/>
      <c r="Y661" s="739"/>
      <c r="Z661" s="739"/>
    </row>
    <row r="662" spans="1:26" ht="15.75" customHeight="1" x14ac:dyDescent="0.3">
      <c r="A662" s="744"/>
      <c r="B662" s="738"/>
      <c r="C662" s="738"/>
      <c r="D662" s="738"/>
      <c r="E662" s="738"/>
      <c r="F662" s="738"/>
      <c r="G662" s="738"/>
      <c r="H662" s="738"/>
      <c r="I662" s="738"/>
      <c r="J662" s="738"/>
      <c r="K662" s="738"/>
      <c r="L662" s="739"/>
      <c r="M662" s="739"/>
      <c r="N662" s="739"/>
      <c r="O662" s="739"/>
      <c r="P662" s="739"/>
      <c r="Q662" s="739"/>
      <c r="R662" s="739"/>
      <c r="S662" s="739"/>
      <c r="T662" s="739"/>
      <c r="U662" s="739"/>
      <c r="V662" s="739"/>
      <c r="W662" s="739"/>
      <c r="X662" s="739"/>
      <c r="Y662" s="739"/>
      <c r="Z662" s="739"/>
    </row>
    <row r="663" spans="1:26" ht="15.75" customHeight="1" x14ac:dyDescent="0.3">
      <c r="A663" s="744"/>
      <c r="B663" s="738"/>
      <c r="C663" s="738"/>
      <c r="D663" s="738"/>
      <c r="E663" s="738"/>
      <c r="F663" s="738"/>
      <c r="G663" s="738"/>
      <c r="H663" s="738"/>
      <c r="I663" s="738"/>
      <c r="J663" s="738"/>
      <c r="K663" s="738"/>
      <c r="L663" s="739"/>
      <c r="M663" s="739"/>
      <c r="N663" s="739"/>
      <c r="O663" s="739"/>
      <c r="P663" s="739"/>
      <c r="Q663" s="739"/>
      <c r="R663" s="739"/>
      <c r="S663" s="739"/>
      <c r="T663" s="739"/>
      <c r="U663" s="739"/>
      <c r="V663" s="739"/>
      <c r="W663" s="739"/>
      <c r="X663" s="739"/>
      <c r="Y663" s="739"/>
      <c r="Z663" s="739"/>
    </row>
    <row r="664" spans="1:26" ht="15.75" customHeight="1" x14ac:dyDescent="0.3">
      <c r="A664" s="744"/>
      <c r="B664" s="738"/>
      <c r="C664" s="738"/>
      <c r="D664" s="738"/>
      <c r="E664" s="738"/>
      <c r="F664" s="738"/>
      <c r="G664" s="738"/>
      <c r="H664" s="738"/>
      <c r="I664" s="738"/>
      <c r="J664" s="738"/>
      <c r="K664" s="738"/>
      <c r="L664" s="739"/>
      <c r="M664" s="739"/>
      <c r="N664" s="739"/>
      <c r="O664" s="739"/>
      <c r="P664" s="739"/>
      <c r="Q664" s="739"/>
      <c r="R664" s="739"/>
      <c r="S664" s="739"/>
      <c r="T664" s="739"/>
      <c r="U664" s="739"/>
      <c r="V664" s="739"/>
      <c r="W664" s="739"/>
      <c r="X664" s="739"/>
      <c r="Y664" s="739"/>
      <c r="Z664" s="739"/>
    </row>
    <row r="665" spans="1:26" ht="15.75" customHeight="1" x14ac:dyDescent="0.3">
      <c r="A665" s="744"/>
      <c r="B665" s="738"/>
      <c r="C665" s="738"/>
      <c r="D665" s="738"/>
      <c r="E665" s="738"/>
      <c r="F665" s="738"/>
      <c r="G665" s="738"/>
      <c r="H665" s="738"/>
      <c r="I665" s="738"/>
      <c r="J665" s="738"/>
      <c r="K665" s="738"/>
      <c r="L665" s="739"/>
      <c r="M665" s="739"/>
      <c r="N665" s="739"/>
      <c r="O665" s="739"/>
      <c r="P665" s="739"/>
      <c r="Q665" s="739"/>
      <c r="R665" s="739"/>
      <c r="S665" s="739"/>
      <c r="T665" s="739"/>
      <c r="U665" s="739"/>
      <c r="V665" s="739"/>
      <c r="W665" s="739"/>
      <c r="X665" s="739"/>
      <c r="Y665" s="739"/>
      <c r="Z665" s="739"/>
    </row>
    <row r="666" spans="1:26" ht="15.75" customHeight="1" x14ac:dyDescent="0.3">
      <c r="A666" s="744"/>
      <c r="B666" s="738"/>
      <c r="C666" s="738"/>
      <c r="D666" s="738"/>
      <c r="E666" s="738"/>
      <c r="F666" s="738"/>
      <c r="G666" s="738"/>
      <c r="H666" s="738"/>
      <c r="I666" s="738"/>
      <c r="J666" s="738"/>
      <c r="K666" s="738"/>
      <c r="L666" s="739"/>
      <c r="M666" s="739"/>
      <c r="N666" s="739"/>
      <c r="O666" s="739"/>
      <c r="P666" s="739"/>
      <c r="Q666" s="739"/>
      <c r="R666" s="739"/>
      <c r="S666" s="739"/>
      <c r="T666" s="739"/>
      <c r="U666" s="739"/>
      <c r="V666" s="739"/>
      <c r="W666" s="739"/>
      <c r="X666" s="739"/>
      <c r="Y666" s="739"/>
      <c r="Z666" s="739"/>
    </row>
    <row r="667" spans="1:26" ht="15.75" customHeight="1" x14ac:dyDescent="0.3">
      <c r="A667" s="744"/>
      <c r="B667" s="738"/>
      <c r="C667" s="738"/>
      <c r="D667" s="738"/>
      <c r="E667" s="738"/>
      <c r="F667" s="738"/>
      <c r="G667" s="738"/>
      <c r="H667" s="738"/>
      <c r="I667" s="738"/>
      <c r="J667" s="738"/>
      <c r="K667" s="738"/>
      <c r="L667" s="739"/>
      <c r="M667" s="739"/>
      <c r="N667" s="739"/>
      <c r="O667" s="739"/>
      <c r="P667" s="739"/>
      <c r="Q667" s="739"/>
      <c r="R667" s="739"/>
      <c r="S667" s="739"/>
      <c r="T667" s="739"/>
      <c r="U667" s="739"/>
      <c r="V667" s="739"/>
      <c r="W667" s="739"/>
      <c r="X667" s="739"/>
      <c r="Y667" s="739"/>
      <c r="Z667" s="739"/>
    </row>
    <row r="668" spans="1:26" ht="15.75" customHeight="1" x14ac:dyDescent="0.3">
      <c r="A668" s="744"/>
      <c r="B668" s="738"/>
      <c r="C668" s="738"/>
      <c r="D668" s="738"/>
      <c r="E668" s="738"/>
      <c r="F668" s="738"/>
      <c r="G668" s="738"/>
      <c r="H668" s="738"/>
      <c r="I668" s="738"/>
      <c r="J668" s="738"/>
      <c r="K668" s="738"/>
      <c r="L668" s="739"/>
      <c r="M668" s="739"/>
      <c r="N668" s="739"/>
      <c r="O668" s="739"/>
      <c r="P668" s="739"/>
      <c r="Q668" s="739"/>
      <c r="R668" s="739"/>
      <c r="S668" s="739"/>
      <c r="T668" s="739"/>
      <c r="U668" s="739"/>
      <c r="V668" s="739"/>
      <c r="W668" s="739"/>
      <c r="X668" s="739"/>
      <c r="Y668" s="739"/>
      <c r="Z668" s="739"/>
    </row>
    <row r="669" spans="1:26" ht="15.75" customHeight="1" x14ac:dyDescent="0.3">
      <c r="A669" s="744"/>
      <c r="B669" s="738"/>
      <c r="C669" s="738"/>
      <c r="D669" s="738"/>
      <c r="E669" s="738"/>
      <c r="F669" s="738"/>
      <c r="G669" s="738"/>
      <c r="H669" s="738"/>
      <c r="I669" s="738"/>
      <c r="J669" s="738"/>
      <c r="K669" s="738"/>
      <c r="L669" s="739"/>
      <c r="M669" s="739"/>
      <c r="N669" s="739"/>
      <c r="O669" s="739"/>
      <c r="P669" s="739"/>
      <c r="Q669" s="739"/>
      <c r="R669" s="739"/>
      <c r="S669" s="739"/>
      <c r="T669" s="739"/>
      <c r="U669" s="739"/>
      <c r="V669" s="739"/>
      <c r="W669" s="739"/>
      <c r="X669" s="739"/>
      <c r="Y669" s="739"/>
      <c r="Z669" s="739"/>
    </row>
    <row r="670" spans="1:26" ht="15.75" customHeight="1" x14ac:dyDescent="0.3">
      <c r="A670" s="744"/>
      <c r="B670" s="738"/>
      <c r="C670" s="738"/>
      <c r="D670" s="738"/>
      <c r="E670" s="738"/>
      <c r="F670" s="738"/>
      <c r="G670" s="738"/>
      <c r="H670" s="738"/>
      <c r="I670" s="738"/>
      <c r="J670" s="738"/>
      <c r="K670" s="738"/>
      <c r="L670" s="739"/>
      <c r="M670" s="739"/>
      <c r="N670" s="739"/>
      <c r="O670" s="739"/>
      <c r="P670" s="739"/>
      <c r="Q670" s="739"/>
      <c r="R670" s="739"/>
      <c r="S670" s="739"/>
      <c r="T670" s="739"/>
      <c r="U670" s="739"/>
      <c r="V670" s="739"/>
      <c r="W670" s="739"/>
      <c r="X670" s="739"/>
      <c r="Y670" s="739"/>
      <c r="Z670" s="739"/>
    </row>
    <row r="671" spans="1:26" ht="15.75" customHeight="1" x14ac:dyDescent="0.3">
      <c r="A671" s="744"/>
      <c r="B671" s="738"/>
      <c r="C671" s="738"/>
      <c r="D671" s="738"/>
      <c r="E671" s="738"/>
      <c r="F671" s="738"/>
      <c r="G671" s="738"/>
      <c r="H671" s="738"/>
      <c r="I671" s="738"/>
      <c r="J671" s="738"/>
      <c r="K671" s="738"/>
      <c r="L671" s="739"/>
      <c r="M671" s="739"/>
      <c r="N671" s="739"/>
      <c r="O671" s="739"/>
      <c r="P671" s="739"/>
      <c r="Q671" s="739"/>
      <c r="R671" s="739"/>
      <c r="S671" s="739"/>
      <c r="T671" s="739"/>
      <c r="U671" s="739"/>
      <c r="V671" s="739"/>
      <c r="W671" s="739"/>
      <c r="X671" s="739"/>
      <c r="Y671" s="739"/>
      <c r="Z671" s="739"/>
    </row>
    <row r="672" spans="1:26" ht="15.75" customHeight="1" x14ac:dyDescent="0.3">
      <c r="A672" s="744"/>
      <c r="B672" s="738"/>
      <c r="C672" s="738"/>
      <c r="D672" s="738"/>
      <c r="E672" s="738"/>
      <c r="F672" s="738"/>
      <c r="G672" s="738"/>
      <c r="H672" s="738"/>
      <c r="I672" s="738"/>
      <c r="J672" s="738"/>
      <c r="K672" s="738"/>
      <c r="L672" s="739"/>
      <c r="M672" s="739"/>
      <c r="N672" s="739"/>
      <c r="O672" s="739"/>
      <c r="P672" s="739"/>
      <c r="Q672" s="739"/>
      <c r="R672" s="739"/>
      <c r="S672" s="739"/>
      <c r="T672" s="739"/>
      <c r="U672" s="739"/>
      <c r="V672" s="739"/>
      <c r="W672" s="739"/>
      <c r="X672" s="739"/>
      <c r="Y672" s="739"/>
      <c r="Z672" s="739"/>
    </row>
    <row r="673" spans="1:26" ht="15.75" customHeight="1" x14ac:dyDescent="0.3">
      <c r="A673" s="744"/>
      <c r="B673" s="738"/>
      <c r="C673" s="738"/>
      <c r="D673" s="738"/>
      <c r="E673" s="738"/>
      <c r="F673" s="738"/>
      <c r="G673" s="738"/>
      <c r="H673" s="738"/>
      <c r="I673" s="738"/>
      <c r="J673" s="738"/>
      <c r="K673" s="738"/>
      <c r="L673" s="739"/>
      <c r="M673" s="739"/>
      <c r="N673" s="739"/>
      <c r="O673" s="739"/>
      <c r="P673" s="739"/>
      <c r="Q673" s="739"/>
      <c r="R673" s="739"/>
      <c r="S673" s="739"/>
      <c r="T673" s="739"/>
      <c r="U673" s="739"/>
      <c r="V673" s="739"/>
      <c r="W673" s="739"/>
      <c r="X673" s="739"/>
      <c r="Y673" s="739"/>
      <c r="Z673" s="739"/>
    </row>
    <row r="674" spans="1:26" ht="15.75" customHeight="1" x14ac:dyDescent="0.3">
      <c r="A674" s="744"/>
      <c r="B674" s="738"/>
      <c r="C674" s="738"/>
      <c r="D674" s="738"/>
      <c r="E674" s="738"/>
      <c r="F674" s="738"/>
      <c r="G674" s="738"/>
      <c r="H674" s="738"/>
      <c r="I674" s="738"/>
      <c r="J674" s="738"/>
      <c r="K674" s="738"/>
      <c r="L674" s="739"/>
      <c r="M674" s="739"/>
      <c r="N674" s="739"/>
      <c r="O674" s="739"/>
      <c r="P674" s="739"/>
      <c r="Q674" s="739"/>
      <c r="R674" s="739"/>
      <c r="S674" s="739"/>
      <c r="T674" s="739"/>
      <c r="U674" s="739"/>
      <c r="V674" s="739"/>
      <c r="W674" s="739"/>
      <c r="X674" s="739"/>
      <c r="Y674" s="739"/>
      <c r="Z674" s="739"/>
    </row>
    <row r="675" spans="1:26" ht="15.75" customHeight="1" x14ac:dyDescent="0.3">
      <c r="A675" s="744"/>
      <c r="B675" s="738"/>
      <c r="C675" s="738"/>
      <c r="D675" s="738"/>
      <c r="E675" s="738"/>
      <c r="F675" s="738"/>
      <c r="G675" s="738"/>
      <c r="H675" s="738"/>
      <c r="I675" s="738"/>
      <c r="J675" s="738"/>
      <c r="K675" s="738"/>
      <c r="L675" s="739"/>
      <c r="M675" s="739"/>
      <c r="N675" s="739"/>
      <c r="O675" s="739"/>
      <c r="P675" s="739"/>
      <c r="Q675" s="739"/>
      <c r="R675" s="739"/>
      <c r="S675" s="739"/>
      <c r="T675" s="739"/>
      <c r="U675" s="739"/>
      <c r="V675" s="739"/>
      <c r="W675" s="739"/>
      <c r="X675" s="739"/>
      <c r="Y675" s="739"/>
      <c r="Z675" s="739"/>
    </row>
    <row r="676" spans="1:26" ht="15.75" customHeight="1" x14ac:dyDescent="0.3">
      <c r="A676" s="744"/>
      <c r="B676" s="738"/>
      <c r="C676" s="738"/>
      <c r="D676" s="738"/>
      <c r="E676" s="738"/>
      <c r="F676" s="738"/>
      <c r="G676" s="738"/>
      <c r="H676" s="738"/>
      <c r="I676" s="738"/>
      <c r="J676" s="738"/>
      <c r="K676" s="738"/>
      <c r="L676" s="739"/>
      <c r="M676" s="739"/>
      <c r="N676" s="739"/>
      <c r="O676" s="739"/>
      <c r="P676" s="739"/>
      <c r="Q676" s="739"/>
      <c r="R676" s="739"/>
      <c r="S676" s="739"/>
      <c r="T676" s="739"/>
      <c r="U676" s="739"/>
      <c r="V676" s="739"/>
      <c r="W676" s="739"/>
      <c r="X676" s="739"/>
      <c r="Y676" s="739"/>
      <c r="Z676" s="739"/>
    </row>
    <row r="677" spans="1:26" ht="15.75" customHeight="1" x14ac:dyDescent="0.3">
      <c r="A677" s="744"/>
      <c r="B677" s="738"/>
      <c r="C677" s="738"/>
      <c r="D677" s="738"/>
      <c r="E677" s="738"/>
      <c r="F677" s="738"/>
      <c r="G677" s="738"/>
      <c r="H677" s="738"/>
      <c r="I677" s="738"/>
      <c r="J677" s="738"/>
      <c r="K677" s="738"/>
      <c r="L677" s="739"/>
      <c r="M677" s="739"/>
      <c r="N677" s="739"/>
      <c r="O677" s="739"/>
      <c r="P677" s="739"/>
      <c r="Q677" s="739"/>
      <c r="R677" s="739"/>
      <c r="S677" s="739"/>
      <c r="T677" s="739"/>
      <c r="U677" s="739"/>
      <c r="V677" s="739"/>
      <c r="W677" s="739"/>
      <c r="X677" s="739"/>
      <c r="Y677" s="739"/>
      <c r="Z677" s="739"/>
    </row>
    <row r="678" spans="1:26" ht="15.75" customHeight="1" x14ac:dyDescent="0.3">
      <c r="A678" s="744"/>
      <c r="B678" s="738"/>
      <c r="C678" s="738"/>
      <c r="D678" s="738"/>
      <c r="E678" s="738"/>
      <c r="F678" s="738"/>
      <c r="G678" s="738"/>
      <c r="H678" s="738"/>
      <c r="I678" s="738"/>
      <c r="J678" s="738"/>
      <c r="K678" s="738"/>
      <c r="L678" s="739"/>
      <c r="M678" s="739"/>
      <c r="N678" s="739"/>
      <c r="O678" s="739"/>
      <c r="P678" s="739"/>
      <c r="Q678" s="739"/>
      <c r="R678" s="739"/>
      <c r="S678" s="739"/>
      <c r="T678" s="739"/>
      <c r="U678" s="739"/>
      <c r="V678" s="739"/>
      <c r="W678" s="739"/>
      <c r="X678" s="739"/>
      <c r="Y678" s="739"/>
      <c r="Z678" s="739"/>
    </row>
    <row r="679" spans="1:26" ht="15.75" customHeight="1" x14ac:dyDescent="0.3">
      <c r="A679" s="744"/>
      <c r="B679" s="738"/>
      <c r="C679" s="738"/>
      <c r="D679" s="738"/>
      <c r="E679" s="738"/>
      <c r="F679" s="738"/>
      <c r="G679" s="738"/>
      <c r="H679" s="738"/>
      <c r="I679" s="738"/>
      <c r="J679" s="738"/>
      <c r="K679" s="738"/>
      <c r="L679" s="739"/>
      <c r="M679" s="739"/>
      <c r="N679" s="739"/>
      <c r="O679" s="739"/>
      <c r="P679" s="739"/>
      <c r="Q679" s="739"/>
      <c r="R679" s="739"/>
      <c r="S679" s="739"/>
      <c r="T679" s="739"/>
      <c r="U679" s="739"/>
      <c r="V679" s="739"/>
      <c r="W679" s="739"/>
      <c r="X679" s="739"/>
      <c r="Y679" s="739"/>
      <c r="Z679" s="739"/>
    </row>
    <row r="680" spans="1:26" ht="15.75" customHeight="1" x14ac:dyDescent="0.3">
      <c r="A680" s="744"/>
      <c r="B680" s="738"/>
      <c r="C680" s="738"/>
      <c r="D680" s="738"/>
      <c r="E680" s="738"/>
      <c r="F680" s="738"/>
      <c r="G680" s="738"/>
      <c r="H680" s="738"/>
      <c r="I680" s="738"/>
      <c r="J680" s="738"/>
      <c r="K680" s="738"/>
      <c r="L680" s="739"/>
      <c r="M680" s="739"/>
      <c r="N680" s="739"/>
      <c r="O680" s="739"/>
      <c r="P680" s="739"/>
      <c r="Q680" s="739"/>
      <c r="R680" s="739"/>
      <c r="S680" s="739"/>
      <c r="T680" s="739"/>
      <c r="U680" s="739"/>
      <c r="V680" s="739"/>
      <c r="W680" s="739"/>
      <c r="X680" s="739"/>
      <c r="Y680" s="739"/>
      <c r="Z680" s="739"/>
    </row>
    <row r="681" spans="1:26" ht="15.75" customHeight="1" x14ac:dyDescent="0.3">
      <c r="A681" s="744"/>
      <c r="B681" s="738"/>
      <c r="C681" s="738"/>
      <c r="D681" s="738"/>
      <c r="E681" s="738"/>
      <c r="F681" s="738"/>
      <c r="G681" s="738"/>
      <c r="H681" s="738"/>
      <c r="I681" s="738"/>
      <c r="J681" s="738"/>
      <c r="K681" s="738"/>
      <c r="L681" s="739"/>
      <c r="M681" s="739"/>
      <c r="N681" s="739"/>
      <c r="O681" s="739"/>
      <c r="P681" s="739"/>
      <c r="Q681" s="739"/>
      <c r="R681" s="739"/>
      <c r="S681" s="739"/>
      <c r="T681" s="739"/>
      <c r="U681" s="739"/>
      <c r="V681" s="739"/>
      <c r="W681" s="739"/>
      <c r="X681" s="739"/>
      <c r="Y681" s="739"/>
      <c r="Z681" s="739"/>
    </row>
    <row r="682" spans="1:26" ht="15.75" customHeight="1" x14ac:dyDescent="0.3">
      <c r="A682" s="744"/>
      <c r="B682" s="738"/>
      <c r="C682" s="738"/>
      <c r="D682" s="738"/>
      <c r="E682" s="738"/>
      <c r="F682" s="738"/>
      <c r="G682" s="738"/>
      <c r="H682" s="738"/>
      <c r="I682" s="738"/>
      <c r="J682" s="738"/>
      <c r="K682" s="738"/>
      <c r="L682" s="739"/>
      <c r="M682" s="739"/>
      <c r="N682" s="739"/>
      <c r="O682" s="739"/>
      <c r="P682" s="739"/>
      <c r="Q682" s="739"/>
      <c r="R682" s="739"/>
      <c r="S682" s="739"/>
      <c r="T682" s="739"/>
      <c r="U682" s="739"/>
      <c r="V682" s="739"/>
      <c r="W682" s="739"/>
      <c r="X682" s="739"/>
      <c r="Y682" s="739"/>
      <c r="Z682" s="739"/>
    </row>
    <row r="683" spans="1:26" ht="15.75" customHeight="1" x14ac:dyDescent="0.3">
      <c r="A683" s="744"/>
      <c r="B683" s="738"/>
      <c r="C683" s="738"/>
      <c r="D683" s="738"/>
      <c r="E683" s="738"/>
      <c r="F683" s="738"/>
      <c r="G683" s="738"/>
      <c r="H683" s="738"/>
      <c r="I683" s="738"/>
      <c r="J683" s="738"/>
      <c r="K683" s="738"/>
      <c r="L683" s="739"/>
      <c r="M683" s="739"/>
      <c r="N683" s="739"/>
      <c r="O683" s="739"/>
      <c r="P683" s="739"/>
      <c r="Q683" s="739"/>
      <c r="R683" s="739"/>
      <c r="S683" s="739"/>
      <c r="T683" s="739"/>
      <c r="U683" s="739"/>
      <c r="V683" s="739"/>
      <c r="W683" s="739"/>
      <c r="X683" s="739"/>
      <c r="Y683" s="739"/>
      <c r="Z683" s="739"/>
    </row>
    <row r="684" spans="1:26" ht="15.75" customHeight="1" x14ac:dyDescent="0.3">
      <c r="A684" s="744"/>
      <c r="B684" s="738"/>
      <c r="C684" s="738"/>
      <c r="D684" s="738"/>
      <c r="E684" s="738"/>
      <c r="F684" s="738"/>
      <c r="G684" s="738"/>
      <c r="H684" s="738"/>
      <c r="I684" s="738"/>
      <c r="J684" s="738"/>
      <c r="K684" s="738"/>
      <c r="L684" s="739"/>
      <c r="M684" s="739"/>
      <c r="N684" s="739"/>
      <c r="O684" s="739"/>
      <c r="P684" s="739"/>
      <c r="Q684" s="739"/>
      <c r="R684" s="739"/>
      <c r="S684" s="739"/>
      <c r="T684" s="739"/>
      <c r="U684" s="739"/>
      <c r="V684" s="739"/>
      <c r="W684" s="739"/>
      <c r="X684" s="739"/>
      <c r="Y684" s="739"/>
      <c r="Z684" s="739"/>
    </row>
    <row r="685" spans="1:26" ht="15.75" customHeight="1" x14ac:dyDescent="0.3">
      <c r="A685" s="744"/>
      <c r="B685" s="738"/>
      <c r="C685" s="738"/>
      <c r="D685" s="738"/>
      <c r="E685" s="738"/>
      <c r="F685" s="738"/>
      <c r="G685" s="738"/>
      <c r="H685" s="738"/>
      <c r="I685" s="738"/>
      <c r="J685" s="738"/>
      <c r="K685" s="738"/>
      <c r="L685" s="739"/>
      <c r="M685" s="739"/>
      <c r="N685" s="739"/>
      <c r="O685" s="739"/>
      <c r="P685" s="739"/>
      <c r="Q685" s="739"/>
      <c r="R685" s="739"/>
      <c r="S685" s="739"/>
      <c r="T685" s="739"/>
      <c r="U685" s="739"/>
      <c r="V685" s="739"/>
      <c r="W685" s="739"/>
      <c r="X685" s="739"/>
      <c r="Y685" s="739"/>
      <c r="Z685" s="739"/>
    </row>
    <row r="686" spans="1:26" ht="15.75" customHeight="1" x14ac:dyDescent="0.3">
      <c r="A686" s="744"/>
      <c r="B686" s="738"/>
      <c r="C686" s="738"/>
      <c r="D686" s="738"/>
      <c r="E686" s="738"/>
      <c r="F686" s="738"/>
      <c r="G686" s="738"/>
      <c r="H686" s="738"/>
      <c r="I686" s="738"/>
      <c r="J686" s="738"/>
      <c r="K686" s="738"/>
      <c r="L686" s="739"/>
      <c r="M686" s="739"/>
      <c r="N686" s="739"/>
      <c r="O686" s="739"/>
      <c r="P686" s="739"/>
      <c r="Q686" s="739"/>
      <c r="R686" s="739"/>
      <c r="S686" s="739"/>
      <c r="T686" s="739"/>
      <c r="U686" s="739"/>
      <c r="V686" s="739"/>
      <c r="W686" s="739"/>
      <c r="X686" s="739"/>
      <c r="Y686" s="739"/>
      <c r="Z686" s="739"/>
    </row>
    <row r="687" spans="1:26" ht="15.75" customHeight="1" x14ac:dyDescent="0.3">
      <c r="A687" s="744"/>
      <c r="B687" s="738"/>
      <c r="C687" s="738"/>
      <c r="D687" s="738"/>
      <c r="E687" s="738"/>
      <c r="F687" s="738"/>
      <c r="G687" s="738"/>
      <c r="H687" s="738"/>
      <c r="I687" s="738"/>
      <c r="J687" s="738"/>
      <c r="K687" s="738"/>
      <c r="L687" s="739"/>
      <c r="M687" s="739"/>
      <c r="N687" s="739"/>
      <c r="O687" s="739"/>
      <c r="P687" s="739"/>
      <c r="Q687" s="739"/>
      <c r="R687" s="739"/>
      <c r="S687" s="739"/>
      <c r="T687" s="739"/>
      <c r="U687" s="739"/>
      <c r="V687" s="739"/>
      <c r="W687" s="739"/>
      <c r="X687" s="739"/>
      <c r="Y687" s="739"/>
      <c r="Z687" s="739"/>
    </row>
    <row r="688" spans="1:26" ht="15.75" customHeight="1" x14ac:dyDescent="0.3">
      <c r="A688" s="744"/>
      <c r="B688" s="738"/>
      <c r="C688" s="738"/>
      <c r="D688" s="738"/>
      <c r="E688" s="738"/>
      <c r="F688" s="738"/>
      <c r="G688" s="738"/>
      <c r="H688" s="738"/>
      <c r="I688" s="738"/>
      <c r="J688" s="738"/>
      <c r="K688" s="738"/>
      <c r="L688" s="739"/>
      <c r="M688" s="739"/>
      <c r="N688" s="739"/>
      <c r="O688" s="739"/>
      <c r="P688" s="739"/>
      <c r="Q688" s="739"/>
      <c r="R688" s="739"/>
      <c r="S688" s="739"/>
      <c r="T688" s="739"/>
      <c r="U688" s="739"/>
      <c r="V688" s="739"/>
      <c r="W688" s="739"/>
      <c r="X688" s="739"/>
      <c r="Y688" s="739"/>
      <c r="Z688" s="739"/>
    </row>
    <row r="689" spans="1:26" ht="15.75" customHeight="1" x14ac:dyDescent="0.3">
      <c r="A689" s="744"/>
      <c r="B689" s="738"/>
      <c r="C689" s="738"/>
      <c r="D689" s="738"/>
      <c r="E689" s="738"/>
      <c r="F689" s="738"/>
      <c r="G689" s="738"/>
      <c r="H689" s="738"/>
      <c r="I689" s="738"/>
      <c r="J689" s="738"/>
      <c r="K689" s="738"/>
      <c r="L689" s="739"/>
      <c r="M689" s="739"/>
      <c r="N689" s="739"/>
      <c r="O689" s="739"/>
      <c r="P689" s="739"/>
      <c r="Q689" s="739"/>
      <c r="R689" s="739"/>
      <c r="S689" s="739"/>
      <c r="T689" s="739"/>
      <c r="U689" s="739"/>
      <c r="V689" s="739"/>
      <c r="W689" s="739"/>
      <c r="X689" s="739"/>
      <c r="Y689" s="739"/>
      <c r="Z689" s="739"/>
    </row>
    <row r="690" spans="1:26" ht="15.75" customHeight="1" x14ac:dyDescent="0.3">
      <c r="A690" s="744"/>
      <c r="B690" s="738"/>
      <c r="C690" s="738"/>
      <c r="D690" s="738"/>
      <c r="E690" s="738"/>
      <c r="F690" s="738"/>
      <c r="G690" s="738"/>
      <c r="H690" s="738"/>
      <c r="I690" s="738"/>
      <c r="J690" s="738"/>
      <c r="K690" s="738"/>
      <c r="L690" s="739"/>
      <c r="M690" s="739"/>
      <c r="N690" s="739"/>
      <c r="O690" s="739"/>
      <c r="P690" s="739"/>
      <c r="Q690" s="739"/>
      <c r="R690" s="739"/>
      <c r="S690" s="739"/>
      <c r="T690" s="739"/>
      <c r="U690" s="739"/>
      <c r="V690" s="739"/>
      <c r="W690" s="739"/>
      <c r="X690" s="739"/>
      <c r="Y690" s="739"/>
      <c r="Z690" s="739"/>
    </row>
    <row r="691" spans="1:26" ht="15.75" customHeight="1" x14ac:dyDescent="0.3">
      <c r="A691" s="744"/>
      <c r="B691" s="738"/>
      <c r="C691" s="738"/>
      <c r="D691" s="738"/>
      <c r="E691" s="738"/>
      <c r="F691" s="738"/>
      <c r="G691" s="738"/>
      <c r="H691" s="738"/>
      <c r="I691" s="738"/>
      <c r="J691" s="738"/>
      <c r="K691" s="738"/>
      <c r="L691" s="739"/>
      <c r="M691" s="739"/>
      <c r="N691" s="739"/>
      <c r="O691" s="739"/>
      <c r="P691" s="739"/>
      <c r="Q691" s="739"/>
      <c r="R691" s="739"/>
      <c r="S691" s="739"/>
      <c r="T691" s="739"/>
      <c r="U691" s="739"/>
      <c r="V691" s="739"/>
      <c r="W691" s="739"/>
      <c r="X691" s="739"/>
      <c r="Y691" s="739"/>
      <c r="Z691" s="739"/>
    </row>
    <row r="692" spans="1:26" ht="15.75" customHeight="1" x14ac:dyDescent="0.3">
      <c r="A692" s="744"/>
      <c r="B692" s="738"/>
      <c r="C692" s="738"/>
      <c r="D692" s="738"/>
      <c r="E692" s="738"/>
      <c r="F692" s="738"/>
      <c r="G692" s="738"/>
      <c r="H692" s="738"/>
      <c r="I692" s="738"/>
      <c r="J692" s="738"/>
      <c r="K692" s="738"/>
      <c r="L692" s="739"/>
      <c r="M692" s="739"/>
      <c r="N692" s="739"/>
      <c r="O692" s="739"/>
      <c r="P692" s="739"/>
      <c r="Q692" s="739"/>
      <c r="R692" s="739"/>
      <c r="S692" s="739"/>
      <c r="T692" s="739"/>
      <c r="U692" s="739"/>
      <c r="V692" s="739"/>
      <c r="W692" s="739"/>
      <c r="X692" s="739"/>
      <c r="Y692" s="739"/>
      <c r="Z692" s="739"/>
    </row>
    <row r="693" spans="1:26" ht="15.75" customHeight="1" x14ac:dyDescent="0.3">
      <c r="A693" s="744"/>
      <c r="B693" s="738"/>
      <c r="C693" s="738"/>
      <c r="D693" s="738"/>
      <c r="E693" s="738"/>
      <c r="F693" s="738"/>
      <c r="G693" s="738"/>
      <c r="H693" s="738"/>
      <c r="I693" s="738"/>
      <c r="J693" s="738"/>
      <c r="K693" s="738"/>
      <c r="L693" s="739"/>
      <c r="M693" s="739"/>
      <c r="N693" s="739"/>
      <c r="O693" s="739"/>
      <c r="P693" s="739"/>
      <c r="Q693" s="739"/>
      <c r="R693" s="739"/>
      <c r="S693" s="739"/>
      <c r="T693" s="739"/>
      <c r="U693" s="739"/>
      <c r="V693" s="739"/>
      <c r="W693" s="739"/>
      <c r="X693" s="739"/>
      <c r="Y693" s="739"/>
      <c r="Z693" s="739"/>
    </row>
    <row r="694" spans="1:26" ht="15.75" customHeight="1" x14ac:dyDescent="0.3">
      <c r="A694" s="744"/>
      <c r="B694" s="738"/>
      <c r="C694" s="738"/>
      <c r="D694" s="738"/>
      <c r="E694" s="738"/>
      <c r="F694" s="738"/>
      <c r="G694" s="738"/>
      <c r="H694" s="738"/>
      <c r="I694" s="738"/>
      <c r="J694" s="738"/>
      <c r="K694" s="738"/>
      <c r="L694" s="739"/>
      <c r="M694" s="739"/>
      <c r="N694" s="739"/>
      <c r="O694" s="739"/>
      <c r="P694" s="739"/>
      <c r="Q694" s="739"/>
      <c r="R694" s="739"/>
      <c r="S694" s="739"/>
      <c r="T694" s="739"/>
      <c r="U694" s="739"/>
      <c r="V694" s="739"/>
      <c r="W694" s="739"/>
      <c r="X694" s="739"/>
      <c r="Y694" s="739"/>
      <c r="Z694" s="739"/>
    </row>
    <row r="695" spans="1:26" ht="15.75" customHeight="1" x14ac:dyDescent="0.3">
      <c r="A695" s="744"/>
      <c r="B695" s="738"/>
      <c r="C695" s="738"/>
      <c r="D695" s="738"/>
      <c r="E695" s="738"/>
      <c r="F695" s="738"/>
      <c r="G695" s="738"/>
      <c r="H695" s="738"/>
      <c r="I695" s="738"/>
      <c r="J695" s="738"/>
      <c r="K695" s="738"/>
      <c r="L695" s="739"/>
      <c r="M695" s="739"/>
      <c r="N695" s="739"/>
      <c r="O695" s="739"/>
      <c r="P695" s="739"/>
      <c r="Q695" s="739"/>
      <c r="R695" s="739"/>
      <c r="S695" s="739"/>
      <c r="T695" s="739"/>
      <c r="U695" s="739"/>
      <c r="V695" s="739"/>
      <c r="W695" s="739"/>
      <c r="X695" s="739"/>
      <c r="Y695" s="739"/>
      <c r="Z695" s="739"/>
    </row>
    <row r="696" spans="1:26" ht="15.75" customHeight="1" x14ac:dyDescent="0.3">
      <c r="A696" s="744"/>
      <c r="B696" s="738"/>
      <c r="C696" s="738"/>
      <c r="D696" s="738"/>
      <c r="E696" s="738"/>
      <c r="F696" s="738"/>
      <c r="G696" s="738"/>
      <c r="H696" s="738"/>
      <c r="I696" s="738"/>
      <c r="J696" s="738"/>
      <c r="K696" s="738"/>
      <c r="L696" s="739"/>
      <c r="M696" s="739"/>
      <c r="N696" s="739"/>
      <c r="O696" s="739"/>
      <c r="P696" s="739"/>
      <c r="Q696" s="739"/>
      <c r="R696" s="739"/>
      <c r="S696" s="739"/>
      <c r="T696" s="739"/>
      <c r="U696" s="739"/>
      <c r="V696" s="739"/>
      <c r="W696" s="739"/>
      <c r="X696" s="739"/>
      <c r="Y696" s="739"/>
      <c r="Z696" s="739"/>
    </row>
    <row r="697" spans="1:26" ht="15.75" customHeight="1" x14ac:dyDescent="0.3">
      <c r="A697" s="744"/>
      <c r="B697" s="738"/>
      <c r="C697" s="738"/>
      <c r="D697" s="738"/>
      <c r="E697" s="738"/>
      <c r="F697" s="738"/>
      <c r="G697" s="738"/>
      <c r="H697" s="738"/>
      <c r="I697" s="738"/>
      <c r="J697" s="738"/>
      <c r="K697" s="738"/>
      <c r="L697" s="739"/>
      <c r="M697" s="739"/>
      <c r="N697" s="739"/>
      <c r="O697" s="739"/>
      <c r="P697" s="739"/>
      <c r="Q697" s="739"/>
      <c r="R697" s="739"/>
      <c r="S697" s="739"/>
      <c r="T697" s="739"/>
      <c r="U697" s="739"/>
      <c r="V697" s="739"/>
      <c r="W697" s="739"/>
      <c r="X697" s="739"/>
      <c r="Y697" s="739"/>
      <c r="Z697" s="739"/>
    </row>
    <row r="698" spans="1:26" ht="15.75" customHeight="1" x14ac:dyDescent="0.3">
      <c r="A698" s="744"/>
      <c r="B698" s="738"/>
      <c r="C698" s="738"/>
      <c r="D698" s="738"/>
      <c r="E698" s="738"/>
      <c r="F698" s="738"/>
      <c r="G698" s="738"/>
      <c r="H698" s="738"/>
      <c r="I698" s="738"/>
      <c r="J698" s="738"/>
      <c r="K698" s="738"/>
      <c r="L698" s="739"/>
      <c r="M698" s="739"/>
      <c r="N698" s="739"/>
      <c r="O698" s="739"/>
      <c r="P698" s="739"/>
      <c r="Q698" s="739"/>
      <c r="R698" s="739"/>
      <c r="S698" s="739"/>
      <c r="T698" s="739"/>
      <c r="U698" s="739"/>
      <c r="V698" s="739"/>
      <c r="W698" s="739"/>
      <c r="X698" s="739"/>
      <c r="Y698" s="739"/>
      <c r="Z698" s="739"/>
    </row>
    <row r="699" spans="1:26" ht="15.75" customHeight="1" x14ac:dyDescent="0.3">
      <c r="A699" s="744"/>
      <c r="B699" s="738"/>
      <c r="C699" s="738"/>
      <c r="D699" s="738"/>
      <c r="E699" s="738"/>
      <c r="F699" s="738"/>
      <c r="G699" s="738"/>
      <c r="H699" s="738"/>
      <c r="I699" s="738"/>
      <c r="J699" s="738"/>
      <c r="K699" s="738"/>
      <c r="L699" s="739"/>
      <c r="M699" s="739"/>
      <c r="N699" s="739"/>
      <c r="O699" s="739"/>
      <c r="P699" s="739"/>
      <c r="Q699" s="739"/>
      <c r="R699" s="739"/>
      <c r="S699" s="739"/>
      <c r="T699" s="739"/>
      <c r="U699" s="739"/>
      <c r="V699" s="739"/>
      <c r="W699" s="739"/>
      <c r="X699" s="739"/>
      <c r="Y699" s="739"/>
      <c r="Z699" s="739"/>
    </row>
    <row r="700" spans="1:26" ht="15.75" customHeight="1" x14ac:dyDescent="0.3">
      <c r="A700" s="744"/>
      <c r="B700" s="738"/>
      <c r="C700" s="738"/>
      <c r="D700" s="738"/>
      <c r="E700" s="738"/>
      <c r="F700" s="738"/>
      <c r="G700" s="738"/>
      <c r="H700" s="738"/>
      <c r="I700" s="738"/>
      <c r="J700" s="738"/>
      <c r="K700" s="738"/>
      <c r="L700" s="739"/>
      <c r="M700" s="739"/>
      <c r="N700" s="739"/>
      <c r="O700" s="739"/>
      <c r="P700" s="739"/>
      <c r="Q700" s="739"/>
      <c r="R700" s="739"/>
      <c r="S700" s="739"/>
      <c r="T700" s="739"/>
      <c r="U700" s="739"/>
      <c r="V700" s="739"/>
      <c r="W700" s="739"/>
      <c r="X700" s="739"/>
      <c r="Y700" s="739"/>
      <c r="Z700" s="739"/>
    </row>
    <row r="701" spans="1:26" ht="15.75" customHeight="1" x14ac:dyDescent="0.3">
      <c r="A701" s="744"/>
      <c r="B701" s="738"/>
      <c r="C701" s="738"/>
      <c r="D701" s="738"/>
      <c r="E701" s="738"/>
      <c r="F701" s="738"/>
      <c r="G701" s="738"/>
      <c r="H701" s="738"/>
      <c r="I701" s="738"/>
      <c r="J701" s="738"/>
      <c r="K701" s="738"/>
      <c r="L701" s="739"/>
      <c r="M701" s="739"/>
      <c r="N701" s="739"/>
      <c r="O701" s="739"/>
      <c r="P701" s="739"/>
      <c r="Q701" s="739"/>
      <c r="R701" s="739"/>
      <c r="S701" s="739"/>
      <c r="T701" s="739"/>
      <c r="U701" s="739"/>
      <c r="V701" s="739"/>
      <c r="W701" s="739"/>
      <c r="X701" s="739"/>
      <c r="Y701" s="739"/>
      <c r="Z701" s="739"/>
    </row>
    <row r="702" spans="1:26" ht="15.75" customHeight="1" x14ac:dyDescent="0.3">
      <c r="A702" s="744"/>
      <c r="B702" s="738"/>
      <c r="C702" s="738"/>
      <c r="D702" s="738"/>
      <c r="E702" s="738"/>
      <c r="F702" s="738"/>
      <c r="G702" s="738"/>
      <c r="H702" s="738"/>
      <c r="I702" s="738"/>
      <c r="J702" s="738"/>
      <c r="K702" s="738"/>
      <c r="L702" s="739"/>
      <c r="M702" s="739"/>
      <c r="N702" s="739"/>
      <c r="O702" s="739"/>
      <c r="P702" s="739"/>
      <c r="Q702" s="739"/>
      <c r="R702" s="739"/>
      <c r="S702" s="739"/>
      <c r="T702" s="739"/>
      <c r="U702" s="739"/>
      <c r="V702" s="739"/>
      <c r="W702" s="739"/>
      <c r="X702" s="739"/>
      <c r="Y702" s="739"/>
      <c r="Z702" s="739"/>
    </row>
    <row r="703" spans="1:26" ht="15.75" customHeight="1" x14ac:dyDescent="0.3">
      <c r="A703" s="744"/>
      <c r="B703" s="738"/>
      <c r="C703" s="738"/>
      <c r="D703" s="738"/>
      <c r="E703" s="738"/>
      <c r="F703" s="738"/>
      <c r="G703" s="738"/>
      <c r="H703" s="738"/>
      <c r="I703" s="738"/>
      <c r="J703" s="738"/>
      <c r="K703" s="738"/>
      <c r="L703" s="739"/>
      <c r="M703" s="739"/>
      <c r="N703" s="739"/>
      <c r="O703" s="739"/>
      <c r="P703" s="739"/>
      <c r="Q703" s="739"/>
      <c r="R703" s="739"/>
      <c r="S703" s="739"/>
      <c r="T703" s="739"/>
      <c r="U703" s="739"/>
      <c r="V703" s="739"/>
      <c r="W703" s="739"/>
      <c r="X703" s="739"/>
      <c r="Y703" s="739"/>
      <c r="Z703" s="739"/>
    </row>
    <row r="704" spans="1:26" ht="15.75" customHeight="1" x14ac:dyDescent="0.3">
      <c r="A704" s="744"/>
      <c r="B704" s="738"/>
      <c r="C704" s="738"/>
      <c r="D704" s="738"/>
      <c r="E704" s="738"/>
      <c r="F704" s="738"/>
      <c r="G704" s="738"/>
      <c r="H704" s="738"/>
      <c r="I704" s="738"/>
      <c r="J704" s="738"/>
      <c r="K704" s="738"/>
      <c r="L704" s="739"/>
      <c r="M704" s="739"/>
      <c r="N704" s="739"/>
      <c r="O704" s="739"/>
      <c r="P704" s="739"/>
      <c r="Q704" s="739"/>
      <c r="R704" s="739"/>
      <c r="S704" s="739"/>
      <c r="T704" s="739"/>
      <c r="U704" s="739"/>
      <c r="V704" s="739"/>
      <c r="W704" s="739"/>
      <c r="X704" s="739"/>
      <c r="Y704" s="739"/>
      <c r="Z704" s="739"/>
    </row>
    <row r="705" spans="1:26" ht="15.75" customHeight="1" x14ac:dyDescent="0.3">
      <c r="A705" s="744"/>
      <c r="B705" s="738"/>
      <c r="C705" s="738"/>
      <c r="D705" s="738"/>
      <c r="E705" s="738"/>
      <c r="F705" s="738"/>
      <c r="G705" s="738"/>
      <c r="H705" s="738"/>
      <c r="I705" s="738"/>
      <c r="J705" s="738"/>
      <c r="K705" s="738"/>
      <c r="L705" s="739"/>
      <c r="M705" s="739"/>
      <c r="N705" s="739"/>
      <c r="O705" s="739"/>
      <c r="P705" s="739"/>
      <c r="Q705" s="739"/>
      <c r="R705" s="739"/>
      <c r="S705" s="739"/>
      <c r="T705" s="739"/>
      <c r="U705" s="739"/>
      <c r="V705" s="739"/>
      <c r="W705" s="739"/>
      <c r="X705" s="739"/>
      <c r="Y705" s="739"/>
      <c r="Z705" s="739"/>
    </row>
    <row r="706" spans="1:26" ht="15.75" customHeight="1" x14ac:dyDescent="0.3">
      <c r="A706" s="744"/>
      <c r="B706" s="738"/>
      <c r="C706" s="738"/>
      <c r="D706" s="738"/>
      <c r="E706" s="738"/>
      <c r="F706" s="738"/>
      <c r="G706" s="738"/>
      <c r="H706" s="738"/>
      <c r="I706" s="738"/>
      <c r="J706" s="738"/>
      <c r="K706" s="738"/>
      <c r="L706" s="739"/>
      <c r="M706" s="739"/>
      <c r="N706" s="739"/>
      <c r="O706" s="739"/>
      <c r="P706" s="739"/>
      <c r="Q706" s="739"/>
      <c r="R706" s="739"/>
      <c r="S706" s="739"/>
      <c r="T706" s="739"/>
      <c r="U706" s="739"/>
      <c r="V706" s="739"/>
      <c r="W706" s="739"/>
      <c r="X706" s="739"/>
      <c r="Y706" s="739"/>
      <c r="Z706" s="739"/>
    </row>
    <row r="707" spans="1:26" ht="15.75" customHeight="1" x14ac:dyDescent="0.3">
      <c r="A707" s="744"/>
      <c r="B707" s="738"/>
      <c r="C707" s="738"/>
      <c r="D707" s="738"/>
      <c r="E707" s="738"/>
      <c r="F707" s="738"/>
      <c r="G707" s="738"/>
      <c r="H707" s="738"/>
      <c r="I707" s="738"/>
      <c r="J707" s="738"/>
      <c r="K707" s="738"/>
      <c r="L707" s="739"/>
      <c r="M707" s="739"/>
      <c r="N707" s="739"/>
      <c r="O707" s="739"/>
      <c r="P707" s="739"/>
      <c r="Q707" s="739"/>
      <c r="R707" s="739"/>
      <c r="S707" s="739"/>
      <c r="T707" s="739"/>
      <c r="U707" s="739"/>
      <c r="V707" s="739"/>
      <c r="W707" s="739"/>
      <c r="X707" s="739"/>
      <c r="Y707" s="739"/>
      <c r="Z707" s="739"/>
    </row>
    <row r="708" spans="1:26" ht="15.75" customHeight="1" x14ac:dyDescent="0.3">
      <c r="A708" s="744"/>
      <c r="B708" s="738"/>
      <c r="C708" s="738"/>
      <c r="D708" s="738"/>
      <c r="E708" s="738"/>
      <c r="F708" s="738"/>
      <c r="G708" s="738"/>
      <c r="H708" s="738"/>
      <c r="I708" s="738"/>
      <c r="J708" s="738"/>
      <c r="K708" s="738"/>
      <c r="L708" s="739"/>
      <c r="M708" s="739"/>
      <c r="N708" s="739"/>
      <c r="O708" s="739"/>
      <c r="P708" s="739"/>
      <c r="Q708" s="739"/>
      <c r="R708" s="739"/>
      <c r="S708" s="739"/>
      <c r="T708" s="739"/>
      <c r="U708" s="739"/>
      <c r="V708" s="739"/>
      <c r="W708" s="739"/>
      <c r="X708" s="739"/>
      <c r="Y708" s="739"/>
      <c r="Z708" s="739"/>
    </row>
    <row r="709" spans="1:26" ht="15.75" customHeight="1" x14ac:dyDescent="0.3">
      <c r="A709" s="744"/>
      <c r="B709" s="738"/>
      <c r="C709" s="738"/>
      <c r="D709" s="738"/>
      <c r="E709" s="738"/>
      <c r="F709" s="738"/>
      <c r="G709" s="738"/>
      <c r="H709" s="738"/>
      <c r="I709" s="738"/>
      <c r="J709" s="738"/>
      <c r="K709" s="738"/>
      <c r="L709" s="739"/>
      <c r="M709" s="739"/>
      <c r="N709" s="739"/>
      <c r="O709" s="739"/>
      <c r="P709" s="739"/>
      <c r="Q709" s="739"/>
      <c r="R709" s="739"/>
      <c r="S709" s="739"/>
      <c r="T709" s="739"/>
      <c r="U709" s="739"/>
      <c r="V709" s="739"/>
      <c r="W709" s="739"/>
      <c r="X709" s="739"/>
      <c r="Y709" s="739"/>
      <c r="Z709" s="739"/>
    </row>
    <row r="710" spans="1:26" ht="15.75" customHeight="1" x14ac:dyDescent="0.3">
      <c r="A710" s="744"/>
      <c r="B710" s="738"/>
      <c r="C710" s="738"/>
      <c r="D710" s="738"/>
      <c r="E710" s="738"/>
      <c r="F710" s="738"/>
      <c r="G710" s="738"/>
      <c r="H710" s="738"/>
      <c r="I710" s="738"/>
      <c r="J710" s="738"/>
      <c r="K710" s="738"/>
      <c r="L710" s="739"/>
      <c r="M710" s="739"/>
      <c r="N710" s="739"/>
      <c r="O710" s="739"/>
      <c r="P710" s="739"/>
      <c r="Q710" s="739"/>
      <c r="R710" s="739"/>
      <c r="S710" s="739"/>
      <c r="T710" s="739"/>
      <c r="U710" s="739"/>
      <c r="V710" s="739"/>
      <c r="W710" s="739"/>
      <c r="X710" s="739"/>
      <c r="Y710" s="739"/>
      <c r="Z710" s="739"/>
    </row>
    <row r="711" spans="1:26" ht="15.75" customHeight="1" x14ac:dyDescent="0.3">
      <c r="A711" s="744"/>
      <c r="B711" s="738"/>
      <c r="C711" s="738"/>
      <c r="D711" s="738"/>
      <c r="E711" s="738"/>
      <c r="F711" s="738"/>
      <c r="G711" s="738"/>
      <c r="H711" s="738"/>
      <c r="I711" s="738"/>
      <c r="J711" s="738"/>
      <c r="K711" s="738"/>
      <c r="L711" s="739"/>
      <c r="M711" s="739"/>
      <c r="N711" s="739"/>
      <c r="O711" s="739"/>
      <c r="P711" s="739"/>
      <c r="Q711" s="739"/>
      <c r="R711" s="739"/>
      <c r="S711" s="739"/>
      <c r="T711" s="739"/>
      <c r="U711" s="739"/>
      <c r="V711" s="739"/>
      <c r="W711" s="739"/>
      <c r="X711" s="739"/>
      <c r="Y711" s="739"/>
      <c r="Z711" s="739"/>
    </row>
    <row r="712" spans="1:26" ht="15.75" customHeight="1" x14ac:dyDescent="0.3">
      <c r="A712" s="744"/>
      <c r="B712" s="738"/>
      <c r="C712" s="738"/>
      <c r="D712" s="738"/>
      <c r="E712" s="738"/>
      <c r="F712" s="738"/>
      <c r="G712" s="738"/>
      <c r="H712" s="738"/>
      <c r="I712" s="738"/>
      <c r="J712" s="738"/>
      <c r="K712" s="738"/>
      <c r="L712" s="739"/>
      <c r="M712" s="739"/>
      <c r="N712" s="739"/>
      <c r="O712" s="739"/>
      <c r="P712" s="739"/>
      <c r="Q712" s="739"/>
      <c r="R712" s="739"/>
      <c r="S712" s="739"/>
      <c r="T712" s="739"/>
      <c r="U712" s="739"/>
      <c r="V712" s="739"/>
      <c r="W712" s="739"/>
      <c r="X712" s="739"/>
      <c r="Y712" s="739"/>
      <c r="Z712" s="739"/>
    </row>
    <row r="713" spans="1:26" ht="15.75" customHeight="1" x14ac:dyDescent="0.3">
      <c r="A713" s="744"/>
      <c r="B713" s="738"/>
      <c r="C713" s="738"/>
      <c r="D713" s="738"/>
      <c r="E713" s="738"/>
      <c r="F713" s="738"/>
      <c r="G713" s="738"/>
      <c r="H713" s="738"/>
      <c r="I713" s="738"/>
      <c r="J713" s="738"/>
      <c r="K713" s="738"/>
      <c r="L713" s="739"/>
      <c r="M713" s="739"/>
      <c r="N713" s="739"/>
      <c r="O713" s="739"/>
      <c r="P713" s="739"/>
      <c r="Q713" s="739"/>
      <c r="R713" s="739"/>
      <c r="S713" s="739"/>
      <c r="T713" s="739"/>
      <c r="U713" s="739"/>
      <c r="V713" s="739"/>
      <c r="W713" s="739"/>
      <c r="X713" s="739"/>
      <c r="Y713" s="739"/>
      <c r="Z713" s="739"/>
    </row>
    <row r="714" spans="1:26" ht="15.75" customHeight="1" x14ac:dyDescent="0.3">
      <c r="A714" s="744"/>
      <c r="B714" s="738"/>
      <c r="C714" s="738"/>
      <c r="D714" s="738"/>
      <c r="E714" s="738"/>
      <c r="F714" s="738"/>
      <c r="G714" s="738"/>
      <c r="H714" s="738"/>
      <c r="I714" s="738"/>
      <c r="J714" s="738"/>
      <c r="K714" s="738"/>
      <c r="L714" s="739"/>
      <c r="M714" s="739"/>
      <c r="N714" s="739"/>
      <c r="O714" s="739"/>
      <c r="P714" s="739"/>
      <c r="Q714" s="739"/>
      <c r="R714" s="739"/>
      <c r="S714" s="739"/>
      <c r="T714" s="739"/>
      <c r="U714" s="739"/>
      <c r="V714" s="739"/>
      <c r="W714" s="739"/>
      <c r="X714" s="739"/>
      <c r="Y714" s="739"/>
      <c r="Z714" s="739"/>
    </row>
    <row r="715" spans="1:26" ht="15.75" customHeight="1" x14ac:dyDescent="0.3">
      <c r="A715" s="744"/>
      <c r="B715" s="738"/>
      <c r="C715" s="738"/>
      <c r="D715" s="738"/>
      <c r="E715" s="738"/>
      <c r="F715" s="738"/>
      <c r="G715" s="738"/>
      <c r="H715" s="738"/>
      <c r="I715" s="738"/>
      <c r="J715" s="738"/>
      <c r="K715" s="738"/>
      <c r="L715" s="739"/>
      <c r="M715" s="739"/>
      <c r="N715" s="739"/>
      <c r="O715" s="739"/>
      <c r="P715" s="739"/>
      <c r="Q715" s="739"/>
      <c r="R715" s="739"/>
      <c r="S715" s="739"/>
      <c r="T715" s="739"/>
      <c r="U715" s="739"/>
      <c r="V715" s="739"/>
      <c r="W715" s="739"/>
      <c r="X715" s="739"/>
      <c r="Y715" s="739"/>
      <c r="Z715" s="739"/>
    </row>
    <row r="716" spans="1:26" ht="15.75" customHeight="1" x14ac:dyDescent="0.3">
      <c r="A716" s="744"/>
      <c r="B716" s="738"/>
      <c r="C716" s="738"/>
      <c r="D716" s="738"/>
      <c r="E716" s="738"/>
      <c r="F716" s="738"/>
      <c r="G716" s="738"/>
      <c r="H716" s="738"/>
      <c r="I716" s="738"/>
      <c r="J716" s="738"/>
      <c r="K716" s="738"/>
      <c r="L716" s="739"/>
      <c r="M716" s="739"/>
      <c r="N716" s="739"/>
      <c r="O716" s="739"/>
      <c r="P716" s="739"/>
      <c r="Q716" s="739"/>
      <c r="R716" s="739"/>
      <c r="S716" s="739"/>
      <c r="T716" s="739"/>
      <c r="U716" s="739"/>
      <c r="V716" s="739"/>
      <c r="W716" s="739"/>
      <c r="X716" s="739"/>
      <c r="Y716" s="739"/>
      <c r="Z716" s="739"/>
    </row>
    <row r="717" spans="1:26" ht="15.75" customHeight="1" x14ac:dyDescent="0.3">
      <c r="A717" s="744"/>
      <c r="B717" s="738"/>
      <c r="C717" s="738"/>
      <c r="D717" s="738"/>
      <c r="E717" s="738"/>
      <c r="F717" s="738"/>
      <c r="G717" s="738"/>
      <c r="H717" s="738"/>
      <c r="I717" s="738"/>
      <c r="J717" s="738"/>
      <c r="K717" s="738"/>
      <c r="L717" s="739"/>
      <c r="M717" s="739"/>
      <c r="N717" s="739"/>
      <c r="O717" s="739"/>
      <c r="P717" s="739"/>
      <c r="Q717" s="739"/>
      <c r="R717" s="739"/>
      <c r="S717" s="739"/>
      <c r="T717" s="739"/>
      <c r="U717" s="739"/>
      <c r="V717" s="739"/>
      <c r="W717" s="739"/>
      <c r="X717" s="739"/>
      <c r="Y717" s="739"/>
      <c r="Z717" s="739"/>
    </row>
    <row r="718" spans="1:26" ht="15.75" customHeight="1" x14ac:dyDescent="0.3">
      <c r="A718" s="744"/>
      <c r="B718" s="738"/>
      <c r="C718" s="738"/>
      <c r="D718" s="738"/>
      <c r="E718" s="738"/>
      <c r="F718" s="738"/>
      <c r="G718" s="738"/>
      <c r="H718" s="738"/>
      <c r="I718" s="738"/>
      <c r="J718" s="738"/>
      <c r="K718" s="738"/>
      <c r="L718" s="739"/>
      <c r="M718" s="739"/>
      <c r="N718" s="739"/>
      <c r="O718" s="739"/>
      <c r="P718" s="739"/>
      <c r="Q718" s="739"/>
      <c r="R718" s="739"/>
      <c r="S718" s="739"/>
      <c r="T718" s="739"/>
      <c r="U718" s="739"/>
      <c r="V718" s="739"/>
      <c r="W718" s="739"/>
      <c r="X718" s="739"/>
      <c r="Y718" s="739"/>
      <c r="Z718" s="739"/>
    </row>
    <row r="719" spans="1:26" ht="15.75" customHeight="1" x14ac:dyDescent="0.3">
      <c r="A719" s="744"/>
      <c r="B719" s="738"/>
      <c r="C719" s="738"/>
      <c r="D719" s="738"/>
      <c r="E719" s="738"/>
      <c r="F719" s="738"/>
      <c r="G719" s="738"/>
      <c r="H719" s="738"/>
      <c r="I719" s="738"/>
      <c r="J719" s="738"/>
      <c r="K719" s="738"/>
      <c r="L719" s="739"/>
      <c r="M719" s="739"/>
      <c r="N719" s="739"/>
      <c r="O719" s="739"/>
      <c r="P719" s="739"/>
      <c r="Q719" s="739"/>
      <c r="R719" s="739"/>
      <c r="S719" s="739"/>
      <c r="T719" s="739"/>
      <c r="U719" s="739"/>
      <c r="V719" s="739"/>
      <c r="W719" s="739"/>
      <c r="X719" s="739"/>
      <c r="Y719" s="739"/>
      <c r="Z719" s="739"/>
    </row>
    <row r="720" spans="1:26" ht="15.75" customHeight="1" x14ac:dyDescent="0.3">
      <c r="A720" s="744"/>
      <c r="B720" s="738"/>
      <c r="C720" s="738"/>
      <c r="D720" s="738"/>
      <c r="E720" s="738"/>
      <c r="F720" s="738"/>
      <c r="G720" s="738"/>
      <c r="H720" s="738"/>
      <c r="I720" s="738"/>
      <c r="J720" s="738"/>
      <c r="K720" s="738"/>
      <c r="L720" s="739"/>
      <c r="M720" s="739"/>
      <c r="N720" s="739"/>
      <c r="O720" s="739"/>
      <c r="P720" s="739"/>
      <c r="Q720" s="739"/>
      <c r="R720" s="739"/>
      <c r="S720" s="739"/>
      <c r="T720" s="739"/>
      <c r="U720" s="739"/>
      <c r="V720" s="739"/>
      <c r="W720" s="739"/>
      <c r="X720" s="739"/>
      <c r="Y720" s="739"/>
      <c r="Z720" s="739"/>
    </row>
    <row r="721" spans="1:26" ht="15.75" customHeight="1" x14ac:dyDescent="0.3">
      <c r="A721" s="744"/>
      <c r="B721" s="738"/>
      <c r="C721" s="738"/>
      <c r="D721" s="738"/>
      <c r="E721" s="738"/>
      <c r="F721" s="738"/>
      <c r="G721" s="738"/>
      <c r="H721" s="738"/>
      <c r="I721" s="738"/>
      <c r="J721" s="738"/>
      <c r="K721" s="738"/>
      <c r="L721" s="739"/>
      <c r="M721" s="739"/>
      <c r="N721" s="739"/>
      <c r="O721" s="739"/>
      <c r="P721" s="739"/>
      <c r="Q721" s="739"/>
      <c r="R721" s="739"/>
      <c r="S721" s="739"/>
      <c r="T721" s="739"/>
      <c r="U721" s="739"/>
      <c r="V721" s="739"/>
      <c r="W721" s="739"/>
      <c r="X721" s="739"/>
      <c r="Y721" s="739"/>
      <c r="Z721" s="739"/>
    </row>
    <row r="722" spans="1:26" ht="15.75" customHeight="1" x14ac:dyDescent="0.3">
      <c r="A722" s="744"/>
      <c r="B722" s="738"/>
      <c r="C722" s="738"/>
      <c r="D722" s="738"/>
      <c r="E722" s="738"/>
      <c r="F722" s="738"/>
      <c r="G722" s="738"/>
      <c r="H722" s="738"/>
      <c r="I722" s="738"/>
      <c r="J722" s="738"/>
      <c r="K722" s="738"/>
      <c r="L722" s="739"/>
      <c r="M722" s="739"/>
      <c r="N722" s="739"/>
      <c r="O722" s="739"/>
      <c r="P722" s="739"/>
      <c r="Q722" s="739"/>
      <c r="R722" s="739"/>
      <c r="S722" s="739"/>
      <c r="T722" s="739"/>
      <c r="U722" s="739"/>
      <c r="V722" s="739"/>
      <c r="W722" s="739"/>
      <c r="X722" s="739"/>
      <c r="Y722" s="739"/>
      <c r="Z722" s="739"/>
    </row>
    <row r="723" spans="1:26" ht="15.75" customHeight="1" x14ac:dyDescent="0.3">
      <c r="A723" s="744"/>
      <c r="B723" s="738"/>
      <c r="C723" s="738"/>
      <c r="D723" s="738"/>
      <c r="E723" s="738"/>
      <c r="F723" s="738"/>
      <c r="G723" s="738"/>
      <c r="H723" s="738"/>
      <c r="I723" s="738"/>
      <c r="J723" s="738"/>
      <c r="K723" s="738"/>
      <c r="L723" s="739"/>
      <c r="M723" s="739"/>
      <c r="N723" s="739"/>
      <c r="O723" s="739"/>
      <c r="P723" s="739"/>
      <c r="Q723" s="739"/>
      <c r="R723" s="739"/>
      <c r="S723" s="739"/>
      <c r="T723" s="739"/>
      <c r="U723" s="739"/>
      <c r="V723" s="739"/>
      <c r="W723" s="739"/>
      <c r="X723" s="739"/>
      <c r="Y723" s="739"/>
      <c r="Z723" s="739"/>
    </row>
    <row r="724" spans="1:26" ht="15.75" customHeight="1" x14ac:dyDescent="0.3">
      <c r="A724" s="744"/>
      <c r="B724" s="738"/>
      <c r="C724" s="738"/>
      <c r="D724" s="738"/>
      <c r="E724" s="738"/>
      <c r="F724" s="738"/>
      <c r="G724" s="738"/>
      <c r="H724" s="738"/>
      <c r="I724" s="738"/>
      <c r="J724" s="738"/>
      <c r="K724" s="738"/>
      <c r="L724" s="739"/>
      <c r="M724" s="739"/>
      <c r="N724" s="739"/>
      <c r="O724" s="739"/>
      <c r="P724" s="739"/>
      <c r="Q724" s="739"/>
      <c r="R724" s="739"/>
      <c r="S724" s="739"/>
      <c r="T724" s="739"/>
      <c r="U724" s="739"/>
      <c r="V724" s="739"/>
      <c r="W724" s="739"/>
      <c r="X724" s="739"/>
      <c r="Y724" s="739"/>
      <c r="Z724" s="739"/>
    </row>
    <row r="725" spans="1:26" ht="15.75" customHeight="1" x14ac:dyDescent="0.3">
      <c r="A725" s="744"/>
      <c r="B725" s="738"/>
      <c r="C725" s="738"/>
      <c r="D725" s="738"/>
      <c r="E725" s="738"/>
      <c r="F725" s="738"/>
      <c r="G725" s="738"/>
      <c r="H725" s="738"/>
      <c r="I725" s="738"/>
      <c r="J725" s="738"/>
      <c r="K725" s="738"/>
      <c r="L725" s="739"/>
      <c r="M725" s="739"/>
      <c r="N725" s="739"/>
      <c r="O725" s="739"/>
      <c r="P725" s="739"/>
      <c r="Q725" s="739"/>
      <c r="R725" s="739"/>
      <c r="S725" s="739"/>
      <c r="T725" s="739"/>
      <c r="U725" s="739"/>
      <c r="V725" s="739"/>
      <c r="W725" s="739"/>
      <c r="X725" s="739"/>
      <c r="Y725" s="739"/>
      <c r="Z725" s="739"/>
    </row>
    <row r="726" spans="1:26" ht="15.75" customHeight="1" x14ac:dyDescent="0.3">
      <c r="A726" s="744"/>
      <c r="B726" s="738"/>
      <c r="C726" s="738"/>
      <c r="D726" s="738"/>
      <c r="E726" s="738"/>
      <c r="F726" s="738"/>
      <c r="G726" s="738"/>
      <c r="H726" s="738"/>
      <c r="I726" s="738"/>
      <c r="J726" s="738"/>
      <c r="K726" s="738"/>
      <c r="L726" s="739"/>
      <c r="M726" s="739"/>
      <c r="N726" s="739"/>
      <c r="O726" s="739"/>
      <c r="P726" s="739"/>
      <c r="Q726" s="739"/>
      <c r="R726" s="739"/>
      <c r="S726" s="739"/>
      <c r="T726" s="739"/>
      <c r="U726" s="739"/>
      <c r="V726" s="739"/>
      <c r="W726" s="739"/>
      <c r="X726" s="739"/>
      <c r="Y726" s="739"/>
      <c r="Z726" s="739"/>
    </row>
    <row r="727" spans="1:26" ht="15.75" customHeight="1" x14ac:dyDescent="0.3">
      <c r="A727" s="744"/>
      <c r="B727" s="738"/>
      <c r="C727" s="738"/>
      <c r="D727" s="738"/>
      <c r="E727" s="738"/>
      <c r="F727" s="738"/>
      <c r="G727" s="738"/>
      <c r="H727" s="738"/>
      <c r="I727" s="738"/>
      <c r="J727" s="738"/>
      <c r="K727" s="738"/>
      <c r="L727" s="739"/>
      <c r="M727" s="739"/>
      <c r="N727" s="739"/>
      <c r="O727" s="739"/>
      <c r="P727" s="739"/>
      <c r="Q727" s="739"/>
      <c r="R727" s="739"/>
      <c r="S727" s="739"/>
      <c r="T727" s="739"/>
      <c r="U727" s="739"/>
      <c r="V727" s="739"/>
      <c r="W727" s="739"/>
      <c r="X727" s="739"/>
      <c r="Y727" s="739"/>
      <c r="Z727" s="739"/>
    </row>
    <row r="728" spans="1:26" ht="15.75" customHeight="1" x14ac:dyDescent="0.3">
      <c r="A728" s="744"/>
      <c r="B728" s="738"/>
      <c r="C728" s="738"/>
      <c r="D728" s="738"/>
      <c r="E728" s="738"/>
      <c r="F728" s="738"/>
      <c r="G728" s="738"/>
      <c r="H728" s="738"/>
      <c r="I728" s="738"/>
      <c r="J728" s="738"/>
      <c r="K728" s="738"/>
      <c r="L728" s="739"/>
      <c r="M728" s="739"/>
      <c r="N728" s="739"/>
      <c r="O728" s="739"/>
      <c r="P728" s="739"/>
      <c r="Q728" s="739"/>
      <c r="R728" s="739"/>
      <c r="S728" s="739"/>
      <c r="T728" s="739"/>
      <c r="U728" s="739"/>
      <c r="V728" s="739"/>
      <c r="W728" s="739"/>
      <c r="X728" s="739"/>
      <c r="Y728" s="739"/>
      <c r="Z728" s="739"/>
    </row>
    <row r="729" spans="1:26" ht="15.75" customHeight="1" x14ac:dyDescent="0.3">
      <c r="A729" s="744"/>
      <c r="B729" s="738"/>
      <c r="C729" s="738"/>
      <c r="D729" s="738"/>
      <c r="E729" s="738"/>
      <c r="F729" s="738"/>
      <c r="G729" s="738"/>
      <c r="H729" s="738"/>
      <c r="I729" s="738"/>
      <c r="J729" s="738"/>
      <c r="K729" s="738"/>
      <c r="L729" s="739"/>
      <c r="M729" s="739"/>
      <c r="N729" s="739"/>
      <c r="O729" s="739"/>
      <c r="P729" s="739"/>
      <c r="Q729" s="739"/>
      <c r="R729" s="739"/>
      <c r="S729" s="739"/>
      <c r="T729" s="739"/>
      <c r="U729" s="739"/>
      <c r="V729" s="739"/>
      <c r="W729" s="739"/>
      <c r="X729" s="739"/>
      <c r="Y729" s="739"/>
      <c r="Z729" s="739"/>
    </row>
    <row r="730" spans="1:26" ht="15.75" customHeight="1" x14ac:dyDescent="0.3">
      <c r="A730" s="744"/>
      <c r="B730" s="738"/>
      <c r="C730" s="738"/>
      <c r="D730" s="738"/>
      <c r="E730" s="738"/>
      <c r="F730" s="738"/>
      <c r="G730" s="738"/>
      <c r="H730" s="738"/>
      <c r="I730" s="738"/>
      <c r="J730" s="738"/>
      <c r="K730" s="738"/>
      <c r="L730" s="739"/>
      <c r="M730" s="739"/>
      <c r="N730" s="739"/>
      <c r="O730" s="739"/>
      <c r="P730" s="739"/>
      <c r="Q730" s="739"/>
      <c r="R730" s="739"/>
      <c r="S730" s="739"/>
      <c r="T730" s="739"/>
      <c r="U730" s="739"/>
      <c r="V730" s="739"/>
      <c r="W730" s="739"/>
      <c r="X730" s="739"/>
      <c r="Y730" s="739"/>
      <c r="Z730" s="739"/>
    </row>
    <row r="731" spans="1:26" ht="15.75" customHeight="1" x14ac:dyDescent="0.3">
      <c r="A731" s="744"/>
      <c r="B731" s="738"/>
      <c r="C731" s="738"/>
      <c r="D731" s="738"/>
      <c r="E731" s="738"/>
      <c r="F731" s="738"/>
      <c r="G731" s="738"/>
      <c r="H731" s="738"/>
      <c r="I731" s="738"/>
      <c r="J731" s="738"/>
      <c r="K731" s="738"/>
      <c r="L731" s="739"/>
      <c r="M731" s="739"/>
      <c r="N731" s="739"/>
      <c r="O731" s="739"/>
      <c r="P731" s="739"/>
      <c r="Q731" s="739"/>
      <c r="R731" s="739"/>
      <c r="S731" s="739"/>
      <c r="T731" s="739"/>
      <c r="U731" s="739"/>
      <c r="V731" s="739"/>
      <c r="W731" s="739"/>
      <c r="X731" s="739"/>
      <c r="Y731" s="739"/>
      <c r="Z731" s="739"/>
    </row>
    <row r="732" spans="1:26" ht="15.75" customHeight="1" x14ac:dyDescent="0.3">
      <c r="A732" s="744"/>
      <c r="B732" s="738"/>
      <c r="C732" s="738"/>
      <c r="D732" s="738"/>
      <c r="E732" s="738"/>
      <c r="F732" s="738"/>
      <c r="G732" s="738"/>
      <c r="H732" s="738"/>
      <c r="I732" s="738"/>
      <c r="J732" s="738"/>
      <c r="K732" s="738"/>
      <c r="L732" s="739"/>
      <c r="M732" s="739"/>
      <c r="N732" s="739"/>
      <c r="O732" s="739"/>
      <c r="P732" s="739"/>
      <c r="Q732" s="739"/>
      <c r="R732" s="739"/>
      <c r="S732" s="739"/>
      <c r="T732" s="739"/>
      <c r="U732" s="739"/>
      <c r="V732" s="739"/>
      <c r="W732" s="739"/>
      <c r="X732" s="739"/>
      <c r="Y732" s="739"/>
      <c r="Z732" s="739"/>
    </row>
    <row r="733" spans="1:26" ht="15.75" customHeight="1" x14ac:dyDescent="0.3">
      <c r="A733" s="744"/>
      <c r="B733" s="738"/>
      <c r="C733" s="738"/>
      <c r="D733" s="738"/>
      <c r="E733" s="738"/>
      <c r="F733" s="738"/>
      <c r="G733" s="738"/>
      <c r="H733" s="738"/>
      <c r="I733" s="738"/>
      <c r="J733" s="738"/>
      <c r="K733" s="738"/>
      <c r="L733" s="739"/>
      <c r="M733" s="739"/>
      <c r="N733" s="739"/>
      <c r="O733" s="739"/>
      <c r="P733" s="739"/>
      <c r="Q733" s="739"/>
      <c r="R733" s="739"/>
      <c r="S733" s="739"/>
      <c r="T733" s="739"/>
      <c r="U733" s="739"/>
      <c r="V733" s="739"/>
      <c r="W733" s="739"/>
      <c r="X733" s="739"/>
      <c r="Y733" s="739"/>
      <c r="Z733" s="739"/>
    </row>
    <row r="734" spans="1:26" ht="15.75" customHeight="1" x14ac:dyDescent="0.3">
      <c r="A734" s="744"/>
      <c r="B734" s="738"/>
      <c r="C734" s="738"/>
      <c r="D734" s="738"/>
      <c r="E734" s="738"/>
      <c r="F734" s="738"/>
      <c r="G734" s="738"/>
      <c r="H734" s="738"/>
      <c r="I734" s="738"/>
      <c r="J734" s="738"/>
      <c r="K734" s="738"/>
      <c r="L734" s="739"/>
      <c r="M734" s="739"/>
      <c r="N734" s="739"/>
      <c r="O734" s="739"/>
      <c r="P734" s="739"/>
      <c r="Q734" s="739"/>
      <c r="R734" s="739"/>
      <c r="S734" s="739"/>
      <c r="T734" s="739"/>
      <c r="U734" s="739"/>
      <c r="V734" s="739"/>
      <c r="W734" s="739"/>
      <c r="X734" s="739"/>
      <c r="Y734" s="739"/>
      <c r="Z734" s="739"/>
    </row>
    <row r="735" spans="1:26" ht="15.75" customHeight="1" x14ac:dyDescent="0.3">
      <c r="A735" s="744"/>
      <c r="B735" s="738"/>
      <c r="C735" s="738"/>
      <c r="D735" s="738"/>
      <c r="E735" s="738"/>
      <c r="F735" s="738"/>
      <c r="G735" s="738"/>
      <c r="H735" s="738"/>
      <c r="I735" s="738"/>
      <c r="J735" s="738"/>
      <c r="K735" s="738"/>
      <c r="L735" s="739"/>
      <c r="M735" s="739"/>
      <c r="N735" s="739"/>
      <c r="O735" s="739"/>
      <c r="P735" s="739"/>
      <c r="Q735" s="739"/>
      <c r="R735" s="739"/>
      <c r="S735" s="739"/>
      <c r="T735" s="739"/>
      <c r="U735" s="739"/>
      <c r="V735" s="739"/>
      <c r="W735" s="739"/>
      <c r="X735" s="739"/>
      <c r="Y735" s="739"/>
      <c r="Z735" s="739"/>
    </row>
    <row r="736" spans="1:26" ht="15.75" customHeight="1" x14ac:dyDescent="0.3">
      <c r="A736" s="744"/>
      <c r="B736" s="738"/>
      <c r="C736" s="738"/>
      <c r="D736" s="738"/>
      <c r="E736" s="738"/>
      <c r="F736" s="738"/>
      <c r="G736" s="738"/>
      <c r="H736" s="738"/>
      <c r="I736" s="738"/>
      <c r="J736" s="738"/>
      <c r="K736" s="738"/>
      <c r="L736" s="739"/>
      <c r="M736" s="739"/>
      <c r="N736" s="739"/>
      <c r="O736" s="739"/>
      <c r="P736" s="739"/>
      <c r="Q736" s="739"/>
      <c r="R736" s="739"/>
      <c r="S736" s="739"/>
      <c r="T736" s="739"/>
      <c r="U736" s="739"/>
      <c r="V736" s="739"/>
      <c r="W736" s="739"/>
      <c r="X736" s="739"/>
      <c r="Y736" s="739"/>
      <c r="Z736" s="739"/>
    </row>
    <row r="737" spans="1:26" ht="15.75" customHeight="1" x14ac:dyDescent="0.3">
      <c r="A737" s="744"/>
      <c r="B737" s="738"/>
      <c r="C737" s="738"/>
      <c r="D737" s="738"/>
      <c r="E737" s="738"/>
      <c r="F737" s="738"/>
      <c r="G737" s="738"/>
      <c r="H737" s="738"/>
      <c r="I737" s="738"/>
      <c r="J737" s="738"/>
      <c r="K737" s="738"/>
      <c r="L737" s="739"/>
      <c r="M737" s="739"/>
      <c r="N737" s="739"/>
      <c r="O737" s="739"/>
      <c r="P737" s="739"/>
      <c r="Q737" s="739"/>
      <c r="R737" s="739"/>
      <c r="S737" s="739"/>
      <c r="T737" s="739"/>
      <c r="U737" s="739"/>
      <c r="V737" s="739"/>
      <c r="W737" s="739"/>
      <c r="X737" s="739"/>
      <c r="Y737" s="739"/>
      <c r="Z737" s="739"/>
    </row>
    <row r="738" spans="1:26" ht="15.75" customHeight="1" x14ac:dyDescent="0.3">
      <c r="A738" s="744"/>
      <c r="B738" s="738"/>
      <c r="C738" s="738"/>
      <c r="D738" s="738"/>
      <c r="E738" s="738"/>
      <c r="F738" s="738"/>
      <c r="G738" s="738"/>
      <c r="H738" s="738"/>
      <c r="I738" s="738"/>
      <c r="J738" s="738"/>
      <c r="K738" s="738"/>
      <c r="L738" s="739"/>
      <c r="M738" s="739"/>
      <c r="N738" s="739"/>
      <c r="O738" s="739"/>
      <c r="P738" s="739"/>
      <c r="Q738" s="739"/>
      <c r="R738" s="739"/>
      <c r="S738" s="739"/>
      <c r="T738" s="739"/>
      <c r="U738" s="739"/>
      <c r="V738" s="739"/>
      <c r="W738" s="739"/>
      <c r="X738" s="739"/>
      <c r="Y738" s="739"/>
      <c r="Z738" s="739"/>
    </row>
    <row r="739" spans="1:26" ht="15.75" customHeight="1" x14ac:dyDescent="0.3">
      <c r="A739" s="744"/>
      <c r="B739" s="738"/>
      <c r="C739" s="738"/>
      <c r="D739" s="738"/>
      <c r="E739" s="738"/>
      <c r="F739" s="738"/>
      <c r="G739" s="738"/>
      <c r="H739" s="738"/>
      <c r="I739" s="738"/>
      <c r="J739" s="738"/>
      <c r="K739" s="738"/>
      <c r="L739" s="739"/>
      <c r="M739" s="739"/>
      <c r="N739" s="739"/>
      <c r="O739" s="739"/>
      <c r="P739" s="739"/>
      <c r="Q739" s="739"/>
      <c r="R739" s="739"/>
      <c r="S739" s="739"/>
      <c r="T739" s="739"/>
      <c r="U739" s="739"/>
      <c r="V739" s="739"/>
      <c r="W739" s="739"/>
      <c r="X739" s="739"/>
      <c r="Y739" s="739"/>
      <c r="Z739" s="739"/>
    </row>
    <row r="740" spans="1:26" ht="15.75" customHeight="1" x14ac:dyDescent="0.3">
      <c r="A740" s="744"/>
      <c r="B740" s="738"/>
      <c r="C740" s="738"/>
      <c r="D740" s="738"/>
      <c r="E740" s="738"/>
      <c r="F740" s="738"/>
      <c r="G740" s="738"/>
      <c r="H740" s="738"/>
      <c r="I740" s="738"/>
      <c r="J740" s="738"/>
      <c r="K740" s="738"/>
      <c r="L740" s="739"/>
      <c r="M740" s="739"/>
      <c r="N740" s="739"/>
      <c r="O740" s="739"/>
      <c r="P740" s="739"/>
      <c r="Q740" s="739"/>
      <c r="R740" s="739"/>
      <c r="S740" s="739"/>
      <c r="T740" s="739"/>
      <c r="U740" s="739"/>
      <c r="V740" s="739"/>
      <c r="W740" s="739"/>
      <c r="X740" s="739"/>
      <c r="Y740" s="739"/>
      <c r="Z740" s="739"/>
    </row>
    <row r="741" spans="1:26" ht="15.75" customHeight="1" x14ac:dyDescent="0.3">
      <c r="A741" s="744"/>
      <c r="B741" s="738"/>
      <c r="C741" s="738"/>
      <c r="D741" s="738"/>
      <c r="E741" s="738"/>
      <c r="F741" s="738"/>
      <c r="G741" s="738"/>
      <c r="H741" s="738"/>
      <c r="I741" s="738"/>
      <c r="J741" s="738"/>
      <c r="K741" s="738"/>
      <c r="L741" s="739"/>
      <c r="M741" s="739"/>
      <c r="N741" s="739"/>
      <c r="O741" s="739"/>
      <c r="P741" s="739"/>
      <c r="Q741" s="739"/>
      <c r="R741" s="739"/>
      <c r="S741" s="739"/>
      <c r="T741" s="739"/>
      <c r="U741" s="739"/>
      <c r="V741" s="739"/>
      <c r="W741" s="739"/>
      <c r="X741" s="739"/>
      <c r="Y741" s="739"/>
      <c r="Z741" s="739"/>
    </row>
    <row r="742" spans="1:26" ht="15.75" customHeight="1" x14ac:dyDescent="0.3">
      <c r="A742" s="744"/>
      <c r="B742" s="738"/>
      <c r="C742" s="738"/>
      <c r="D742" s="738"/>
      <c r="E742" s="738"/>
      <c r="F742" s="738"/>
      <c r="G742" s="738"/>
      <c r="H742" s="738"/>
      <c r="I742" s="738"/>
      <c r="J742" s="738"/>
      <c r="K742" s="738"/>
      <c r="L742" s="739"/>
      <c r="M742" s="739"/>
      <c r="N742" s="739"/>
      <c r="O742" s="739"/>
      <c r="P742" s="739"/>
      <c r="Q742" s="739"/>
      <c r="R742" s="739"/>
      <c r="S742" s="739"/>
      <c r="T742" s="739"/>
      <c r="U742" s="739"/>
      <c r="V742" s="739"/>
      <c r="W742" s="739"/>
      <c r="X742" s="739"/>
      <c r="Y742" s="739"/>
      <c r="Z742" s="739"/>
    </row>
    <row r="743" spans="1:26" ht="15.75" customHeight="1" x14ac:dyDescent="0.3">
      <c r="A743" s="744"/>
      <c r="B743" s="738"/>
      <c r="C743" s="738"/>
      <c r="D743" s="738"/>
      <c r="E743" s="738"/>
      <c r="F743" s="738"/>
      <c r="G743" s="738"/>
      <c r="H743" s="738"/>
      <c r="I743" s="738"/>
      <c r="J743" s="738"/>
      <c r="K743" s="738"/>
      <c r="L743" s="739"/>
      <c r="M743" s="739"/>
      <c r="N743" s="739"/>
      <c r="O743" s="739"/>
      <c r="P743" s="739"/>
      <c r="Q743" s="739"/>
      <c r="R743" s="739"/>
      <c r="S743" s="739"/>
      <c r="T743" s="739"/>
      <c r="U743" s="739"/>
      <c r="V743" s="739"/>
      <c r="W743" s="739"/>
      <c r="X743" s="739"/>
      <c r="Y743" s="739"/>
      <c r="Z743" s="739"/>
    </row>
    <row r="744" spans="1:26" ht="15.75" customHeight="1" x14ac:dyDescent="0.3">
      <c r="A744" s="744"/>
      <c r="B744" s="738"/>
      <c r="C744" s="738"/>
      <c r="D744" s="738"/>
      <c r="E744" s="738"/>
      <c r="F744" s="738"/>
      <c r="G744" s="738"/>
      <c r="H744" s="738"/>
      <c r="I744" s="738"/>
      <c r="J744" s="738"/>
      <c r="K744" s="738"/>
      <c r="L744" s="739"/>
      <c r="M744" s="739"/>
      <c r="N744" s="739"/>
      <c r="O744" s="739"/>
      <c r="P744" s="739"/>
      <c r="Q744" s="739"/>
      <c r="R744" s="739"/>
      <c r="S744" s="739"/>
      <c r="T744" s="739"/>
      <c r="U744" s="739"/>
      <c r="V744" s="739"/>
      <c r="W744" s="739"/>
      <c r="X744" s="739"/>
      <c r="Y744" s="739"/>
      <c r="Z744" s="739"/>
    </row>
    <row r="745" spans="1:26" ht="15.75" customHeight="1" x14ac:dyDescent="0.3">
      <c r="A745" s="744"/>
      <c r="B745" s="738"/>
      <c r="C745" s="738"/>
      <c r="D745" s="738"/>
      <c r="E745" s="738"/>
      <c r="F745" s="738"/>
      <c r="G745" s="738"/>
      <c r="H745" s="738"/>
      <c r="I745" s="738"/>
      <c r="J745" s="738"/>
      <c r="K745" s="738"/>
      <c r="L745" s="739"/>
      <c r="M745" s="739"/>
      <c r="N745" s="739"/>
      <c r="O745" s="739"/>
      <c r="P745" s="739"/>
      <c r="Q745" s="739"/>
      <c r="R745" s="739"/>
      <c r="S745" s="739"/>
      <c r="T745" s="739"/>
      <c r="U745" s="739"/>
      <c r="V745" s="739"/>
      <c r="W745" s="739"/>
      <c r="X745" s="739"/>
      <c r="Y745" s="739"/>
      <c r="Z745" s="739"/>
    </row>
    <row r="746" spans="1:26" ht="15.75" customHeight="1" x14ac:dyDescent="0.3">
      <c r="A746" s="744"/>
      <c r="B746" s="738"/>
      <c r="C746" s="738"/>
      <c r="D746" s="738"/>
      <c r="E746" s="738"/>
      <c r="F746" s="738"/>
      <c r="G746" s="738"/>
      <c r="H746" s="738"/>
      <c r="I746" s="738"/>
      <c r="J746" s="738"/>
      <c r="K746" s="738"/>
      <c r="L746" s="739"/>
      <c r="M746" s="739"/>
      <c r="N746" s="739"/>
      <c r="O746" s="739"/>
      <c r="P746" s="739"/>
      <c r="Q746" s="739"/>
      <c r="R746" s="739"/>
      <c r="S746" s="739"/>
      <c r="T746" s="739"/>
      <c r="U746" s="739"/>
      <c r="V746" s="739"/>
      <c r="W746" s="739"/>
      <c r="X746" s="739"/>
      <c r="Y746" s="739"/>
      <c r="Z746" s="739"/>
    </row>
    <row r="747" spans="1:26" ht="15.75" customHeight="1" x14ac:dyDescent="0.3">
      <c r="A747" s="744"/>
      <c r="B747" s="738"/>
      <c r="C747" s="738"/>
      <c r="D747" s="738"/>
      <c r="E747" s="738"/>
      <c r="F747" s="738"/>
      <c r="G747" s="738"/>
      <c r="H747" s="738"/>
      <c r="I747" s="738"/>
      <c r="J747" s="738"/>
      <c r="K747" s="738"/>
      <c r="L747" s="739"/>
      <c r="M747" s="739"/>
      <c r="N747" s="739"/>
      <c r="O747" s="739"/>
      <c r="P747" s="739"/>
      <c r="Q747" s="739"/>
      <c r="R747" s="739"/>
      <c r="S747" s="739"/>
      <c r="T747" s="739"/>
      <c r="U747" s="739"/>
      <c r="V747" s="739"/>
      <c r="W747" s="739"/>
      <c r="X747" s="739"/>
      <c r="Y747" s="739"/>
      <c r="Z747" s="739"/>
    </row>
    <row r="748" spans="1:26" ht="15.75" customHeight="1" x14ac:dyDescent="0.3">
      <c r="A748" s="744"/>
      <c r="B748" s="738"/>
      <c r="C748" s="738"/>
      <c r="D748" s="738"/>
      <c r="E748" s="738"/>
      <c r="F748" s="738"/>
      <c r="G748" s="738"/>
      <c r="H748" s="738"/>
      <c r="I748" s="738"/>
      <c r="J748" s="738"/>
      <c r="K748" s="738"/>
      <c r="L748" s="739"/>
      <c r="M748" s="739"/>
      <c r="N748" s="739"/>
      <c r="O748" s="739"/>
      <c r="P748" s="739"/>
      <c r="Q748" s="739"/>
      <c r="R748" s="739"/>
      <c r="S748" s="739"/>
      <c r="T748" s="739"/>
      <c r="U748" s="739"/>
      <c r="V748" s="739"/>
      <c r="W748" s="739"/>
      <c r="X748" s="739"/>
      <c r="Y748" s="739"/>
      <c r="Z748" s="739"/>
    </row>
    <row r="749" spans="1:26" ht="15.75" customHeight="1" x14ac:dyDescent="0.3">
      <c r="A749" s="744"/>
      <c r="B749" s="738"/>
      <c r="C749" s="738"/>
      <c r="D749" s="738"/>
      <c r="E749" s="738"/>
      <c r="F749" s="738"/>
      <c r="G749" s="738"/>
      <c r="H749" s="738"/>
      <c r="I749" s="738"/>
      <c r="J749" s="738"/>
      <c r="K749" s="738"/>
      <c r="L749" s="739"/>
      <c r="M749" s="739"/>
      <c r="N749" s="739"/>
      <c r="O749" s="739"/>
      <c r="P749" s="739"/>
      <c r="Q749" s="739"/>
      <c r="R749" s="739"/>
      <c r="S749" s="739"/>
      <c r="T749" s="739"/>
      <c r="U749" s="739"/>
      <c r="V749" s="739"/>
      <c r="W749" s="739"/>
      <c r="X749" s="739"/>
      <c r="Y749" s="739"/>
      <c r="Z749" s="739"/>
    </row>
    <row r="750" spans="1:26" ht="15.75" customHeight="1" x14ac:dyDescent="0.3">
      <c r="A750" s="744"/>
      <c r="B750" s="738"/>
      <c r="C750" s="738"/>
      <c r="D750" s="738"/>
      <c r="E750" s="738"/>
      <c r="F750" s="738"/>
      <c r="G750" s="738"/>
      <c r="H750" s="738"/>
      <c r="I750" s="738"/>
      <c r="J750" s="738"/>
      <c r="K750" s="738"/>
      <c r="L750" s="739"/>
      <c r="M750" s="739"/>
      <c r="N750" s="739"/>
      <c r="O750" s="739"/>
      <c r="P750" s="739"/>
      <c r="Q750" s="739"/>
      <c r="R750" s="739"/>
      <c r="S750" s="739"/>
      <c r="T750" s="739"/>
      <c r="U750" s="739"/>
      <c r="V750" s="739"/>
      <c r="W750" s="739"/>
      <c r="X750" s="739"/>
      <c r="Y750" s="739"/>
      <c r="Z750" s="739"/>
    </row>
    <row r="751" spans="1:26" ht="15.75" customHeight="1" x14ac:dyDescent="0.3">
      <c r="A751" s="744"/>
      <c r="B751" s="738"/>
      <c r="C751" s="738"/>
      <c r="D751" s="738"/>
      <c r="E751" s="738"/>
      <c r="F751" s="738"/>
      <c r="G751" s="738"/>
      <c r="H751" s="738"/>
      <c r="I751" s="738"/>
      <c r="J751" s="738"/>
      <c r="K751" s="738"/>
      <c r="L751" s="739"/>
      <c r="M751" s="739"/>
      <c r="N751" s="739"/>
      <c r="O751" s="739"/>
      <c r="P751" s="739"/>
      <c r="Q751" s="739"/>
      <c r="R751" s="739"/>
      <c r="S751" s="739"/>
      <c r="T751" s="739"/>
      <c r="U751" s="739"/>
      <c r="V751" s="739"/>
      <c r="W751" s="739"/>
      <c r="X751" s="739"/>
      <c r="Y751" s="739"/>
      <c r="Z751" s="739"/>
    </row>
    <row r="752" spans="1:26" ht="15.75" customHeight="1" x14ac:dyDescent="0.3">
      <c r="A752" s="744"/>
      <c r="B752" s="738"/>
      <c r="C752" s="738"/>
      <c r="D752" s="738"/>
      <c r="E752" s="738"/>
      <c r="F752" s="738"/>
      <c r="G752" s="738"/>
      <c r="H752" s="738"/>
      <c r="I752" s="738"/>
      <c r="J752" s="738"/>
      <c r="K752" s="738"/>
      <c r="L752" s="739"/>
      <c r="M752" s="739"/>
      <c r="N752" s="739"/>
      <c r="O752" s="739"/>
      <c r="P752" s="739"/>
      <c r="Q752" s="739"/>
      <c r="R752" s="739"/>
      <c r="S752" s="739"/>
      <c r="T752" s="739"/>
      <c r="U752" s="739"/>
      <c r="V752" s="739"/>
      <c r="W752" s="739"/>
      <c r="X752" s="739"/>
      <c r="Y752" s="739"/>
      <c r="Z752" s="739"/>
    </row>
    <row r="753" spans="1:26" ht="15.75" customHeight="1" x14ac:dyDescent="0.3">
      <c r="A753" s="744"/>
      <c r="B753" s="738"/>
      <c r="C753" s="738"/>
      <c r="D753" s="738"/>
      <c r="E753" s="738"/>
      <c r="F753" s="738"/>
      <c r="G753" s="738"/>
      <c r="H753" s="738"/>
      <c r="I753" s="738"/>
      <c r="J753" s="738"/>
      <c r="K753" s="738"/>
      <c r="L753" s="739"/>
      <c r="M753" s="739"/>
      <c r="N753" s="739"/>
      <c r="O753" s="739"/>
      <c r="P753" s="739"/>
      <c r="Q753" s="739"/>
      <c r="R753" s="739"/>
      <c r="S753" s="739"/>
      <c r="T753" s="739"/>
      <c r="U753" s="739"/>
      <c r="V753" s="739"/>
      <c r="W753" s="739"/>
      <c r="X753" s="739"/>
      <c r="Y753" s="739"/>
      <c r="Z753" s="739"/>
    </row>
    <row r="754" spans="1:26" ht="15.75" customHeight="1" x14ac:dyDescent="0.3">
      <c r="A754" s="744"/>
      <c r="B754" s="738"/>
      <c r="C754" s="738"/>
      <c r="D754" s="738"/>
      <c r="E754" s="738"/>
      <c r="F754" s="738"/>
      <c r="G754" s="738"/>
      <c r="H754" s="738"/>
      <c r="I754" s="738"/>
      <c r="J754" s="738"/>
      <c r="K754" s="738"/>
      <c r="L754" s="739"/>
      <c r="M754" s="739"/>
      <c r="N754" s="739"/>
      <c r="O754" s="739"/>
      <c r="P754" s="739"/>
      <c r="Q754" s="739"/>
      <c r="R754" s="739"/>
      <c r="S754" s="739"/>
      <c r="T754" s="739"/>
      <c r="U754" s="739"/>
      <c r="V754" s="739"/>
      <c r="W754" s="739"/>
      <c r="X754" s="739"/>
      <c r="Y754" s="739"/>
      <c r="Z754" s="739"/>
    </row>
    <row r="755" spans="1:26" ht="15.75" customHeight="1" x14ac:dyDescent="0.3">
      <c r="A755" s="744"/>
      <c r="B755" s="738"/>
      <c r="C755" s="738"/>
      <c r="D755" s="738"/>
      <c r="E755" s="738"/>
      <c r="F755" s="738"/>
      <c r="G755" s="738"/>
      <c r="H755" s="738"/>
      <c r="I755" s="738"/>
      <c r="J755" s="738"/>
      <c r="K755" s="738"/>
      <c r="L755" s="739"/>
      <c r="M755" s="739"/>
      <c r="N755" s="739"/>
      <c r="O755" s="739"/>
      <c r="P755" s="739"/>
      <c r="Q755" s="739"/>
      <c r="R755" s="739"/>
      <c r="S755" s="739"/>
      <c r="T755" s="739"/>
      <c r="U755" s="739"/>
      <c r="V755" s="739"/>
      <c r="W755" s="739"/>
      <c r="X755" s="739"/>
      <c r="Y755" s="739"/>
      <c r="Z755" s="739"/>
    </row>
    <row r="756" spans="1:26" ht="15.75" customHeight="1" x14ac:dyDescent="0.3">
      <c r="A756" s="744"/>
      <c r="B756" s="738"/>
      <c r="C756" s="738"/>
      <c r="D756" s="738"/>
      <c r="E756" s="738"/>
      <c r="F756" s="738"/>
      <c r="G756" s="738"/>
      <c r="H756" s="738"/>
      <c r="I756" s="738"/>
      <c r="J756" s="738"/>
      <c r="K756" s="738"/>
      <c r="L756" s="739"/>
      <c r="M756" s="739"/>
      <c r="N756" s="739"/>
      <c r="O756" s="739"/>
      <c r="P756" s="739"/>
      <c r="Q756" s="739"/>
      <c r="R756" s="739"/>
      <c r="S756" s="739"/>
      <c r="T756" s="739"/>
      <c r="U756" s="739"/>
      <c r="V756" s="739"/>
      <c r="W756" s="739"/>
      <c r="X756" s="739"/>
      <c r="Y756" s="739"/>
      <c r="Z756" s="739"/>
    </row>
    <row r="757" spans="1:26" ht="15.75" customHeight="1" x14ac:dyDescent="0.3">
      <c r="A757" s="744"/>
      <c r="B757" s="738"/>
      <c r="C757" s="738"/>
      <c r="D757" s="738"/>
      <c r="E757" s="738"/>
      <c r="F757" s="738"/>
      <c r="G757" s="738"/>
      <c r="H757" s="738"/>
      <c r="I757" s="738"/>
      <c r="J757" s="738"/>
      <c r="K757" s="738"/>
      <c r="L757" s="739"/>
      <c r="M757" s="739"/>
      <c r="N757" s="739"/>
      <c r="O757" s="739"/>
      <c r="P757" s="739"/>
      <c r="Q757" s="739"/>
      <c r="R757" s="739"/>
      <c r="S757" s="739"/>
      <c r="T757" s="739"/>
      <c r="U757" s="739"/>
      <c r="V757" s="739"/>
      <c r="W757" s="739"/>
      <c r="X757" s="739"/>
      <c r="Y757" s="739"/>
      <c r="Z757" s="739"/>
    </row>
    <row r="758" spans="1:26" ht="15.75" customHeight="1" x14ac:dyDescent="0.3">
      <c r="A758" s="744"/>
      <c r="B758" s="738"/>
      <c r="C758" s="738"/>
      <c r="D758" s="738"/>
      <c r="E758" s="738"/>
      <c r="F758" s="738"/>
      <c r="G758" s="738"/>
      <c r="H758" s="738"/>
      <c r="I758" s="738"/>
      <c r="J758" s="738"/>
      <c r="K758" s="738"/>
      <c r="L758" s="739"/>
      <c r="M758" s="739"/>
      <c r="N758" s="739"/>
      <c r="O758" s="739"/>
      <c r="P758" s="739"/>
      <c r="Q758" s="739"/>
      <c r="R758" s="739"/>
      <c r="S758" s="739"/>
      <c r="T758" s="739"/>
      <c r="U758" s="739"/>
      <c r="V758" s="739"/>
      <c r="W758" s="739"/>
      <c r="X758" s="739"/>
      <c r="Y758" s="739"/>
      <c r="Z758" s="739"/>
    </row>
    <row r="759" spans="1:26" ht="15.75" customHeight="1" x14ac:dyDescent="0.3">
      <c r="A759" s="744"/>
      <c r="B759" s="738"/>
      <c r="C759" s="738"/>
      <c r="D759" s="738"/>
      <c r="E759" s="738"/>
      <c r="F759" s="738"/>
      <c r="G759" s="738"/>
      <c r="H759" s="738"/>
      <c r="I759" s="738"/>
      <c r="J759" s="738"/>
      <c r="K759" s="738"/>
      <c r="L759" s="739"/>
      <c r="M759" s="739"/>
      <c r="N759" s="739"/>
      <c r="O759" s="739"/>
      <c r="P759" s="739"/>
      <c r="Q759" s="739"/>
      <c r="R759" s="739"/>
      <c r="S759" s="739"/>
      <c r="T759" s="739"/>
      <c r="U759" s="739"/>
      <c r="V759" s="739"/>
      <c r="W759" s="739"/>
      <c r="X759" s="739"/>
      <c r="Y759" s="739"/>
      <c r="Z759" s="739"/>
    </row>
    <row r="760" spans="1:26" ht="15.75" customHeight="1" x14ac:dyDescent="0.3">
      <c r="A760" s="744"/>
      <c r="B760" s="738"/>
      <c r="C760" s="738"/>
      <c r="D760" s="738"/>
      <c r="E760" s="738"/>
      <c r="F760" s="738"/>
      <c r="G760" s="738"/>
      <c r="H760" s="738"/>
      <c r="I760" s="738"/>
      <c r="J760" s="738"/>
      <c r="K760" s="738"/>
      <c r="L760" s="739"/>
      <c r="M760" s="739"/>
      <c r="N760" s="739"/>
      <c r="O760" s="739"/>
      <c r="P760" s="739"/>
      <c r="Q760" s="739"/>
      <c r="R760" s="739"/>
      <c r="S760" s="739"/>
      <c r="T760" s="739"/>
      <c r="U760" s="739"/>
      <c r="V760" s="739"/>
      <c r="W760" s="739"/>
      <c r="X760" s="739"/>
      <c r="Y760" s="739"/>
      <c r="Z760" s="739"/>
    </row>
    <row r="761" spans="1:26" ht="15.75" customHeight="1" x14ac:dyDescent="0.3">
      <c r="A761" s="744"/>
      <c r="B761" s="738"/>
      <c r="C761" s="738"/>
      <c r="D761" s="738"/>
      <c r="E761" s="738"/>
      <c r="F761" s="738"/>
      <c r="G761" s="738"/>
      <c r="H761" s="738"/>
      <c r="I761" s="738"/>
      <c r="J761" s="738"/>
      <c r="K761" s="738"/>
      <c r="L761" s="739"/>
      <c r="M761" s="739"/>
      <c r="N761" s="739"/>
      <c r="O761" s="739"/>
      <c r="P761" s="739"/>
      <c r="Q761" s="739"/>
      <c r="R761" s="739"/>
      <c r="S761" s="739"/>
      <c r="T761" s="739"/>
      <c r="U761" s="739"/>
      <c r="V761" s="739"/>
      <c r="W761" s="739"/>
      <c r="X761" s="739"/>
      <c r="Y761" s="739"/>
      <c r="Z761" s="739"/>
    </row>
    <row r="762" spans="1:26" ht="15.75" customHeight="1" x14ac:dyDescent="0.3">
      <c r="A762" s="744"/>
      <c r="B762" s="738"/>
      <c r="C762" s="738"/>
      <c r="D762" s="738"/>
      <c r="E762" s="738"/>
      <c r="F762" s="738"/>
      <c r="G762" s="738"/>
      <c r="H762" s="738"/>
      <c r="I762" s="738"/>
      <c r="J762" s="738"/>
      <c r="K762" s="738"/>
      <c r="L762" s="739"/>
      <c r="M762" s="739"/>
      <c r="N762" s="739"/>
      <c r="O762" s="739"/>
      <c r="P762" s="739"/>
      <c r="Q762" s="739"/>
      <c r="R762" s="739"/>
      <c r="S762" s="739"/>
      <c r="T762" s="739"/>
      <c r="U762" s="739"/>
      <c r="V762" s="739"/>
      <c r="W762" s="739"/>
      <c r="X762" s="739"/>
      <c r="Y762" s="739"/>
      <c r="Z762" s="739"/>
    </row>
    <row r="763" spans="1:26" ht="15.75" customHeight="1" x14ac:dyDescent="0.3">
      <c r="A763" s="744"/>
      <c r="B763" s="738"/>
      <c r="C763" s="738"/>
      <c r="D763" s="738"/>
      <c r="E763" s="738"/>
      <c r="F763" s="738"/>
      <c r="G763" s="738"/>
      <c r="H763" s="738"/>
      <c r="I763" s="738"/>
      <c r="J763" s="738"/>
      <c r="K763" s="738"/>
      <c r="L763" s="739"/>
      <c r="M763" s="739"/>
      <c r="N763" s="739"/>
      <c r="O763" s="739"/>
      <c r="P763" s="739"/>
      <c r="Q763" s="739"/>
      <c r="R763" s="739"/>
      <c r="S763" s="739"/>
      <c r="T763" s="739"/>
      <c r="U763" s="739"/>
      <c r="V763" s="739"/>
      <c r="W763" s="739"/>
      <c r="X763" s="739"/>
      <c r="Y763" s="739"/>
      <c r="Z763" s="739"/>
    </row>
    <row r="764" spans="1:26" ht="15.75" customHeight="1" x14ac:dyDescent="0.3">
      <c r="A764" s="744"/>
      <c r="B764" s="738"/>
      <c r="C764" s="738"/>
      <c r="D764" s="738"/>
      <c r="E764" s="738"/>
      <c r="F764" s="738"/>
      <c r="G764" s="738"/>
      <c r="H764" s="738"/>
      <c r="I764" s="738"/>
      <c r="J764" s="738"/>
      <c r="K764" s="738"/>
      <c r="L764" s="739"/>
      <c r="M764" s="739"/>
      <c r="N764" s="739"/>
      <c r="O764" s="739"/>
      <c r="P764" s="739"/>
      <c r="Q764" s="739"/>
      <c r="R764" s="739"/>
      <c r="S764" s="739"/>
      <c r="T764" s="739"/>
      <c r="U764" s="739"/>
      <c r="V764" s="739"/>
      <c r="W764" s="739"/>
      <c r="X764" s="739"/>
      <c r="Y764" s="739"/>
      <c r="Z764" s="739"/>
    </row>
    <row r="765" spans="1:26" ht="15.75" customHeight="1" x14ac:dyDescent="0.3">
      <c r="A765" s="744"/>
      <c r="B765" s="738"/>
      <c r="C765" s="738"/>
      <c r="D765" s="738"/>
      <c r="E765" s="738"/>
      <c r="F765" s="738"/>
      <c r="G765" s="738"/>
      <c r="H765" s="738"/>
      <c r="I765" s="738"/>
      <c r="J765" s="738"/>
      <c r="K765" s="738"/>
      <c r="L765" s="739"/>
      <c r="M765" s="739"/>
      <c r="N765" s="739"/>
      <c r="O765" s="739"/>
      <c r="P765" s="739"/>
      <c r="Q765" s="739"/>
      <c r="R765" s="739"/>
      <c r="S765" s="739"/>
      <c r="T765" s="739"/>
      <c r="U765" s="739"/>
      <c r="V765" s="739"/>
      <c r="W765" s="739"/>
      <c r="X765" s="739"/>
      <c r="Y765" s="739"/>
      <c r="Z765" s="739"/>
    </row>
    <row r="766" spans="1:26" ht="15.75" customHeight="1" x14ac:dyDescent="0.3">
      <c r="A766" s="744"/>
      <c r="B766" s="738"/>
      <c r="C766" s="738"/>
      <c r="D766" s="738"/>
      <c r="E766" s="738"/>
      <c r="F766" s="738"/>
      <c r="G766" s="738"/>
      <c r="H766" s="738"/>
      <c r="I766" s="738"/>
      <c r="J766" s="738"/>
      <c r="K766" s="738"/>
      <c r="L766" s="739"/>
      <c r="M766" s="739"/>
      <c r="N766" s="739"/>
      <c r="O766" s="739"/>
      <c r="P766" s="739"/>
      <c r="Q766" s="739"/>
      <c r="R766" s="739"/>
      <c r="S766" s="739"/>
      <c r="T766" s="739"/>
      <c r="U766" s="739"/>
      <c r="V766" s="739"/>
      <c r="W766" s="739"/>
      <c r="X766" s="739"/>
      <c r="Y766" s="739"/>
      <c r="Z766" s="739"/>
    </row>
    <row r="767" spans="1:26" ht="15.75" customHeight="1" x14ac:dyDescent="0.3">
      <c r="A767" s="744"/>
      <c r="B767" s="738"/>
      <c r="C767" s="738"/>
      <c r="D767" s="738"/>
      <c r="E767" s="738"/>
      <c r="F767" s="738"/>
      <c r="G767" s="738"/>
      <c r="H767" s="738"/>
      <c r="I767" s="738"/>
      <c r="J767" s="738"/>
      <c r="K767" s="738"/>
      <c r="L767" s="739"/>
      <c r="M767" s="739"/>
      <c r="N767" s="739"/>
      <c r="O767" s="739"/>
      <c r="P767" s="739"/>
      <c r="Q767" s="739"/>
      <c r="R767" s="739"/>
      <c r="S767" s="739"/>
      <c r="T767" s="739"/>
      <c r="U767" s="739"/>
      <c r="V767" s="739"/>
      <c r="W767" s="739"/>
      <c r="X767" s="739"/>
      <c r="Y767" s="739"/>
      <c r="Z767" s="739"/>
    </row>
    <row r="768" spans="1:26" ht="15.75" customHeight="1" x14ac:dyDescent="0.3">
      <c r="A768" s="744"/>
      <c r="B768" s="738"/>
      <c r="C768" s="738"/>
      <c r="D768" s="738"/>
      <c r="E768" s="738"/>
      <c r="F768" s="738"/>
      <c r="G768" s="738"/>
      <c r="H768" s="738"/>
      <c r="I768" s="738"/>
      <c r="J768" s="738"/>
      <c r="K768" s="738"/>
      <c r="L768" s="739"/>
      <c r="M768" s="739"/>
      <c r="N768" s="739"/>
      <c r="O768" s="739"/>
      <c r="P768" s="739"/>
      <c r="Q768" s="739"/>
      <c r="R768" s="739"/>
      <c r="S768" s="739"/>
      <c r="T768" s="739"/>
      <c r="U768" s="739"/>
      <c r="V768" s="739"/>
      <c r="W768" s="739"/>
      <c r="X768" s="739"/>
      <c r="Y768" s="739"/>
      <c r="Z768" s="739"/>
    </row>
    <row r="769" spans="1:26" ht="15.75" customHeight="1" x14ac:dyDescent="0.3">
      <c r="A769" s="744"/>
      <c r="B769" s="738"/>
      <c r="C769" s="738"/>
      <c r="D769" s="738"/>
      <c r="E769" s="738"/>
      <c r="F769" s="738"/>
      <c r="G769" s="738"/>
      <c r="H769" s="738"/>
      <c r="I769" s="738"/>
      <c r="J769" s="738"/>
      <c r="K769" s="738"/>
      <c r="L769" s="739"/>
      <c r="M769" s="739"/>
      <c r="N769" s="739"/>
      <c r="O769" s="739"/>
      <c r="P769" s="739"/>
      <c r="Q769" s="739"/>
      <c r="R769" s="739"/>
      <c r="S769" s="739"/>
      <c r="T769" s="739"/>
      <c r="U769" s="739"/>
      <c r="V769" s="739"/>
      <c r="W769" s="739"/>
      <c r="X769" s="739"/>
      <c r="Y769" s="739"/>
      <c r="Z769" s="739"/>
    </row>
    <row r="770" spans="1:26" ht="15.75" customHeight="1" x14ac:dyDescent="0.3">
      <c r="A770" s="744"/>
      <c r="B770" s="738"/>
      <c r="C770" s="738"/>
      <c r="D770" s="738"/>
      <c r="E770" s="738"/>
      <c r="F770" s="738"/>
      <c r="G770" s="738"/>
      <c r="H770" s="738"/>
      <c r="I770" s="738"/>
      <c r="J770" s="738"/>
      <c r="K770" s="738"/>
      <c r="L770" s="739"/>
      <c r="M770" s="739"/>
      <c r="N770" s="739"/>
      <c r="O770" s="739"/>
      <c r="P770" s="739"/>
      <c r="Q770" s="739"/>
      <c r="R770" s="739"/>
      <c r="S770" s="739"/>
      <c r="T770" s="739"/>
      <c r="U770" s="739"/>
      <c r="V770" s="739"/>
      <c r="W770" s="739"/>
      <c r="X770" s="739"/>
      <c r="Y770" s="739"/>
      <c r="Z770" s="739"/>
    </row>
    <row r="771" spans="1:26" ht="15.75" customHeight="1" x14ac:dyDescent="0.3">
      <c r="A771" s="744"/>
      <c r="B771" s="738"/>
      <c r="C771" s="738"/>
      <c r="D771" s="738"/>
      <c r="E771" s="738"/>
      <c r="F771" s="738"/>
      <c r="G771" s="738"/>
      <c r="H771" s="738"/>
      <c r="I771" s="738"/>
      <c r="J771" s="738"/>
      <c r="K771" s="738"/>
      <c r="L771" s="739"/>
      <c r="M771" s="739"/>
      <c r="N771" s="739"/>
      <c r="O771" s="739"/>
      <c r="P771" s="739"/>
      <c r="Q771" s="739"/>
      <c r="R771" s="739"/>
      <c r="S771" s="739"/>
      <c r="T771" s="739"/>
      <c r="U771" s="739"/>
      <c r="V771" s="739"/>
      <c r="W771" s="739"/>
      <c r="X771" s="739"/>
      <c r="Y771" s="739"/>
      <c r="Z771" s="739"/>
    </row>
    <row r="772" spans="1:26" ht="15.75" customHeight="1" x14ac:dyDescent="0.3">
      <c r="A772" s="744"/>
      <c r="B772" s="738"/>
      <c r="C772" s="738"/>
      <c r="D772" s="738"/>
      <c r="E772" s="738"/>
      <c r="F772" s="738"/>
      <c r="G772" s="738"/>
      <c r="H772" s="738"/>
      <c r="I772" s="738"/>
      <c r="J772" s="738"/>
      <c r="K772" s="738"/>
      <c r="L772" s="739"/>
      <c r="M772" s="739"/>
      <c r="N772" s="739"/>
      <c r="O772" s="739"/>
      <c r="P772" s="739"/>
      <c r="Q772" s="739"/>
      <c r="R772" s="739"/>
      <c r="S772" s="739"/>
      <c r="T772" s="739"/>
      <c r="U772" s="739"/>
      <c r="V772" s="739"/>
      <c r="W772" s="739"/>
      <c r="X772" s="739"/>
      <c r="Y772" s="739"/>
      <c r="Z772" s="739"/>
    </row>
    <row r="773" spans="1:26" ht="15.75" customHeight="1" x14ac:dyDescent="0.3">
      <c r="A773" s="744"/>
      <c r="B773" s="738"/>
      <c r="C773" s="738"/>
      <c r="D773" s="738"/>
      <c r="E773" s="738"/>
      <c r="F773" s="738"/>
      <c r="G773" s="738"/>
      <c r="H773" s="738"/>
      <c r="I773" s="738"/>
      <c r="J773" s="738"/>
      <c r="K773" s="738"/>
      <c r="L773" s="739"/>
      <c r="M773" s="739"/>
      <c r="N773" s="739"/>
      <c r="O773" s="739"/>
      <c r="P773" s="739"/>
      <c r="Q773" s="739"/>
      <c r="R773" s="739"/>
      <c r="S773" s="739"/>
      <c r="T773" s="739"/>
      <c r="U773" s="739"/>
      <c r="V773" s="739"/>
      <c r="W773" s="739"/>
      <c r="X773" s="739"/>
      <c r="Y773" s="739"/>
      <c r="Z773" s="739"/>
    </row>
    <row r="774" spans="1:26" ht="15.75" customHeight="1" x14ac:dyDescent="0.3">
      <c r="A774" s="744"/>
      <c r="B774" s="738"/>
      <c r="C774" s="738"/>
      <c r="D774" s="738"/>
      <c r="E774" s="738"/>
      <c r="F774" s="738"/>
      <c r="G774" s="738"/>
      <c r="H774" s="738"/>
      <c r="I774" s="738"/>
      <c r="J774" s="738"/>
      <c r="K774" s="738"/>
      <c r="L774" s="739"/>
      <c r="M774" s="739"/>
      <c r="N774" s="739"/>
      <c r="O774" s="739"/>
      <c r="P774" s="739"/>
      <c r="Q774" s="739"/>
      <c r="R774" s="739"/>
      <c r="S774" s="739"/>
      <c r="T774" s="739"/>
      <c r="U774" s="739"/>
      <c r="V774" s="739"/>
      <c r="W774" s="739"/>
      <c r="X774" s="739"/>
      <c r="Y774" s="739"/>
      <c r="Z774" s="739"/>
    </row>
    <row r="775" spans="1:26" ht="15.75" customHeight="1" x14ac:dyDescent="0.3">
      <c r="A775" s="744"/>
      <c r="B775" s="738"/>
      <c r="C775" s="738"/>
      <c r="D775" s="738"/>
      <c r="E775" s="738"/>
      <c r="F775" s="738"/>
      <c r="G775" s="738"/>
      <c r="H775" s="738"/>
      <c r="I775" s="738"/>
      <c r="J775" s="738"/>
      <c r="K775" s="738"/>
      <c r="L775" s="739"/>
      <c r="M775" s="739"/>
      <c r="N775" s="739"/>
      <c r="O775" s="739"/>
      <c r="P775" s="739"/>
      <c r="Q775" s="739"/>
      <c r="R775" s="739"/>
      <c r="S775" s="739"/>
      <c r="T775" s="739"/>
      <c r="U775" s="739"/>
      <c r="V775" s="739"/>
      <c r="W775" s="739"/>
      <c r="X775" s="739"/>
      <c r="Y775" s="739"/>
      <c r="Z775" s="739"/>
    </row>
    <row r="776" spans="1:26" ht="15.75" customHeight="1" x14ac:dyDescent="0.3">
      <c r="A776" s="744"/>
      <c r="B776" s="738"/>
      <c r="C776" s="738"/>
      <c r="D776" s="738"/>
      <c r="E776" s="738"/>
      <c r="F776" s="738"/>
      <c r="G776" s="738"/>
      <c r="H776" s="738"/>
      <c r="I776" s="738"/>
      <c r="J776" s="738"/>
      <c r="K776" s="738"/>
      <c r="L776" s="739"/>
      <c r="M776" s="739"/>
      <c r="N776" s="739"/>
      <c r="O776" s="739"/>
      <c r="P776" s="739"/>
      <c r="Q776" s="739"/>
      <c r="R776" s="739"/>
      <c r="S776" s="739"/>
      <c r="T776" s="739"/>
      <c r="U776" s="739"/>
      <c r="V776" s="739"/>
      <c r="W776" s="739"/>
      <c r="X776" s="739"/>
      <c r="Y776" s="739"/>
      <c r="Z776" s="739"/>
    </row>
    <row r="777" spans="1:26" ht="15.75" customHeight="1" x14ac:dyDescent="0.3">
      <c r="A777" s="744"/>
      <c r="B777" s="738"/>
      <c r="C777" s="738"/>
      <c r="D777" s="738"/>
      <c r="E777" s="738"/>
      <c r="F777" s="738"/>
      <c r="G777" s="738"/>
      <c r="H777" s="738"/>
      <c r="I777" s="738"/>
      <c r="J777" s="738"/>
      <c r="K777" s="738"/>
      <c r="L777" s="739"/>
      <c r="M777" s="739"/>
      <c r="N777" s="739"/>
      <c r="O777" s="739"/>
      <c r="P777" s="739"/>
      <c r="Q777" s="739"/>
      <c r="R777" s="739"/>
      <c r="S777" s="739"/>
      <c r="T777" s="739"/>
      <c r="U777" s="739"/>
      <c r="V777" s="739"/>
      <c r="W777" s="739"/>
      <c r="X777" s="739"/>
      <c r="Y777" s="739"/>
      <c r="Z777" s="739"/>
    </row>
    <row r="778" spans="1:26" ht="15.75" customHeight="1" x14ac:dyDescent="0.3">
      <c r="A778" s="744"/>
      <c r="B778" s="738"/>
      <c r="C778" s="738"/>
      <c r="D778" s="738"/>
      <c r="E778" s="738"/>
      <c r="F778" s="738"/>
      <c r="G778" s="738"/>
      <c r="H778" s="738"/>
      <c r="I778" s="738"/>
      <c r="J778" s="738"/>
      <c r="K778" s="738"/>
      <c r="L778" s="739"/>
      <c r="M778" s="739"/>
      <c r="N778" s="739"/>
      <c r="O778" s="739"/>
      <c r="P778" s="739"/>
      <c r="Q778" s="739"/>
      <c r="R778" s="739"/>
      <c r="S778" s="739"/>
      <c r="T778" s="739"/>
      <c r="U778" s="739"/>
      <c r="V778" s="739"/>
      <c r="W778" s="739"/>
      <c r="X778" s="739"/>
      <c r="Y778" s="739"/>
      <c r="Z778" s="739"/>
    </row>
    <row r="779" spans="1:26" ht="15.75" customHeight="1" x14ac:dyDescent="0.3">
      <c r="A779" s="744"/>
      <c r="B779" s="738"/>
      <c r="C779" s="738"/>
      <c r="D779" s="738"/>
      <c r="E779" s="738"/>
      <c r="F779" s="738"/>
      <c r="G779" s="738"/>
      <c r="H779" s="738"/>
      <c r="I779" s="738"/>
      <c r="J779" s="738"/>
      <c r="K779" s="738"/>
      <c r="L779" s="739"/>
      <c r="M779" s="739"/>
      <c r="N779" s="739"/>
      <c r="O779" s="739"/>
      <c r="P779" s="739"/>
      <c r="Q779" s="739"/>
      <c r="R779" s="739"/>
      <c r="S779" s="739"/>
      <c r="T779" s="739"/>
      <c r="U779" s="739"/>
      <c r="V779" s="739"/>
      <c r="W779" s="739"/>
      <c r="X779" s="739"/>
      <c r="Y779" s="739"/>
      <c r="Z779" s="739"/>
    </row>
    <row r="780" spans="1:26" ht="15.75" customHeight="1" x14ac:dyDescent="0.3">
      <c r="A780" s="744"/>
      <c r="B780" s="738"/>
      <c r="C780" s="738"/>
      <c r="D780" s="738"/>
      <c r="E780" s="738"/>
      <c r="F780" s="738"/>
      <c r="G780" s="738"/>
      <c r="H780" s="738"/>
      <c r="I780" s="738"/>
      <c r="J780" s="738"/>
      <c r="K780" s="738"/>
      <c r="L780" s="739"/>
      <c r="M780" s="739"/>
      <c r="N780" s="739"/>
      <c r="O780" s="739"/>
      <c r="P780" s="739"/>
      <c r="Q780" s="739"/>
      <c r="R780" s="739"/>
      <c r="S780" s="739"/>
      <c r="T780" s="739"/>
      <c r="U780" s="739"/>
      <c r="V780" s="739"/>
      <c r="W780" s="739"/>
      <c r="X780" s="739"/>
      <c r="Y780" s="739"/>
      <c r="Z780" s="739"/>
    </row>
    <row r="781" spans="1:26" ht="15.75" customHeight="1" x14ac:dyDescent="0.3">
      <c r="A781" s="744"/>
      <c r="B781" s="738"/>
      <c r="C781" s="738"/>
      <c r="D781" s="738"/>
      <c r="E781" s="738"/>
      <c r="F781" s="738"/>
      <c r="G781" s="738"/>
      <c r="H781" s="738"/>
      <c r="I781" s="738"/>
      <c r="J781" s="738"/>
      <c r="K781" s="738"/>
      <c r="L781" s="739"/>
      <c r="M781" s="739"/>
      <c r="N781" s="739"/>
      <c r="O781" s="739"/>
      <c r="P781" s="739"/>
      <c r="Q781" s="739"/>
      <c r="R781" s="739"/>
      <c r="S781" s="739"/>
      <c r="T781" s="739"/>
      <c r="U781" s="739"/>
      <c r="V781" s="739"/>
      <c r="W781" s="739"/>
      <c r="X781" s="739"/>
      <c r="Y781" s="739"/>
      <c r="Z781" s="739"/>
    </row>
    <row r="782" spans="1:26" ht="15.75" customHeight="1" x14ac:dyDescent="0.3">
      <c r="A782" s="744"/>
      <c r="B782" s="738"/>
      <c r="C782" s="738"/>
      <c r="D782" s="738"/>
      <c r="E782" s="738"/>
      <c r="F782" s="738"/>
      <c r="G782" s="738"/>
      <c r="H782" s="738"/>
      <c r="I782" s="738"/>
      <c r="J782" s="738"/>
      <c r="K782" s="738"/>
      <c r="L782" s="739"/>
      <c r="M782" s="739"/>
      <c r="N782" s="739"/>
      <c r="O782" s="739"/>
      <c r="P782" s="739"/>
      <c r="Q782" s="739"/>
      <c r="R782" s="739"/>
      <c r="S782" s="739"/>
      <c r="T782" s="739"/>
      <c r="U782" s="739"/>
      <c r="V782" s="739"/>
      <c r="W782" s="739"/>
      <c r="X782" s="739"/>
      <c r="Y782" s="739"/>
      <c r="Z782" s="739"/>
    </row>
    <row r="783" spans="1:26" ht="15.75" customHeight="1" x14ac:dyDescent="0.3">
      <c r="A783" s="744"/>
      <c r="B783" s="738"/>
      <c r="C783" s="738"/>
      <c r="D783" s="738"/>
      <c r="E783" s="738"/>
      <c r="F783" s="738"/>
      <c r="G783" s="738"/>
      <c r="H783" s="738"/>
      <c r="I783" s="738"/>
      <c r="J783" s="738"/>
      <c r="K783" s="738"/>
      <c r="L783" s="739"/>
      <c r="M783" s="739"/>
      <c r="N783" s="739"/>
      <c r="O783" s="739"/>
      <c r="P783" s="739"/>
      <c r="Q783" s="739"/>
      <c r="R783" s="739"/>
      <c r="S783" s="739"/>
      <c r="T783" s="739"/>
      <c r="U783" s="739"/>
      <c r="V783" s="739"/>
      <c r="W783" s="739"/>
      <c r="X783" s="739"/>
      <c r="Y783" s="739"/>
      <c r="Z783" s="739"/>
    </row>
    <row r="784" spans="1:26" ht="15.75" customHeight="1" x14ac:dyDescent="0.3">
      <c r="A784" s="744"/>
      <c r="B784" s="738"/>
      <c r="C784" s="738"/>
      <c r="D784" s="738"/>
      <c r="E784" s="738"/>
      <c r="F784" s="738"/>
      <c r="G784" s="738"/>
      <c r="H784" s="738"/>
      <c r="I784" s="738"/>
      <c r="J784" s="738"/>
      <c r="K784" s="738"/>
      <c r="L784" s="739"/>
      <c r="M784" s="739"/>
      <c r="N784" s="739"/>
      <c r="O784" s="739"/>
      <c r="P784" s="739"/>
      <c r="Q784" s="739"/>
      <c r="R784" s="739"/>
      <c r="S784" s="739"/>
      <c r="T784" s="739"/>
      <c r="U784" s="739"/>
      <c r="V784" s="739"/>
      <c r="W784" s="739"/>
      <c r="X784" s="739"/>
      <c r="Y784" s="739"/>
      <c r="Z784" s="739"/>
    </row>
    <row r="785" spans="1:26" ht="15.75" customHeight="1" x14ac:dyDescent="0.3">
      <c r="A785" s="744"/>
      <c r="B785" s="738"/>
      <c r="C785" s="738"/>
      <c r="D785" s="738"/>
      <c r="E785" s="738"/>
      <c r="F785" s="738"/>
      <c r="G785" s="738"/>
      <c r="H785" s="738"/>
      <c r="I785" s="738"/>
      <c r="J785" s="738"/>
      <c r="K785" s="738"/>
      <c r="L785" s="739"/>
      <c r="M785" s="739"/>
      <c r="N785" s="739"/>
      <c r="O785" s="739"/>
      <c r="P785" s="739"/>
      <c r="Q785" s="739"/>
      <c r="R785" s="739"/>
      <c r="S785" s="739"/>
      <c r="T785" s="739"/>
      <c r="U785" s="739"/>
      <c r="V785" s="739"/>
      <c r="W785" s="739"/>
      <c r="X785" s="739"/>
      <c r="Y785" s="739"/>
      <c r="Z785" s="739"/>
    </row>
    <row r="786" spans="1:26" ht="15.75" customHeight="1" x14ac:dyDescent="0.3">
      <c r="A786" s="744"/>
      <c r="B786" s="738"/>
      <c r="C786" s="738"/>
      <c r="D786" s="738"/>
      <c r="E786" s="738"/>
      <c r="F786" s="738"/>
      <c r="G786" s="738"/>
      <c r="H786" s="738"/>
      <c r="I786" s="738"/>
      <c r="J786" s="738"/>
      <c r="K786" s="738"/>
      <c r="L786" s="739"/>
      <c r="M786" s="739"/>
      <c r="N786" s="739"/>
      <c r="O786" s="739"/>
      <c r="P786" s="739"/>
      <c r="Q786" s="739"/>
      <c r="R786" s="739"/>
      <c r="S786" s="739"/>
      <c r="T786" s="739"/>
      <c r="U786" s="739"/>
      <c r="V786" s="739"/>
      <c r="W786" s="739"/>
      <c r="X786" s="739"/>
      <c r="Y786" s="739"/>
      <c r="Z786" s="739"/>
    </row>
    <row r="787" spans="1:26" ht="15.75" customHeight="1" x14ac:dyDescent="0.3">
      <c r="A787" s="744"/>
      <c r="B787" s="738"/>
      <c r="C787" s="738"/>
      <c r="D787" s="738"/>
      <c r="E787" s="738"/>
      <c r="F787" s="738"/>
      <c r="G787" s="738"/>
      <c r="H787" s="738"/>
      <c r="I787" s="738"/>
      <c r="J787" s="738"/>
      <c r="K787" s="738"/>
      <c r="L787" s="739"/>
      <c r="M787" s="739"/>
      <c r="N787" s="739"/>
      <c r="O787" s="739"/>
      <c r="P787" s="739"/>
      <c r="Q787" s="739"/>
      <c r="R787" s="739"/>
      <c r="S787" s="739"/>
      <c r="T787" s="739"/>
      <c r="U787" s="739"/>
      <c r="V787" s="739"/>
      <c r="W787" s="739"/>
      <c r="X787" s="739"/>
      <c r="Y787" s="739"/>
      <c r="Z787" s="739"/>
    </row>
    <row r="788" spans="1:26" ht="15.75" customHeight="1" x14ac:dyDescent="0.3">
      <c r="A788" s="744"/>
      <c r="B788" s="738"/>
      <c r="C788" s="738"/>
      <c r="D788" s="738"/>
      <c r="E788" s="738"/>
      <c r="F788" s="738"/>
      <c r="G788" s="738"/>
      <c r="H788" s="738"/>
      <c r="I788" s="738"/>
      <c r="J788" s="738"/>
      <c r="K788" s="738"/>
      <c r="L788" s="739"/>
      <c r="M788" s="739"/>
      <c r="N788" s="739"/>
      <c r="O788" s="739"/>
      <c r="P788" s="739"/>
      <c r="Q788" s="739"/>
      <c r="R788" s="739"/>
      <c r="S788" s="739"/>
      <c r="T788" s="739"/>
      <c r="U788" s="739"/>
      <c r="V788" s="739"/>
      <c r="W788" s="739"/>
      <c r="X788" s="739"/>
      <c r="Y788" s="739"/>
      <c r="Z788" s="739"/>
    </row>
    <row r="789" spans="1:26" ht="15.75" customHeight="1" x14ac:dyDescent="0.3">
      <c r="A789" s="744"/>
      <c r="B789" s="738"/>
      <c r="C789" s="738"/>
      <c r="D789" s="738"/>
      <c r="E789" s="738"/>
      <c r="F789" s="738"/>
      <c r="G789" s="738"/>
      <c r="H789" s="738"/>
      <c r="I789" s="738"/>
      <c r="J789" s="738"/>
      <c r="K789" s="738"/>
      <c r="L789" s="739"/>
      <c r="M789" s="739"/>
      <c r="N789" s="739"/>
      <c r="O789" s="739"/>
      <c r="P789" s="739"/>
      <c r="Q789" s="739"/>
      <c r="R789" s="739"/>
      <c r="S789" s="739"/>
      <c r="T789" s="739"/>
      <c r="U789" s="739"/>
      <c r="V789" s="739"/>
      <c r="W789" s="739"/>
      <c r="X789" s="739"/>
      <c r="Y789" s="739"/>
      <c r="Z789" s="739"/>
    </row>
    <row r="790" spans="1:26" ht="15.75" customHeight="1" x14ac:dyDescent="0.3">
      <c r="A790" s="744"/>
      <c r="B790" s="738"/>
      <c r="C790" s="738"/>
      <c r="D790" s="738"/>
      <c r="E790" s="738"/>
      <c r="F790" s="738"/>
      <c r="G790" s="738"/>
      <c r="H790" s="738"/>
      <c r="I790" s="738"/>
      <c r="J790" s="738"/>
      <c r="K790" s="738"/>
      <c r="L790" s="739"/>
      <c r="M790" s="739"/>
      <c r="N790" s="739"/>
      <c r="O790" s="739"/>
      <c r="P790" s="739"/>
      <c r="Q790" s="739"/>
      <c r="R790" s="739"/>
      <c r="S790" s="739"/>
      <c r="T790" s="739"/>
      <c r="U790" s="739"/>
      <c r="V790" s="739"/>
      <c r="W790" s="739"/>
      <c r="X790" s="739"/>
      <c r="Y790" s="739"/>
      <c r="Z790" s="739"/>
    </row>
    <row r="791" spans="1:26" ht="15.75" customHeight="1" x14ac:dyDescent="0.3">
      <c r="A791" s="744"/>
      <c r="B791" s="738"/>
      <c r="C791" s="738"/>
      <c r="D791" s="738"/>
      <c r="E791" s="738"/>
      <c r="F791" s="738"/>
      <c r="G791" s="738"/>
      <c r="H791" s="738"/>
      <c r="I791" s="738"/>
      <c r="J791" s="738"/>
      <c r="K791" s="738"/>
      <c r="L791" s="739"/>
      <c r="M791" s="739"/>
      <c r="N791" s="739"/>
      <c r="O791" s="739"/>
      <c r="P791" s="739"/>
      <c r="Q791" s="739"/>
      <c r="R791" s="739"/>
      <c r="S791" s="739"/>
      <c r="T791" s="739"/>
      <c r="U791" s="739"/>
      <c r="V791" s="739"/>
      <c r="W791" s="739"/>
      <c r="X791" s="739"/>
      <c r="Y791" s="739"/>
      <c r="Z791" s="739"/>
    </row>
    <row r="792" spans="1:26" ht="15.75" customHeight="1" x14ac:dyDescent="0.3">
      <c r="A792" s="744"/>
      <c r="B792" s="738"/>
      <c r="C792" s="738"/>
      <c r="D792" s="738"/>
      <c r="E792" s="738"/>
      <c r="F792" s="738"/>
      <c r="G792" s="738"/>
      <c r="H792" s="738"/>
      <c r="I792" s="738"/>
      <c r="J792" s="738"/>
      <c r="K792" s="738"/>
      <c r="L792" s="739"/>
      <c r="M792" s="739"/>
      <c r="N792" s="739"/>
      <c r="O792" s="739"/>
      <c r="P792" s="739"/>
      <c r="Q792" s="739"/>
      <c r="R792" s="739"/>
      <c r="S792" s="739"/>
      <c r="T792" s="739"/>
      <c r="U792" s="739"/>
      <c r="V792" s="739"/>
      <c r="W792" s="739"/>
      <c r="X792" s="739"/>
      <c r="Y792" s="739"/>
      <c r="Z792" s="739"/>
    </row>
    <row r="793" spans="1:26" ht="15.75" customHeight="1" x14ac:dyDescent="0.3">
      <c r="A793" s="744"/>
      <c r="B793" s="738"/>
      <c r="C793" s="738"/>
      <c r="D793" s="738"/>
      <c r="E793" s="738"/>
      <c r="F793" s="738"/>
      <c r="G793" s="738"/>
      <c r="H793" s="738"/>
      <c r="I793" s="738"/>
      <c r="J793" s="738"/>
      <c r="K793" s="738"/>
      <c r="L793" s="739"/>
      <c r="M793" s="739"/>
      <c r="N793" s="739"/>
      <c r="O793" s="739"/>
      <c r="P793" s="739"/>
      <c r="Q793" s="739"/>
      <c r="R793" s="739"/>
      <c r="S793" s="739"/>
      <c r="T793" s="739"/>
      <c r="U793" s="739"/>
      <c r="V793" s="739"/>
      <c r="W793" s="739"/>
      <c r="X793" s="739"/>
      <c r="Y793" s="739"/>
      <c r="Z793" s="739"/>
    </row>
    <row r="794" spans="1:26" ht="15.75" customHeight="1" x14ac:dyDescent="0.3">
      <c r="A794" s="744"/>
      <c r="B794" s="738"/>
      <c r="C794" s="738"/>
      <c r="D794" s="738"/>
      <c r="E794" s="738"/>
      <c r="F794" s="738"/>
      <c r="G794" s="738"/>
      <c r="H794" s="738"/>
      <c r="I794" s="738"/>
      <c r="J794" s="738"/>
      <c r="K794" s="738"/>
      <c r="L794" s="739"/>
      <c r="M794" s="739"/>
      <c r="N794" s="739"/>
      <c r="O794" s="739"/>
      <c r="P794" s="739"/>
      <c r="Q794" s="739"/>
      <c r="R794" s="739"/>
      <c r="S794" s="739"/>
      <c r="T794" s="739"/>
      <c r="U794" s="739"/>
      <c r="V794" s="739"/>
      <c r="W794" s="739"/>
      <c r="X794" s="739"/>
      <c r="Y794" s="739"/>
      <c r="Z794" s="739"/>
    </row>
    <row r="795" spans="1:26" ht="15.75" customHeight="1" x14ac:dyDescent="0.3">
      <c r="A795" s="744"/>
      <c r="B795" s="738"/>
      <c r="C795" s="738"/>
      <c r="D795" s="738"/>
      <c r="E795" s="738"/>
      <c r="F795" s="738"/>
      <c r="G795" s="738"/>
      <c r="H795" s="738"/>
      <c r="I795" s="738"/>
      <c r="J795" s="738"/>
      <c r="K795" s="738"/>
      <c r="L795" s="739"/>
      <c r="M795" s="739"/>
      <c r="N795" s="739"/>
      <c r="O795" s="739"/>
      <c r="P795" s="739"/>
      <c r="Q795" s="739"/>
      <c r="R795" s="739"/>
      <c r="S795" s="739"/>
      <c r="T795" s="739"/>
      <c r="U795" s="739"/>
      <c r="V795" s="739"/>
      <c r="W795" s="739"/>
      <c r="X795" s="739"/>
      <c r="Y795" s="739"/>
      <c r="Z795" s="739"/>
    </row>
    <row r="796" spans="1:26" ht="15.75" customHeight="1" x14ac:dyDescent="0.3">
      <c r="A796" s="744"/>
      <c r="B796" s="738"/>
      <c r="C796" s="738"/>
      <c r="D796" s="738"/>
      <c r="E796" s="738"/>
      <c r="F796" s="738"/>
      <c r="G796" s="738"/>
      <c r="H796" s="738"/>
      <c r="I796" s="738"/>
      <c r="J796" s="738"/>
      <c r="K796" s="738"/>
      <c r="L796" s="739"/>
      <c r="M796" s="739"/>
      <c r="N796" s="739"/>
      <c r="O796" s="739"/>
      <c r="P796" s="739"/>
      <c r="Q796" s="739"/>
      <c r="R796" s="739"/>
      <c r="S796" s="739"/>
      <c r="T796" s="739"/>
      <c r="U796" s="739"/>
      <c r="V796" s="739"/>
      <c r="W796" s="739"/>
      <c r="X796" s="739"/>
      <c r="Y796" s="739"/>
      <c r="Z796" s="739"/>
    </row>
    <row r="797" spans="1:26" ht="15.75" customHeight="1" x14ac:dyDescent="0.3">
      <c r="A797" s="744"/>
      <c r="B797" s="738"/>
      <c r="C797" s="738"/>
      <c r="D797" s="738"/>
      <c r="E797" s="738"/>
      <c r="F797" s="738"/>
      <c r="G797" s="738"/>
      <c r="H797" s="738"/>
      <c r="I797" s="738"/>
      <c r="J797" s="738"/>
      <c r="K797" s="738"/>
      <c r="L797" s="739"/>
      <c r="M797" s="739"/>
      <c r="N797" s="739"/>
      <c r="O797" s="739"/>
      <c r="P797" s="739"/>
      <c r="Q797" s="739"/>
      <c r="R797" s="739"/>
      <c r="S797" s="739"/>
      <c r="T797" s="739"/>
      <c r="U797" s="739"/>
      <c r="V797" s="739"/>
      <c r="W797" s="739"/>
      <c r="X797" s="739"/>
      <c r="Y797" s="739"/>
      <c r="Z797" s="739"/>
    </row>
    <row r="798" spans="1:26" ht="15.75" customHeight="1" x14ac:dyDescent="0.3">
      <c r="A798" s="744"/>
      <c r="B798" s="738"/>
      <c r="C798" s="738"/>
      <c r="D798" s="738"/>
      <c r="E798" s="738"/>
      <c r="F798" s="738"/>
      <c r="G798" s="738"/>
      <c r="H798" s="738"/>
      <c r="I798" s="738"/>
      <c r="J798" s="738"/>
      <c r="K798" s="738"/>
      <c r="L798" s="739"/>
      <c r="M798" s="739"/>
      <c r="N798" s="739"/>
      <c r="O798" s="739"/>
      <c r="P798" s="739"/>
      <c r="Q798" s="739"/>
      <c r="R798" s="739"/>
      <c r="S798" s="739"/>
      <c r="T798" s="739"/>
      <c r="U798" s="739"/>
      <c r="V798" s="739"/>
      <c r="W798" s="739"/>
      <c r="X798" s="739"/>
      <c r="Y798" s="739"/>
      <c r="Z798" s="739"/>
    </row>
    <row r="799" spans="1:26" ht="15.75" customHeight="1" x14ac:dyDescent="0.3">
      <c r="A799" s="744"/>
      <c r="B799" s="738"/>
      <c r="C799" s="738"/>
      <c r="D799" s="738"/>
      <c r="E799" s="738"/>
      <c r="F799" s="738"/>
      <c r="G799" s="738"/>
      <c r="H799" s="738"/>
      <c r="I799" s="738"/>
      <c r="J799" s="738"/>
      <c r="K799" s="738"/>
      <c r="L799" s="739"/>
      <c r="M799" s="739"/>
      <c r="N799" s="739"/>
      <c r="O799" s="739"/>
      <c r="P799" s="739"/>
      <c r="Q799" s="739"/>
      <c r="R799" s="739"/>
      <c r="S799" s="739"/>
      <c r="T799" s="739"/>
      <c r="U799" s="739"/>
      <c r="V799" s="739"/>
      <c r="W799" s="739"/>
      <c r="X799" s="739"/>
      <c r="Y799" s="739"/>
      <c r="Z799" s="739"/>
    </row>
    <row r="800" spans="1:26" ht="15.75" customHeight="1" x14ac:dyDescent="0.3">
      <c r="A800" s="744"/>
      <c r="B800" s="738"/>
      <c r="C800" s="738"/>
      <c r="D800" s="738"/>
      <c r="E800" s="738"/>
      <c r="F800" s="738"/>
      <c r="G800" s="738"/>
      <c r="H800" s="738"/>
      <c r="I800" s="738"/>
      <c r="J800" s="738"/>
      <c r="K800" s="738"/>
      <c r="L800" s="739"/>
      <c r="M800" s="739"/>
      <c r="N800" s="739"/>
      <c r="O800" s="739"/>
      <c r="P800" s="739"/>
      <c r="Q800" s="739"/>
      <c r="R800" s="739"/>
      <c r="S800" s="739"/>
      <c r="T800" s="739"/>
      <c r="U800" s="739"/>
      <c r="V800" s="739"/>
      <c r="W800" s="739"/>
      <c r="X800" s="739"/>
      <c r="Y800" s="739"/>
      <c r="Z800" s="739"/>
    </row>
    <row r="801" spans="1:26" ht="15.75" customHeight="1" x14ac:dyDescent="0.3">
      <c r="A801" s="744"/>
      <c r="B801" s="738"/>
      <c r="C801" s="738"/>
      <c r="D801" s="738"/>
      <c r="E801" s="738"/>
      <c r="F801" s="738"/>
      <c r="G801" s="738"/>
      <c r="H801" s="738"/>
      <c r="I801" s="738"/>
      <c r="J801" s="738"/>
      <c r="K801" s="738"/>
      <c r="L801" s="739"/>
      <c r="M801" s="739"/>
      <c r="N801" s="739"/>
      <c r="O801" s="739"/>
      <c r="P801" s="739"/>
      <c r="Q801" s="739"/>
      <c r="R801" s="739"/>
      <c r="S801" s="739"/>
      <c r="T801" s="739"/>
      <c r="U801" s="739"/>
      <c r="V801" s="739"/>
      <c r="W801" s="739"/>
      <c r="X801" s="739"/>
      <c r="Y801" s="739"/>
      <c r="Z801" s="739"/>
    </row>
    <row r="802" spans="1:26" ht="15.75" customHeight="1" x14ac:dyDescent="0.3">
      <c r="A802" s="744"/>
      <c r="B802" s="738"/>
      <c r="C802" s="738"/>
      <c r="D802" s="738"/>
      <c r="E802" s="738"/>
      <c r="F802" s="738"/>
      <c r="G802" s="738"/>
      <c r="H802" s="738"/>
      <c r="I802" s="738"/>
      <c r="J802" s="738"/>
      <c r="K802" s="738"/>
      <c r="L802" s="739"/>
      <c r="M802" s="739"/>
      <c r="N802" s="739"/>
      <c r="O802" s="739"/>
      <c r="P802" s="739"/>
      <c r="Q802" s="739"/>
      <c r="R802" s="739"/>
      <c r="S802" s="739"/>
      <c r="T802" s="739"/>
      <c r="U802" s="739"/>
      <c r="V802" s="739"/>
      <c r="W802" s="739"/>
      <c r="X802" s="739"/>
      <c r="Y802" s="739"/>
      <c r="Z802" s="739"/>
    </row>
    <row r="803" spans="1:26" ht="15.75" customHeight="1" x14ac:dyDescent="0.3">
      <c r="A803" s="744"/>
      <c r="B803" s="738"/>
      <c r="C803" s="738"/>
      <c r="D803" s="738"/>
      <c r="E803" s="738"/>
      <c r="F803" s="738"/>
      <c r="G803" s="738"/>
      <c r="H803" s="738"/>
      <c r="I803" s="738"/>
      <c r="J803" s="738"/>
      <c r="K803" s="738"/>
      <c r="L803" s="739"/>
      <c r="M803" s="739"/>
      <c r="N803" s="739"/>
      <c r="O803" s="739"/>
      <c r="P803" s="739"/>
      <c r="Q803" s="739"/>
      <c r="R803" s="739"/>
      <c r="S803" s="739"/>
      <c r="T803" s="739"/>
      <c r="U803" s="739"/>
      <c r="V803" s="739"/>
      <c r="W803" s="739"/>
      <c r="X803" s="739"/>
      <c r="Y803" s="739"/>
      <c r="Z803" s="739"/>
    </row>
    <row r="804" spans="1:26" ht="15.75" customHeight="1" x14ac:dyDescent="0.3">
      <c r="A804" s="744"/>
      <c r="B804" s="738"/>
      <c r="C804" s="738"/>
      <c r="D804" s="738"/>
      <c r="E804" s="738"/>
      <c r="F804" s="738"/>
      <c r="G804" s="738"/>
      <c r="H804" s="738"/>
      <c r="I804" s="738"/>
      <c r="J804" s="738"/>
      <c r="K804" s="738"/>
      <c r="L804" s="739"/>
      <c r="M804" s="739"/>
      <c r="N804" s="739"/>
      <c r="O804" s="739"/>
      <c r="P804" s="739"/>
      <c r="Q804" s="739"/>
      <c r="R804" s="739"/>
      <c r="S804" s="739"/>
      <c r="T804" s="739"/>
      <c r="U804" s="739"/>
      <c r="V804" s="739"/>
      <c r="W804" s="739"/>
      <c r="X804" s="739"/>
      <c r="Y804" s="739"/>
      <c r="Z804" s="739"/>
    </row>
    <row r="805" spans="1:26" ht="15.75" customHeight="1" x14ac:dyDescent="0.3">
      <c r="A805" s="744"/>
      <c r="B805" s="738"/>
      <c r="C805" s="738"/>
      <c r="D805" s="738"/>
      <c r="E805" s="738"/>
      <c r="F805" s="738"/>
      <c r="G805" s="738"/>
      <c r="H805" s="738"/>
      <c r="I805" s="738"/>
      <c r="J805" s="738"/>
      <c r="K805" s="738"/>
      <c r="L805" s="739"/>
      <c r="M805" s="739"/>
      <c r="N805" s="739"/>
      <c r="O805" s="739"/>
      <c r="P805" s="739"/>
      <c r="Q805" s="739"/>
      <c r="R805" s="739"/>
      <c r="S805" s="739"/>
      <c r="T805" s="739"/>
      <c r="U805" s="739"/>
      <c r="V805" s="739"/>
      <c r="W805" s="739"/>
      <c r="X805" s="739"/>
      <c r="Y805" s="739"/>
      <c r="Z805" s="739"/>
    </row>
    <row r="806" spans="1:26" ht="15.75" customHeight="1" x14ac:dyDescent="0.3">
      <c r="A806" s="744"/>
      <c r="B806" s="738"/>
      <c r="C806" s="738"/>
      <c r="D806" s="738"/>
      <c r="E806" s="738"/>
      <c r="F806" s="738"/>
      <c r="G806" s="738"/>
      <c r="H806" s="738"/>
      <c r="I806" s="738"/>
      <c r="J806" s="738"/>
      <c r="K806" s="738"/>
      <c r="L806" s="739"/>
      <c r="M806" s="739"/>
      <c r="N806" s="739"/>
      <c r="O806" s="739"/>
      <c r="P806" s="739"/>
      <c r="Q806" s="739"/>
      <c r="R806" s="739"/>
      <c r="S806" s="739"/>
      <c r="T806" s="739"/>
      <c r="U806" s="739"/>
      <c r="V806" s="739"/>
      <c r="W806" s="739"/>
      <c r="X806" s="739"/>
      <c r="Y806" s="739"/>
      <c r="Z806" s="739"/>
    </row>
    <row r="807" spans="1:26" ht="15.75" customHeight="1" x14ac:dyDescent="0.3">
      <c r="A807" s="744"/>
      <c r="B807" s="738"/>
      <c r="C807" s="738"/>
      <c r="D807" s="738"/>
      <c r="E807" s="738"/>
      <c r="F807" s="738"/>
      <c r="G807" s="738"/>
      <c r="H807" s="738"/>
      <c r="I807" s="738"/>
      <c r="J807" s="738"/>
      <c r="K807" s="738"/>
      <c r="L807" s="739"/>
      <c r="M807" s="739"/>
      <c r="N807" s="739"/>
      <c r="O807" s="739"/>
      <c r="P807" s="739"/>
      <c r="Q807" s="739"/>
      <c r="R807" s="739"/>
      <c r="S807" s="739"/>
      <c r="T807" s="739"/>
      <c r="U807" s="739"/>
      <c r="V807" s="739"/>
      <c r="W807" s="739"/>
      <c r="X807" s="739"/>
      <c r="Y807" s="739"/>
      <c r="Z807" s="739"/>
    </row>
    <row r="808" spans="1:26" ht="15.75" customHeight="1" x14ac:dyDescent="0.3">
      <c r="A808" s="744"/>
      <c r="B808" s="738"/>
      <c r="C808" s="738"/>
      <c r="D808" s="738"/>
      <c r="E808" s="738"/>
      <c r="F808" s="738"/>
      <c r="G808" s="738"/>
      <c r="H808" s="738"/>
      <c r="I808" s="738"/>
      <c r="J808" s="738"/>
      <c r="K808" s="738"/>
      <c r="L808" s="739"/>
      <c r="M808" s="739"/>
      <c r="N808" s="739"/>
      <c r="O808" s="739"/>
      <c r="P808" s="739"/>
      <c r="Q808" s="739"/>
      <c r="R808" s="739"/>
      <c r="S808" s="739"/>
      <c r="T808" s="739"/>
      <c r="U808" s="739"/>
      <c r="V808" s="739"/>
      <c r="W808" s="739"/>
      <c r="X808" s="739"/>
      <c r="Y808" s="739"/>
      <c r="Z808" s="739"/>
    </row>
    <row r="809" spans="1:26" ht="15.75" customHeight="1" x14ac:dyDescent="0.3">
      <c r="A809" s="744"/>
      <c r="B809" s="738"/>
      <c r="C809" s="738"/>
      <c r="D809" s="738"/>
      <c r="E809" s="738"/>
      <c r="F809" s="738"/>
      <c r="G809" s="738"/>
      <c r="H809" s="738"/>
      <c r="I809" s="738"/>
      <c r="J809" s="738"/>
      <c r="K809" s="738"/>
      <c r="L809" s="739"/>
      <c r="M809" s="739"/>
      <c r="N809" s="739"/>
      <c r="O809" s="739"/>
      <c r="P809" s="739"/>
      <c r="Q809" s="739"/>
      <c r="R809" s="739"/>
      <c r="S809" s="739"/>
      <c r="T809" s="739"/>
      <c r="U809" s="739"/>
      <c r="V809" s="739"/>
      <c r="W809" s="739"/>
      <c r="X809" s="739"/>
      <c r="Y809" s="739"/>
      <c r="Z809" s="739"/>
    </row>
    <row r="810" spans="1:26" ht="15.75" customHeight="1" x14ac:dyDescent="0.3">
      <c r="A810" s="744"/>
      <c r="B810" s="738"/>
      <c r="C810" s="738"/>
      <c r="D810" s="738"/>
      <c r="E810" s="738"/>
      <c r="F810" s="738"/>
      <c r="G810" s="738"/>
      <c r="H810" s="738"/>
      <c r="I810" s="738"/>
      <c r="J810" s="738"/>
      <c r="K810" s="738"/>
      <c r="L810" s="739"/>
      <c r="M810" s="739"/>
      <c r="N810" s="739"/>
      <c r="O810" s="739"/>
      <c r="P810" s="739"/>
      <c r="Q810" s="739"/>
      <c r="R810" s="739"/>
      <c r="S810" s="739"/>
      <c r="T810" s="739"/>
      <c r="U810" s="739"/>
      <c r="V810" s="739"/>
      <c r="W810" s="739"/>
      <c r="X810" s="739"/>
      <c r="Y810" s="739"/>
      <c r="Z810" s="739"/>
    </row>
    <row r="811" spans="1:26" ht="15.75" customHeight="1" x14ac:dyDescent="0.3">
      <c r="A811" s="744"/>
      <c r="B811" s="738"/>
      <c r="C811" s="738"/>
      <c r="D811" s="738"/>
      <c r="E811" s="738"/>
      <c r="F811" s="738"/>
      <c r="G811" s="738"/>
      <c r="H811" s="738"/>
      <c r="I811" s="738"/>
      <c r="J811" s="738"/>
      <c r="K811" s="738"/>
      <c r="L811" s="739"/>
      <c r="M811" s="739"/>
      <c r="N811" s="739"/>
      <c r="O811" s="739"/>
      <c r="P811" s="739"/>
      <c r="Q811" s="739"/>
      <c r="R811" s="739"/>
      <c r="S811" s="739"/>
      <c r="T811" s="739"/>
      <c r="U811" s="739"/>
      <c r="V811" s="739"/>
      <c r="W811" s="739"/>
      <c r="X811" s="739"/>
      <c r="Y811" s="739"/>
      <c r="Z811" s="739"/>
    </row>
    <row r="812" spans="1:26" ht="15.75" customHeight="1" x14ac:dyDescent="0.3">
      <c r="A812" s="744"/>
      <c r="B812" s="738"/>
      <c r="C812" s="738"/>
      <c r="D812" s="738"/>
      <c r="E812" s="738"/>
      <c r="F812" s="738"/>
      <c r="G812" s="738"/>
      <c r="H812" s="738"/>
      <c r="I812" s="738"/>
      <c r="J812" s="738"/>
      <c r="K812" s="738"/>
      <c r="L812" s="739"/>
      <c r="M812" s="739"/>
      <c r="N812" s="739"/>
      <c r="O812" s="739"/>
      <c r="P812" s="739"/>
      <c r="Q812" s="739"/>
      <c r="R812" s="739"/>
      <c r="S812" s="739"/>
      <c r="T812" s="739"/>
      <c r="U812" s="739"/>
      <c r="V812" s="739"/>
      <c r="W812" s="739"/>
      <c r="X812" s="739"/>
      <c r="Y812" s="739"/>
      <c r="Z812" s="739"/>
    </row>
    <row r="813" spans="1:26" ht="15.75" customHeight="1" x14ac:dyDescent="0.3">
      <c r="A813" s="744"/>
      <c r="B813" s="738"/>
      <c r="C813" s="738"/>
      <c r="D813" s="738"/>
      <c r="E813" s="738"/>
      <c r="F813" s="738"/>
      <c r="G813" s="738"/>
      <c r="H813" s="738"/>
      <c r="I813" s="738"/>
      <c r="J813" s="738"/>
      <c r="K813" s="738"/>
      <c r="L813" s="739"/>
      <c r="M813" s="739"/>
      <c r="N813" s="739"/>
      <c r="O813" s="739"/>
      <c r="P813" s="739"/>
      <c r="Q813" s="739"/>
      <c r="R813" s="739"/>
      <c r="S813" s="739"/>
      <c r="T813" s="739"/>
      <c r="U813" s="739"/>
      <c r="V813" s="739"/>
      <c r="W813" s="739"/>
      <c r="X813" s="739"/>
      <c r="Y813" s="739"/>
      <c r="Z813" s="739"/>
    </row>
    <row r="814" spans="1:26" ht="15.75" customHeight="1" x14ac:dyDescent="0.3">
      <c r="A814" s="744"/>
      <c r="B814" s="738"/>
      <c r="C814" s="738"/>
      <c r="D814" s="738"/>
      <c r="E814" s="738"/>
      <c r="F814" s="738"/>
      <c r="G814" s="738"/>
      <c r="H814" s="738"/>
      <c r="I814" s="738"/>
      <c r="J814" s="738"/>
      <c r="K814" s="738"/>
      <c r="L814" s="739"/>
      <c r="M814" s="739"/>
      <c r="N814" s="739"/>
      <c r="O814" s="739"/>
      <c r="P814" s="739"/>
      <c r="Q814" s="739"/>
      <c r="R814" s="739"/>
      <c r="S814" s="739"/>
      <c r="T814" s="739"/>
      <c r="U814" s="739"/>
      <c r="V814" s="739"/>
      <c r="W814" s="739"/>
      <c r="X814" s="739"/>
      <c r="Y814" s="739"/>
      <c r="Z814" s="739"/>
    </row>
    <row r="815" spans="1:26" ht="15.75" customHeight="1" x14ac:dyDescent="0.3">
      <c r="A815" s="744"/>
      <c r="B815" s="738"/>
      <c r="C815" s="738"/>
      <c r="D815" s="738"/>
      <c r="E815" s="738"/>
      <c r="F815" s="738"/>
      <c r="G815" s="738"/>
      <c r="H815" s="738"/>
      <c r="I815" s="738"/>
      <c r="J815" s="738"/>
      <c r="K815" s="738"/>
      <c r="L815" s="739"/>
      <c r="M815" s="739"/>
      <c r="N815" s="739"/>
      <c r="O815" s="739"/>
      <c r="P815" s="739"/>
      <c r="Q815" s="739"/>
      <c r="R815" s="739"/>
      <c r="S815" s="739"/>
      <c r="T815" s="739"/>
      <c r="U815" s="739"/>
      <c r="V815" s="739"/>
      <c r="W815" s="739"/>
      <c r="X815" s="739"/>
      <c r="Y815" s="739"/>
      <c r="Z815" s="739"/>
    </row>
    <row r="816" spans="1:26" ht="15.75" customHeight="1" x14ac:dyDescent="0.3">
      <c r="A816" s="744"/>
      <c r="B816" s="738"/>
      <c r="C816" s="738"/>
      <c r="D816" s="738"/>
      <c r="E816" s="738"/>
      <c r="F816" s="738"/>
      <c r="G816" s="738"/>
      <c r="H816" s="738"/>
      <c r="I816" s="738"/>
      <c r="J816" s="738"/>
      <c r="K816" s="738"/>
      <c r="L816" s="739"/>
      <c r="M816" s="739"/>
      <c r="N816" s="739"/>
      <c r="O816" s="739"/>
      <c r="P816" s="739"/>
      <c r="Q816" s="739"/>
      <c r="R816" s="739"/>
      <c r="S816" s="739"/>
      <c r="T816" s="739"/>
      <c r="U816" s="739"/>
      <c r="V816" s="739"/>
      <c r="W816" s="739"/>
      <c r="X816" s="739"/>
      <c r="Y816" s="739"/>
      <c r="Z816" s="739"/>
    </row>
    <row r="817" spans="1:26" ht="15.75" customHeight="1" x14ac:dyDescent="0.3">
      <c r="A817" s="744"/>
      <c r="B817" s="738"/>
      <c r="C817" s="738"/>
      <c r="D817" s="738"/>
      <c r="E817" s="738"/>
      <c r="F817" s="738"/>
      <c r="G817" s="738"/>
      <c r="H817" s="738"/>
      <c r="I817" s="738"/>
      <c r="J817" s="738"/>
      <c r="K817" s="738"/>
      <c r="L817" s="739"/>
      <c r="M817" s="739"/>
      <c r="N817" s="739"/>
      <c r="O817" s="739"/>
      <c r="P817" s="739"/>
      <c r="Q817" s="739"/>
      <c r="R817" s="739"/>
      <c r="S817" s="739"/>
      <c r="T817" s="739"/>
      <c r="U817" s="739"/>
      <c r="V817" s="739"/>
      <c r="W817" s="739"/>
      <c r="X817" s="739"/>
      <c r="Y817" s="739"/>
      <c r="Z817" s="739"/>
    </row>
    <row r="818" spans="1:26" ht="15.75" customHeight="1" x14ac:dyDescent="0.3">
      <c r="A818" s="744"/>
      <c r="B818" s="738"/>
      <c r="C818" s="738"/>
      <c r="D818" s="738"/>
      <c r="E818" s="738"/>
      <c r="F818" s="738"/>
      <c r="G818" s="738"/>
      <c r="H818" s="738"/>
      <c r="I818" s="738"/>
      <c r="J818" s="738"/>
      <c r="K818" s="738"/>
      <c r="L818" s="739"/>
      <c r="M818" s="739"/>
      <c r="N818" s="739"/>
      <c r="O818" s="739"/>
      <c r="P818" s="739"/>
      <c r="Q818" s="739"/>
      <c r="R818" s="739"/>
      <c r="S818" s="739"/>
      <c r="T818" s="739"/>
      <c r="U818" s="739"/>
      <c r="V818" s="739"/>
      <c r="W818" s="739"/>
      <c r="X818" s="739"/>
      <c r="Y818" s="739"/>
      <c r="Z818" s="739"/>
    </row>
    <row r="819" spans="1:26" ht="15.75" customHeight="1" x14ac:dyDescent="0.3">
      <c r="A819" s="744"/>
      <c r="B819" s="738"/>
      <c r="C819" s="738"/>
      <c r="D819" s="738"/>
      <c r="E819" s="738"/>
      <c r="F819" s="738"/>
      <c r="G819" s="738"/>
      <c r="H819" s="738"/>
      <c r="I819" s="738"/>
      <c r="J819" s="738"/>
      <c r="K819" s="738"/>
      <c r="L819" s="739"/>
      <c r="M819" s="739"/>
      <c r="N819" s="739"/>
      <c r="O819" s="739"/>
      <c r="P819" s="739"/>
      <c r="Q819" s="739"/>
      <c r="R819" s="739"/>
      <c r="S819" s="739"/>
      <c r="T819" s="739"/>
      <c r="U819" s="739"/>
      <c r="V819" s="739"/>
      <c r="W819" s="739"/>
      <c r="X819" s="739"/>
      <c r="Y819" s="739"/>
      <c r="Z819" s="739"/>
    </row>
    <row r="820" spans="1:26" ht="15.75" customHeight="1" x14ac:dyDescent="0.3">
      <c r="A820" s="744"/>
      <c r="B820" s="738"/>
      <c r="C820" s="738"/>
      <c r="D820" s="738"/>
      <c r="E820" s="738"/>
      <c r="F820" s="738"/>
      <c r="G820" s="738"/>
      <c r="H820" s="738"/>
      <c r="I820" s="738"/>
      <c r="J820" s="738"/>
      <c r="K820" s="738"/>
      <c r="L820" s="739"/>
      <c r="M820" s="739"/>
      <c r="N820" s="739"/>
      <c r="O820" s="739"/>
      <c r="P820" s="739"/>
      <c r="Q820" s="739"/>
      <c r="R820" s="739"/>
      <c r="S820" s="739"/>
      <c r="T820" s="739"/>
      <c r="U820" s="739"/>
      <c r="V820" s="739"/>
      <c r="W820" s="739"/>
      <c r="X820" s="739"/>
      <c r="Y820" s="739"/>
      <c r="Z820" s="739"/>
    </row>
    <row r="821" spans="1:26" ht="15.75" customHeight="1" x14ac:dyDescent="0.3">
      <c r="A821" s="744"/>
      <c r="B821" s="738"/>
      <c r="C821" s="738"/>
      <c r="D821" s="738"/>
      <c r="E821" s="738"/>
      <c r="F821" s="738"/>
      <c r="G821" s="738"/>
      <c r="H821" s="738"/>
      <c r="I821" s="738"/>
      <c r="J821" s="738"/>
      <c r="K821" s="738"/>
      <c r="L821" s="739"/>
      <c r="M821" s="739"/>
      <c r="N821" s="739"/>
      <c r="O821" s="739"/>
      <c r="P821" s="739"/>
      <c r="Q821" s="739"/>
      <c r="R821" s="739"/>
      <c r="S821" s="739"/>
      <c r="T821" s="739"/>
      <c r="U821" s="739"/>
      <c r="V821" s="739"/>
      <c r="W821" s="739"/>
      <c r="X821" s="739"/>
      <c r="Y821" s="739"/>
      <c r="Z821" s="739"/>
    </row>
    <row r="822" spans="1:26" ht="15.75" customHeight="1" x14ac:dyDescent="0.3">
      <c r="A822" s="744"/>
      <c r="B822" s="738"/>
      <c r="C822" s="738"/>
      <c r="D822" s="738"/>
      <c r="E822" s="738"/>
      <c r="F822" s="738"/>
      <c r="G822" s="738"/>
      <c r="H822" s="738"/>
      <c r="I822" s="738"/>
      <c r="J822" s="738"/>
      <c r="K822" s="738"/>
      <c r="L822" s="739"/>
      <c r="M822" s="739"/>
      <c r="N822" s="739"/>
      <c r="O822" s="739"/>
      <c r="P822" s="739"/>
      <c r="Q822" s="739"/>
      <c r="R822" s="739"/>
      <c r="S822" s="739"/>
      <c r="T822" s="739"/>
      <c r="U822" s="739"/>
      <c r="V822" s="739"/>
      <c r="W822" s="739"/>
      <c r="X822" s="739"/>
      <c r="Y822" s="739"/>
      <c r="Z822" s="739"/>
    </row>
    <row r="823" spans="1:26" ht="15.75" customHeight="1" x14ac:dyDescent="0.3">
      <c r="A823" s="744"/>
      <c r="B823" s="738"/>
      <c r="C823" s="738"/>
      <c r="D823" s="738"/>
      <c r="E823" s="738"/>
      <c r="F823" s="738"/>
      <c r="G823" s="738"/>
      <c r="H823" s="738"/>
      <c r="I823" s="738"/>
      <c r="J823" s="738"/>
      <c r="K823" s="738"/>
      <c r="L823" s="739"/>
      <c r="M823" s="739"/>
      <c r="N823" s="739"/>
      <c r="O823" s="739"/>
      <c r="P823" s="739"/>
      <c r="Q823" s="739"/>
      <c r="R823" s="739"/>
      <c r="S823" s="739"/>
      <c r="T823" s="739"/>
      <c r="U823" s="739"/>
      <c r="V823" s="739"/>
      <c r="W823" s="739"/>
      <c r="X823" s="739"/>
      <c r="Y823" s="739"/>
      <c r="Z823" s="739"/>
    </row>
    <row r="824" spans="1:26" ht="15.75" customHeight="1" x14ac:dyDescent="0.3">
      <c r="A824" s="744"/>
      <c r="B824" s="738"/>
      <c r="C824" s="738"/>
      <c r="D824" s="738"/>
      <c r="E824" s="738"/>
      <c r="F824" s="738"/>
      <c r="G824" s="738"/>
      <c r="H824" s="738"/>
      <c r="I824" s="738"/>
      <c r="J824" s="738"/>
      <c r="K824" s="738"/>
      <c r="L824" s="739"/>
      <c r="M824" s="739"/>
      <c r="N824" s="739"/>
      <c r="O824" s="739"/>
      <c r="P824" s="739"/>
      <c r="Q824" s="739"/>
      <c r="R824" s="739"/>
      <c r="S824" s="739"/>
      <c r="T824" s="739"/>
      <c r="U824" s="739"/>
      <c r="V824" s="739"/>
      <c r="W824" s="739"/>
      <c r="X824" s="739"/>
      <c r="Y824" s="739"/>
      <c r="Z824" s="739"/>
    </row>
    <row r="825" spans="1:26" ht="15.75" customHeight="1" x14ac:dyDescent="0.3">
      <c r="A825" s="744"/>
      <c r="B825" s="738"/>
      <c r="C825" s="738"/>
      <c r="D825" s="738"/>
      <c r="E825" s="738"/>
      <c r="F825" s="738"/>
      <c r="G825" s="738"/>
      <c r="H825" s="738"/>
      <c r="I825" s="738"/>
      <c r="J825" s="738"/>
      <c r="K825" s="738"/>
      <c r="L825" s="739"/>
      <c r="M825" s="739"/>
      <c r="N825" s="739"/>
      <c r="O825" s="739"/>
      <c r="P825" s="739"/>
      <c r="Q825" s="739"/>
      <c r="R825" s="739"/>
      <c r="S825" s="739"/>
      <c r="T825" s="739"/>
      <c r="U825" s="739"/>
      <c r="V825" s="739"/>
      <c r="W825" s="739"/>
      <c r="X825" s="739"/>
      <c r="Y825" s="739"/>
      <c r="Z825" s="739"/>
    </row>
    <row r="826" spans="1:26" ht="15.75" customHeight="1" x14ac:dyDescent="0.3">
      <c r="A826" s="744"/>
      <c r="B826" s="738"/>
      <c r="C826" s="738"/>
      <c r="D826" s="738"/>
      <c r="E826" s="738"/>
      <c r="F826" s="738"/>
      <c r="G826" s="738"/>
      <c r="H826" s="738"/>
      <c r="I826" s="738"/>
      <c r="J826" s="738"/>
      <c r="K826" s="738"/>
      <c r="L826" s="739"/>
      <c r="M826" s="739"/>
      <c r="N826" s="739"/>
      <c r="O826" s="739"/>
      <c r="P826" s="739"/>
      <c r="Q826" s="739"/>
      <c r="R826" s="739"/>
      <c r="S826" s="739"/>
      <c r="T826" s="739"/>
      <c r="U826" s="739"/>
      <c r="V826" s="739"/>
      <c r="W826" s="739"/>
      <c r="X826" s="739"/>
      <c r="Y826" s="739"/>
      <c r="Z826" s="739"/>
    </row>
    <row r="827" spans="1:26" ht="15.75" customHeight="1" x14ac:dyDescent="0.3">
      <c r="A827" s="744"/>
      <c r="B827" s="738"/>
      <c r="C827" s="738"/>
      <c r="D827" s="738"/>
      <c r="E827" s="738"/>
      <c r="F827" s="738"/>
      <c r="G827" s="738"/>
      <c r="H827" s="738"/>
      <c r="I827" s="738"/>
      <c r="J827" s="738"/>
      <c r="K827" s="738"/>
      <c r="L827" s="739"/>
      <c r="M827" s="739"/>
      <c r="N827" s="739"/>
      <c r="O827" s="739"/>
      <c r="P827" s="739"/>
      <c r="Q827" s="739"/>
      <c r="R827" s="739"/>
      <c r="S827" s="739"/>
      <c r="T827" s="739"/>
      <c r="U827" s="739"/>
      <c r="V827" s="739"/>
      <c r="W827" s="739"/>
      <c r="X827" s="739"/>
      <c r="Y827" s="739"/>
      <c r="Z827" s="739"/>
    </row>
    <row r="828" spans="1:26" ht="15.75" customHeight="1" x14ac:dyDescent="0.3">
      <c r="A828" s="744"/>
      <c r="B828" s="738"/>
      <c r="C828" s="738"/>
      <c r="D828" s="738"/>
      <c r="E828" s="738"/>
      <c r="F828" s="738"/>
      <c r="G828" s="738"/>
      <c r="H828" s="738"/>
      <c r="I828" s="738"/>
      <c r="J828" s="738"/>
      <c r="K828" s="738"/>
      <c r="L828" s="739"/>
      <c r="M828" s="739"/>
      <c r="N828" s="739"/>
      <c r="O828" s="739"/>
      <c r="P828" s="739"/>
      <c r="Q828" s="739"/>
      <c r="R828" s="739"/>
      <c r="S828" s="739"/>
      <c r="T828" s="739"/>
      <c r="U828" s="739"/>
      <c r="V828" s="739"/>
      <c r="W828" s="739"/>
      <c r="X828" s="739"/>
      <c r="Y828" s="739"/>
      <c r="Z828" s="739"/>
    </row>
    <row r="829" spans="1:26" ht="15.75" customHeight="1" x14ac:dyDescent="0.3">
      <c r="A829" s="744"/>
      <c r="B829" s="738"/>
      <c r="C829" s="738"/>
      <c r="D829" s="738"/>
      <c r="E829" s="738"/>
      <c r="F829" s="738"/>
      <c r="G829" s="738"/>
      <c r="H829" s="738"/>
      <c r="I829" s="738"/>
      <c r="J829" s="738"/>
      <c r="K829" s="738"/>
      <c r="L829" s="739"/>
      <c r="M829" s="739"/>
      <c r="N829" s="739"/>
      <c r="O829" s="739"/>
      <c r="P829" s="739"/>
      <c r="Q829" s="739"/>
      <c r="R829" s="739"/>
      <c r="S829" s="739"/>
      <c r="T829" s="739"/>
      <c r="U829" s="739"/>
      <c r="V829" s="739"/>
      <c r="W829" s="739"/>
      <c r="X829" s="739"/>
      <c r="Y829" s="739"/>
      <c r="Z829" s="739"/>
    </row>
    <row r="830" spans="1:26" ht="15.75" customHeight="1" x14ac:dyDescent="0.3">
      <c r="A830" s="744"/>
      <c r="B830" s="738"/>
      <c r="C830" s="738"/>
      <c r="D830" s="738"/>
      <c r="E830" s="738"/>
      <c r="F830" s="738"/>
      <c r="G830" s="738"/>
      <c r="H830" s="738"/>
      <c r="I830" s="738"/>
      <c r="J830" s="738"/>
      <c r="K830" s="738"/>
      <c r="L830" s="739"/>
      <c r="M830" s="739"/>
      <c r="N830" s="739"/>
      <c r="O830" s="739"/>
      <c r="P830" s="739"/>
      <c r="Q830" s="739"/>
      <c r="R830" s="739"/>
      <c r="S830" s="739"/>
      <c r="T830" s="739"/>
      <c r="U830" s="739"/>
      <c r="V830" s="739"/>
      <c r="W830" s="739"/>
      <c r="X830" s="739"/>
      <c r="Y830" s="739"/>
      <c r="Z830" s="739"/>
    </row>
    <row r="831" spans="1:26" ht="15.75" customHeight="1" x14ac:dyDescent="0.3">
      <c r="A831" s="744"/>
      <c r="B831" s="738"/>
      <c r="C831" s="738"/>
      <c r="D831" s="738"/>
      <c r="E831" s="738"/>
      <c r="F831" s="738"/>
      <c r="G831" s="738"/>
      <c r="H831" s="738"/>
      <c r="I831" s="738"/>
      <c r="J831" s="738"/>
      <c r="K831" s="738"/>
      <c r="L831" s="739"/>
      <c r="M831" s="739"/>
      <c r="N831" s="739"/>
      <c r="O831" s="739"/>
      <c r="P831" s="739"/>
      <c r="Q831" s="739"/>
      <c r="R831" s="739"/>
      <c r="S831" s="739"/>
      <c r="T831" s="739"/>
      <c r="U831" s="739"/>
      <c r="V831" s="739"/>
      <c r="W831" s="739"/>
      <c r="X831" s="739"/>
      <c r="Y831" s="739"/>
      <c r="Z831" s="739"/>
    </row>
    <row r="832" spans="1:26" ht="15.75" customHeight="1" x14ac:dyDescent="0.3">
      <c r="A832" s="744"/>
      <c r="B832" s="738"/>
      <c r="C832" s="738"/>
      <c r="D832" s="738"/>
      <c r="E832" s="738"/>
      <c r="F832" s="738"/>
      <c r="G832" s="738"/>
      <c r="H832" s="738"/>
      <c r="I832" s="738"/>
      <c r="J832" s="738"/>
      <c r="K832" s="738"/>
      <c r="L832" s="739"/>
      <c r="M832" s="739"/>
      <c r="N832" s="739"/>
      <c r="O832" s="739"/>
      <c r="P832" s="739"/>
      <c r="Q832" s="739"/>
      <c r="R832" s="739"/>
      <c r="S832" s="739"/>
      <c r="T832" s="739"/>
      <c r="U832" s="739"/>
      <c r="V832" s="739"/>
      <c r="W832" s="739"/>
      <c r="X832" s="739"/>
      <c r="Y832" s="739"/>
      <c r="Z832" s="739"/>
    </row>
    <row r="833" spans="1:26" ht="15.75" customHeight="1" x14ac:dyDescent="0.3">
      <c r="A833" s="744"/>
      <c r="B833" s="738"/>
      <c r="C833" s="738"/>
      <c r="D833" s="738"/>
      <c r="E833" s="738"/>
      <c r="F833" s="738"/>
      <c r="G833" s="738"/>
      <c r="H833" s="738"/>
      <c r="I833" s="738"/>
      <c r="J833" s="738"/>
      <c r="K833" s="738"/>
      <c r="L833" s="739"/>
      <c r="M833" s="739"/>
      <c r="N833" s="739"/>
      <c r="O833" s="739"/>
      <c r="P833" s="739"/>
      <c r="Q833" s="739"/>
      <c r="R833" s="739"/>
      <c r="S833" s="739"/>
      <c r="T833" s="739"/>
      <c r="U833" s="739"/>
      <c r="V833" s="739"/>
      <c r="W833" s="739"/>
      <c r="X833" s="739"/>
      <c r="Y833" s="739"/>
      <c r="Z833" s="739"/>
    </row>
    <row r="834" spans="1:26" ht="15.75" customHeight="1" x14ac:dyDescent="0.3">
      <c r="A834" s="744"/>
      <c r="B834" s="738"/>
      <c r="C834" s="738"/>
      <c r="D834" s="738"/>
      <c r="E834" s="738"/>
      <c r="F834" s="738"/>
      <c r="G834" s="738"/>
      <c r="H834" s="738"/>
      <c r="I834" s="738"/>
      <c r="J834" s="738"/>
      <c r="K834" s="738"/>
      <c r="L834" s="739"/>
      <c r="M834" s="739"/>
      <c r="N834" s="739"/>
      <c r="O834" s="739"/>
      <c r="P834" s="739"/>
      <c r="Q834" s="739"/>
      <c r="R834" s="739"/>
      <c r="S834" s="739"/>
      <c r="T834" s="739"/>
      <c r="U834" s="739"/>
      <c r="V834" s="739"/>
      <c r="W834" s="739"/>
      <c r="X834" s="739"/>
      <c r="Y834" s="739"/>
      <c r="Z834" s="739"/>
    </row>
    <row r="835" spans="1:26" ht="15.75" customHeight="1" x14ac:dyDescent="0.3">
      <c r="A835" s="744"/>
      <c r="B835" s="738"/>
      <c r="C835" s="738"/>
      <c r="D835" s="738"/>
      <c r="E835" s="738"/>
      <c r="F835" s="738"/>
      <c r="G835" s="738"/>
      <c r="H835" s="738"/>
      <c r="I835" s="738"/>
      <c r="J835" s="738"/>
      <c r="K835" s="738"/>
      <c r="L835" s="739"/>
      <c r="M835" s="739"/>
      <c r="N835" s="739"/>
      <c r="O835" s="739"/>
      <c r="P835" s="739"/>
      <c r="Q835" s="739"/>
      <c r="R835" s="739"/>
      <c r="S835" s="739"/>
      <c r="T835" s="739"/>
      <c r="U835" s="739"/>
      <c r="V835" s="739"/>
      <c r="W835" s="739"/>
      <c r="X835" s="739"/>
      <c r="Y835" s="739"/>
      <c r="Z835" s="739"/>
    </row>
    <row r="836" spans="1:26" ht="15.75" customHeight="1" x14ac:dyDescent="0.3">
      <c r="A836" s="744"/>
      <c r="B836" s="738"/>
      <c r="C836" s="738"/>
      <c r="D836" s="738"/>
      <c r="E836" s="738"/>
      <c r="F836" s="738"/>
      <c r="G836" s="738"/>
      <c r="H836" s="738"/>
      <c r="I836" s="738"/>
      <c r="J836" s="738"/>
      <c r="K836" s="738"/>
      <c r="L836" s="739"/>
      <c r="M836" s="739"/>
      <c r="N836" s="739"/>
      <c r="O836" s="739"/>
      <c r="P836" s="739"/>
      <c r="Q836" s="739"/>
      <c r="R836" s="739"/>
      <c r="S836" s="739"/>
      <c r="T836" s="739"/>
      <c r="U836" s="739"/>
      <c r="V836" s="739"/>
      <c r="W836" s="739"/>
      <c r="X836" s="739"/>
      <c r="Y836" s="739"/>
      <c r="Z836" s="739"/>
    </row>
    <row r="837" spans="1:26" ht="15.75" customHeight="1" x14ac:dyDescent="0.3">
      <c r="A837" s="744"/>
      <c r="B837" s="738"/>
      <c r="C837" s="738"/>
      <c r="D837" s="738"/>
      <c r="E837" s="738"/>
      <c r="F837" s="738"/>
      <c r="G837" s="738"/>
      <c r="H837" s="738"/>
      <c r="I837" s="738"/>
      <c r="J837" s="738"/>
      <c r="K837" s="738"/>
      <c r="L837" s="739"/>
      <c r="M837" s="739"/>
      <c r="N837" s="739"/>
      <c r="O837" s="739"/>
      <c r="P837" s="739"/>
      <c r="Q837" s="739"/>
      <c r="R837" s="739"/>
      <c r="S837" s="739"/>
      <c r="T837" s="739"/>
      <c r="U837" s="739"/>
      <c r="V837" s="739"/>
      <c r="W837" s="739"/>
      <c r="X837" s="739"/>
      <c r="Y837" s="739"/>
      <c r="Z837" s="739"/>
    </row>
    <row r="838" spans="1:26" ht="15.75" customHeight="1" x14ac:dyDescent="0.3">
      <c r="A838" s="744"/>
      <c r="B838" s="738"/>
      <c r="C838" s="738"/>
      <c r="D838" s="738"/>
      <c r="E838" s="738"/>
      <c r="F838" s="738"/>
      <c r="G838" s="738"/>
      <c r="H838" s="738"/>
      <c r="I838" s="738"/>
      <c r="J838" s="738"/>
      <c r="K838" s="738"/>
      <c r="L838" s="739"/>
      <c r="M838" s="739"/>
      <c r="N838" s="739"/>
      <c r="O838" s="739"/>
      <c r="P838" s="739"/>
      <c r="Q838" s="739"/>
      <c r="R838" s="739"/>
      <c r="S838" s="739"/>
      <c r="T838" s="739"/>
      <c r="U838" s="739"/>
      <c r="V838" s="739"/>
      <c r="W838" s="739"/>
      <c r="X838" s="739"/>
      <c r="Y838" s="739"/>
      <c r="Z838" s="739"/>
    </row>
    <row r="839" spans="1:26" ht="15.75" customHeight="1" x14ac:dyDescent="0.3">
      <c r="A839" s="744"/>
      <c r="B839" s="738"/>
      <c r="C839" s="738"/>
      <c r="D839" s="738"/>
      <c r="E839" s="738"/>
      <c r="F839" s="738"/>
      <c r="G839" s="738"/>
      <c r="H839" s="738"/>
      <c r="I839" s="738"/>
      <c r="J839" s="738"/>
      <c r="K839" s="738"/>
      <c r="L839" s="739"/>
      <c r="M839" s="739"/>
      <c r="N839" s="739"/>
      <c r="O839" s="739"/>
      <c r="P839" s="739"/>
      <c r="Q839" s="739"/>
      <c r="R839" s="739"/>
      <c r="S839" s="739"/>
      <c r="T839" s="739"/>
      <c r="U839" s="739"/>
      <c r="V839" s="739"/>
      <c r="W839" s="739"/>
      <c r="X839" s="739"/>
      <c r="Y839" s="739"/>
      <c r="Z839" s="739"/>
    </row>
    <row r="840" spans="1:26" ht="15.75" customHeight="1" x14ac:dyDescent="0.3">
      <c r="A840" s="744"/>
      <c r="B840" s="738"/>
      <c r="C840" s="738"/>
      <c r="D840" s="738"/>
      <c r="E840" s="738"/>
      <c r="F840" s="738"/>
      <c r="G840" s="738"/>
      <c r="H840" s="738"/>
      <c r="I840" s="738"/>
      <c r="J840" s="738"/>
      <c r="K840" s="738"/>
      <c r="L840" s="739"/>
      <c r="M840" s="739"/>
      <c r="N840" s="739"/>
      <c r="O840" s="739"/>
      <c r="P840" s="739"/>
      <c r="Q840" s="739"/>
      <c r="R840" s="739"/>
      <c r="S840" s="739"/>
      <c r="T840" s="739"/>
      <c r="U840" s="739"/>
      <c r="V840" s="739"/>
      <c r="W840" s="739"/>
      <c r="X840" s="739"/>
      <c r="Y840" s="739"/>
      <c r="Z840" s="739"/>
    </row>
    <row r="841" spans="1:26" ht="15.75" customHeight="1" x14ac:dyDescent="0.3">
      <c r="A841" s="744"/>
      <c r="B841" s="738"/>
      <c r="C841" s="738"/>
      <c r="D841" s="738"/>
      <c r="E841" s="738"/>
      <c r="F841" s="738"/>
      <c r="G841" s="738"/>
      <c r="H841" s="738"/>
      <c r="I841" s="738"/>
      <c r="J841" s="738"/>
      <c r="K841" s="738"/>
      <c r="L841" s="739"/>
      <c r="M841" s="739"/>
      <c r="N841" s="739"/>
      <c r="O841" s="739"/>
      <c r="P841" s="739"/>
      <c r="Q841" s="739"/>
      <c r="R841" s="739"/>
      <c r="S841" s="739"/>
      <c r="T841" s="739"/>
      <c r="U841" s="739"/>
      <c r="V841" s="739"/>
      <c r="W841" s="739"/>
      <c r="X841" s="739"/>
      <c r="Y841" s="739"/>
      <c r="Z841" s="739"/>
    </row>
    <row r="842" spans="1:26" ht="15.75" customHeight="1" x14ac:dyDescent="0.3">
      <c r="A842" s="744"/>
      <c r="B842" s="738"/>
      <c r="C842" s="738"/>
      <c r="D842" s="738"/>
      <c r="E842" s="738"/>
      <c r="F842" s="738"/>
      <c r="G842" s="738"/>
      <c r="H842" s="738"/>
      <c r="I842" s="738"/>
      <c r="J842" s="738"/>
      <c r="K842" s="738"/>
      <c r="L842" s="739"/>
      <c r="M842" s="739"/>
      <c r="N842" s="739"/>
      <c r="O842" s="739"/>
      <c r="P842" s="739"/>
      <c r="Q842" s="739"/>
      <c r="R842" s="739"/>
      <c r="S842" s="739"/>
      <c r="T842" s="739"/>
      <c r="U842" s="739"/>
      <c r="V842" s="739"/>
      <c r="W842" s="739"/>
      <c r="X842" s="739"/>
      <c r="Y842" s="739"/>
      <c r="Z842" s="739"/>
    </row>
    <row r="843" spans="1:26" ht="15.75" customHeight="1" x14ac:dyDescent="0.3">
      <c r="A843" s="744"/>
      <c r="B843" s="738"/>
      <c r="C843" s="738"/>
      <c r="D843" s="738"/>
      <c r="E843" s="738"/>
      <c r="F843" s="738"/>
      <c r="G843" s="738"/>
      <c r="H843" s="738"/>
      <c r="I843" s="738"/>
      <c r="J843" s="738"/>
      <c r="K843" s="738"/>
      <c r="L843" s="739"/>
      <c r="M843" s="739"/>
      <c r="N843" s="739"/>
      <c r="O843" s="739"/>
      <c r="P843" s="739"/>
      <c r="Q843" s="739"/>
      <c r="R843" s="739"/>
      <c r="S843" s="739"/>
      <c r="T843" s="739"/>
      <c r="U843" s="739"/>
      <c r="V843" s="739"/>
      <c r="W843" s="739"/>
      <c r="X843" s="739"/>
      <c r="Y843" s="739"/>
      <c r="Z843" s="739"/>
    </row>
    <row r="844" spans="1:26" ht="15.75" customHeight="1" x14ac:dyDescent="0.3">
      <c r="A844" s="744"/>
      <c r="B844" s="738"/>
      <c r="C844" s="738"/>
      <c r="D844" s="738"/>
      <c r="E844" s="738"/>
      <c r="F844" s="738"/>
      <c r="G844" s="738"/>
      <c r="H844" s="738"/>
      <c r="I844" s="738"/>
      <c r="J844" s="738"/>
      <c r="K844" s="738"/>
      <c r="L844" s="739"/>
      <c r="M844" s="739"/>
      <c r="N844" s="739"/>
      <c r="O844" s="739"/>
      <c r="P844" s="739"/>
      <c r="Q844" s="739"/>
      <c r="R844" s="739"/>
      <c r="S844" s="739"/>
      <c r="T844" s="739"/>
      <c r="U844" s="739"/>
      <c r="V844" s="739"/>
      <c r="W844" s="739"/>
      <c r="X844" s="739"/>
      <c r="Y844" s="739"/>
      <c r="Z844" s="739"/>
    </row>
    <row r="845" spans="1:26" ht="15.75" customHeight="1" x14ac:dyDescent="0.3">
      <c r="A845" s="744"/>
      <c r="B845" s="738"/>
      <c r="C845" s="738"/>
      <c r="D845" s="738"/>
      <c r="E845" s="738"/>
      <c r="F845" s="738"/>
      <c r="G845" s="738"/>
      <c r="H845" s="738"/>
      <c r="I845" s="738"/>
      <c r="J845" s="738"/>
      <c r="K845" s="738"/>
      <c r="L845" s="739"/>
      <c r="M845" s="739"/>
      <c r="N845" s="739"/>
      <c r="O845" s="739"/>
      <c r="P845" s="739"/>
      <c r="Q845" s="739"/>
      <c r="R845" s="739"/>
      <c r="S845" s="739"/>
      <c r="T845" s="739"/>
      <c r="U845" s="739"/>
      <c r="V845" s="739"/>
      <c r="W845" s="739"/>
      <c r="X845" s="739"/>
      <c r="Y845" s="739"/>
      <c r="Z845" s="739"/>
    </row>
    <row r="846" spans="1:26" ht="15.75" customHeight="1" x14ac:dyDescent="0.3">
      <c r="A846" s="744"/>
      <c r="B846" s="738"/>
      <c r="C846" s="738"/>
      <c r="D846" s="738"/>
      <c r="E846" s="738"/>
      <c r="F846" s="738"/>
      <c r="G846" s="738"/>
      <c r="H846" s="738"/>
      <c r="I846" s="738"/>
      <c r="J846" s="738"/>
      <c r="K846" s="738"/>
      <c r="L846" s="739"/>
      <c r="M846" s="739"/>
      <c r="N846" s="739"/>
      <c r="O846" s="739"/>
      <c r="P846" s="739"/>
      <c r="Q846" s="739"/>
      <c r="R846" s="739"/>
      <c r="S846" s="739"/>
      <c r="T846" s="739"/>
      <c r="U846" s="739"/>
      <c r="V846" s="739"/>
      <c r="W846" s="739"/>
      <c r="X846" s="739"/>
      <c r="Y846" s="739"/>
      <c r="Z846" s="739"/>
    </row>
    <row r="847" spans="1:26" ht="15.75" customHeight="1" x14ac:dyDescent="0.3">
      <c r="A847" s="744"/>
      <c r="B847" s="738"/>
      <c r="C847" s="738"/>
      <c r="D847" s="738"/>
      <c r="E847" s="738"/>
      <c r="F847" s="738"/>
      <c r="G847" s="738"/>
      <c r="H847" s="738"/>
      <c r="I847" s="738"/>
      <c r="J847" s="738"/>
      <c r="K847" s="738"/>
      <c r="L847" s="739"/>
      <c r="M847" s="739"/>
      <c r="N847" s="739"/>
      <c r="O847" s="739"/>
      <c r="P847" s="739"/>
      <c r="Q847" s="739"/>
      <c r="R847" s="739"/>
      <c r="S847" s="739"/>
      <c r="T847" s="739"/>
      <c r="U847" s="739"/>
      <c r="V847" s="739"/>
      <c r="W847" s="739"/>
      <c r="X847" s="739"/>
      <c r="Y847" s="739"/>
      <c r="Z847" s="739"/>
    </row>
    <row r="848" spans="1:26" ht="15.75" customHeight="1" x14ac:dyDescent="0.3">
      <c r="A848" s="744"/>
      <c r="B848" s="738"/>
      <c r="C848" s="738"/>
      <c r="D848" s="738"/>
      <c r="E848" s="738"/>
      <c r="F848" s="738"/>
      <c r="G848" s="738"/>
      <c r="H848" s="738"/>
      <c r="I848" s="738"/>
      <c r="J848" s="738"/>
      <c r="K848" s="738"/>
      <c r="L848" s="739"/>
      <c r="M848" s="739"/>
      <c r="N848" s="739"/>
      <c r="O848" s="739"/>
      <c r="P848" s="739"/>
      <c r="Q848" s="739"/>
      <c r="R848" s="739"/>
      <c r="S848" s="739"/>
      <c r="T848" s="739"/>
      <c r="U848" s="739"/>
      <c r="V848" s="739"/>
      <c r="W848" s="739"/>
      <c r="X848" s="739"/>
      <c r="Y848" s="739"/>
      <c r="Z848" s="739"/>
    </row>
    <row r="849" spans="1:26" ht="15.75" customHeight="1" x14ac:dyDescent="0.3">
      <c r="A849" s="744"/>
      <c r="B849" s="738"/>
      <c r="C849" s="738"/>
      <c r="D849" s="738"/>
      <c r="E849" s="738"/>
      <c r="F849" s="738"/>
      <c r="G849" s="738"/>
      <c r="H849" s="738"/>
      <c r="I849" s="738"/>
      <c r="J849" s="738"/>
      <c r="K849" s="738"/>
      <c r="L849" s="739"/>
      <c r="M849" s="739"/>
      <c r="N849" s="739"/>
      <c r="O849" s="739"/>
      <c r="P849" s="739"/>
      <c r="Q849" s="739"/>
      <c r="R849" s="739"/>
      <c r="S849" s="739"/>
      <c r="T849" s="739"/>
      <c r="U849" s="739"/>
      <c r="V849" s="739"/>
      <c r="W849" s="739"/>
      <c r="X849" s="739"/>
      <c r="Y849" s="739"/>
      <c r="Z849" s="739"/>
    </row>
    <row r="850" spans="1:26" ht="15.75" customHeight="1" x14ac:dyDescent="0.3">
      <c r="A850" s="744"/>
      <c r="B850" s="738"/>
      <c r="C850" s="738"/>
      <c r="D850" s="738"/>
      <c r="E850" s="738"/>
      <c r="F850" s="738"/>
      <c r="G850" s="738"/>
      <c r="H850" s="738"/>
      <c r="I850" s="738"/>
      <c r="J850" s="738"/>
      <c r="K850" s="738"/>
      <c r="L850" s="739"/>
      <c r="M850" s="739"/>
      <c r="N850" s="739"/>
      <c r="O850" s="739"/>
      <c r="P850" s="739"/>
      <c r="Q850" s="739"/>
      <c r="R850" s="739"/>
      <c r="S850" s="739"/>
      <c r="T850" s="739"/>
      <c r="U850" s="739"/>
      <c r="V850" s="739"/>
      <c r="W850" s="739"/>
      <c r="X850" s="739"/>
      <c r="Y850" s="739"/>
      <c r="Z850" s="739"/>
    </row>
    <row r="851" spans="1:26" ht="15.75" customHeight="1" x14ac:dyDescent="0.3">
      <c r="A851" s="744"/>
      <c r="B851" s="738"/>
      <c r="C851" s="738"/>
      <c r="D851" s="738"/>
      <c r="E851" s="738"/>
      <c r="F851" s="738"/>
      <c r="G851" s="738"/>
      <c r="H851" s="738"/>
      <c r="I851" s="738"/>
      <c r="J851" s="738"/>
      <c r="K851" s="738"/>
      <c r="L851" s="739"/>
      <c r="M851" s="739"/>
      <c r="N851" s="739"/>
      <c r="O851" s="739"/>
      <c r="P851" s="739"/>
      <c r="Q851" s="739"/>
      <c r="R851" s="739"/>
      <c r="S851" s="739"/>
      <c r="T851" s="739"/>
      <c r="U851" s="739"/>
      <c r="V851" s="739"/>
      <c r="W851" s="739"/>
      <c r="X851" s="739"/>
      <c r="Y851" s="739"/>
      <c r="Z851" s="739"/>
    </row>
    <row r="852" spans="1:26" ht="15.75" customHeight="1" x14ac:dyDescent="0.3">
      <c r="A852" s="744"/>
      <c r="B852" s="738"/>
      <c r="C852" s="738"/>
      <c r="D852" s="738"/>
      <c r="E852" s="738"/>
      <c r="F852" s="738"/>
      <c r="G852" s="738"/>
      <c r="H852" s="738"/>
      <c r="I852" s="738"/>
      <c r="J852" s="738"/>
      <c r="K852" s="738"/>
      <c r="L852" s="739"/>
      <c r="M852" s="739"/>
      <c r="N852" s="739"/>
      <c r="O852" s="739"/>
      <c r="P852" s="739"/>
      <c r="Q852" s="739"/>
      <c r="R852" s="739"/>
      <c r="S852" s="739"/>
      <c r="T852" s="739"/>
      <c r="U852" s="739"/>
      <c r="V852" s="739"/>
      <c r="W852" s="739"/>
      <c r="X852" s="739"/>
      <c r="Y852" s="739"/>
      <c r="Z852" s="739"/>
    </row>
    <row r="853" spans="1:26" ht="15.75" customHeight="1" x14ac:dyDescent="0.3">
      <c r="A853" s="744"/>
      <c r="B853" s="738"/>
      <c r="C853" s="738"/>
      <c r="D853" s="738"/>
      <c r="E853" s="738"/>
      <c r="F853" s="738"/>
      <c r="G853" s="738"/>
      <c r="H853" s="738"/>
      <c r="I853" s="738"/>
      <c r="J853" s="738"/>
      <c r="K853" s="738"/>
      <c r="L853" s="739"/>
      <c r="M853" s="739"/>
      <c r="N853" s="739"/>
      <c r="O853" s="739"/>
      <c r="P853" s="739"/>
      <c r="Q853" s="739"/>
      <c r="R853" s="739"/>
      <c r="S853" s="739"/>
      <c r="T853" s="739"/>
      <c r="U853" s="739"/>
      <c r="V853" s="739"/>
      <c r="W853" s="739"/>
      <c r="X853" s="739"/>
      <c r="Y853" s="739"/>
      <c r="Z853" s="739"/>
    </row>
    <row r="854" spans="1:26" ht="15.75" customHeight="1" x14ac:dyDescent="0.3">
      <c r="A854" s="744"/>
      <c r="B854" s="738"/>
      <c r="C854" s="738"/>
      <c r="D854" s="738"/>
      <c r="E854" s="738"/>
      <c r="F854" s="738"/>
      <c r="G854" s="738"/>
      <c r="H854" s="738"/>
      <c r="I854" s="738"/>
      <c r="J854" s="738"/>
      <c r="K854" s="738"/>
      <c r="L854" s="739"/>
      <c r="M854" s="739"/>
      <c r="N854" s="739"/>
      <c r="O854" s="739"/>
      <c r="P854" s="739"/>
      <c r="Q854" s="739"/>
      <c r="R854" s="739"/>
      <c r="S854" s="739"/>
      <c r="T854" s="739"/>
      <c r="U854" s="739"/>
      <c r="V854" s="739"/>
      <c r="W854" s="739"/>
      <c r="X854" s="739"/>
      <c r="Y854" s="739"/>
      <c r="Z854" s="739"/>
    </row>
    <row r="855" spans="1:26" ht="15.75" customHeight="1" x14ac:dyDescent="0.3">
      <c r="A855" s="744"/>
      <c r="B855" s="738"/>
      <c r="C855" s="738"/>
      <c r="D855" s="738"/>
      <c r="E855" s="738"/>
      <c r="F855" s="738"/>
      <c r="G855" s="738"/>
      <c r="H855" s="738"/>
      <c r="I855" s="738"/>
      <c r="J855" s="738"/>
      <c r="K855" s="738"/>
      <c r="L855" s="739"/>
      <c r="M855" s="739"/>
      <c r="N855" s="739"/>
      <c r="O855" s="739"/>
      <c r="P855" s="739"/>
      <c r="Q855" s="739"/>
      <c r="R855" s="739"/>
      <c r="S855" s="739"/>
      <c r="T855" s="739"/>
      <c r="U855" s="739"/>
      <c r="V855" s="739"/>
      <c r="W855" s="739"/>
      <c r="X855" s="739"/>
      <c r="Y855" s="739"/>
      <c r="Z855" s="739"/>
    </row>
    <row r="856" spans="1:26" ht="15.75" customHeight="1" x14ac:dyDescent="0.3">
      <c r="A856" s="744"/>
      <c r="B856" s="738"/>
      <c r="C856" s="738"/>
      <c r="D856" s="738"/>
      <c r="E856" s="738"/>
      <c r="F856" s="738"/>
      <c r="G856" s="738"/>
      <c r="H856" s="738"/>
      <c r="I856" s="738"/>
      <c r="J856" s="738"/>
      <c r="K856" s="738"/>
      <c r="L856" s="739"/>
      <c r="M856" s="739"/>
      <c r="N856" s="739"/>
      <c r="O856" s="739"/>
      <c r="P856" s="739"/>
      <c r="Q856" s="739"/>
      <c r="R856" s="739"/>
      <c r="S856" s="739"/>
      <c r="T856" s="739"/>
      <c r="U856" s="739"/>
      <c r="V856" s="739"/>
      <c r="W856" s="739"/>
      <c r="X856" s="739"/>
      <c r="Y856" s="739"/>
      <c r="Z856" s="739"/>
    </row>
    <row r="857" spans="1:26" ht="15.75" customHeight="1" x14ac:dyDescent="0.3">
      <c r="A857" s="744"/>
      <c r="B857" s="738"/>
      <c r="C857" s="738"/>
      <c r="D857" s="738"/>
      <c r="E857" s="738"/>
      <c r="F857" s="738"/>
      <c r="G857" s="738"/>
      <c r="H857" s="738"/>
      <c r="I857" s="738"/>
      <c r="J857" s="738"/>
      <c r="K857" s="738"/>
      <c r="L857" s="739"/>
      <c r="M857" s="739"/>
      <c r="N857" s="739"/>
      <c r="O857" s="739"/>
      <c r="P857" s="739"/>
      <c r="Q857" s="739"/>
      <c r="R857" s="739"/>
      <c r="S857" s="739"/>
      <c r="T857" s="739"/>
      <c r="U857" s="739"/>
      <c r="V857" s="739"/>
      <c r="W857" s="739"/>
      <c r="X857" s="739"/>
      <c r="Y857" s="739"/>
      <c r="Z857" s="739"/>
    </row>
    <row r="858" spans="1:26" ht="15.75" customHeight="1" x14ac:dyDescent="0.3">
      <c r="A858" s="744"/>
      <c r="B858" s="738"/>
      <c r="C858" s="738"/>
      <c r="D858" s="738"/>
      <c r="E858" s="738"/>
      <c r="F858" s="738"/>
      <c r="G858" s="738"/>
      <c r="H858" s="738"/>
      <c r="I858" s="738"/>
      <c r="J858" s="738"/>
      <c r="K858" s="738"/>
      <c r="L858" s="739"/>
      <c r="M858" s="739"/>
      <c r="N858" s="739"/>
      <c r="O858" s="739"/>
      <c r="P858" s="739"/>
      <c r="Q858" s="739"/>
      <c r="R858" s="739"/>
      <c r="S858" s="739"/>
      <c r="T858" s="739"/>
      <c r="U858" s="739"/>
      <c r="V858" s="739"/>
      <c r="W858" s="739"/>
      <c r="X858" s="739"/>
      <c r="Y858" s="739"/>
      <c r="Z858" s="739"/>
    </row>
    <row r="859" spans="1:26" ht="15.75" customHeight="1" x14ac:dyDescent="0.3">
      <c r="A859" s="744"/>
      <c r="B859" s="738"/>
      <c r="C859" s="738"/>
      <c r="D859" s="738"/>
      <c r="E859" s="738"/>
      <c r="F859" s="738"/>
      <c r="G859" s="738"/>
      <c r="H859" s="738"/>
      <c r="I859" s="738"/>
      <c r="J859" s="738"/>
      <c r="K859" s="738"/>
      <c r="L859" s="739"/>
      <c r="M859" s="739"/>
      <c r="N859" s="739"/>
      <c r="O859" s="739"/>
      <c r="P859" s="739"/>
      <c r="Q859" s="739"/>
      <c r="R859" s="739"/>
      <c r="S859" s="739"/>
      <c r="T859" s="739"/>
      <c r="U859" s="739"/>
      <c r="V859" s="739"/>
      <c r="W859" s="739"/>
      <c r="X859" s="739"/>
      <c r="Y859" s="739"/>
      <c r="Z859" s="739"/>
    </row>
    <row r="860" spans="1:26" ht="15.75" customHeight="1" x14ac:dyDescent="0.3">
      <c r="A860" s="744"/>
      <c r="B860" s="738"/>
      <c r="C860" s="738"/>
      <c r="D860" s="738"/>
      <c r="E860" s="738"/>
      <c r="F860" s="738"/>
      <c r="G860" s="738"/>
      <c r="H860" s="738"/>
      <c r="I860" s="738"/>
      <c r="J860" s="738"/>
      <c r="K860" s="738"/>
      <c r="L860" s="739"/>
      <c r="M860" s="739"/>
      <c r="N860" s="739"/>
      <c r="O860" s="739"/>
      <c r="P860" s="739"/>
      <c r="Q860" s="739"/>
      <c r="R860" s="739"/>
      <c r="S860" s="739"/>
      <c r="T860" s="739"/>
      <c r="U860" s="739"/>
      <c r="V860" s="739"/>
      <c r="W860" s="739"/>
      <c r="X860" s="739"/>
      <c r="Y860" s="739"/>
      <c r="Z860" s="739"/>
    </row>
    <row r="861" spans="1:26" ht="15.75" customHeight="1" x14ac:dyDescent="0.3">
      <c r="A861" s="744"/>
      <c r="B861" s="738"/>
      <c r="C861" s="738"/>
      <c r="D861" s="738"/>
      <c r="E861" s="738"/>
      <c r="F861" s="738"/>
      <c r="G861" s="738"/>
      <c r="H861" s="738"/>
      <c r="I861" s="738"/>
      <c r="J861" s="738"/>
      <c r="K861" s="738"/>
      <c r="L861" s="739"/>
      <c r="M861" s="739"/>
      <c r="N861" s="739"/>
      <c r="O861" s="739"/>
      <c r="P861" s="739"/>
      <c r="Q861" s="739"/>
      <c r="R861" s="739"/>
      <c r="S861" s="739"/>
      <c r="T861" s="739"/>
      <c r="U861" s="739"/>
      <c r="V861" s="739"/>
      <c r="W861" s="739"/>
      <c r="X861" s="739"/>
      <c r="Y861" s="739"/>
      <c r="Z861" s="739"/>
    </row>
    <row r="862" spans="1:26" ht="15.75" customHeight="1" x14ac:dyDescent="0.3">
      <c r="A862" s="744"/>
      <c r="B862" s="738"/>
      <c r="C862" s="738"/>
      <c r="D862" s="738"/>
      <c r="E862" s="738"/>
      <c r="F862" s="738"/>
      <c r="G862" s="738"/>
      <c r="H862" s="738"/>
      <c r="I862" s="738"/>
      <c r="J862" s="738"/>
      <c r="K862" s="738"/>
      <c r="L862" s="739"/>
      <c r="M862" s="739"/>
      <c r="N862" s="739"/>
      <c r="O862" s="739"/>
      <c r="P862" s="739"/>
      <c r="Q862" s="739"/>
      <c r="R862" s="739"/>
      <c r="S862" s="739"/>
      <c r="T862" s="739"/>
      <c r="U862" s="739"/>
      <c r="V862" s="739"/>
      <c r="W862" s="739"/>
      <c r="X862" s="739"/>
      <c r="Y862" s="739"/>
      <c r="Z862" s="739"/>
    </row>
    <row r="863" spans="1:26" ht="15.75" customHeight="1" x14ac:dyDescent="0.3">
      <c r="A863" s="744"/>
      <c r="B863" s="738"/>
      <c r="C863" s="738"/>
      <c r="D863" s="738"/>
      <c r="E863" s="738"/>
      <c r="F863" s="738"/>
      <c r="G863" s="738"/>
      <c r="H863" s="738"/>
      <c r="I863" s="738"/>
      <c r="J863" s="738"/>
      <c r="K863" s="738"/>
      <c r="L863" s="739"/>
      <c r="M863" s="739"/>
      <c r="N863" s="739"/>
      <c r="O863" s="739"/>
      <c r="P863" s="739"/>
      <c r="Q863" s="739"/>
      <c r="R863" s="739"/>
      <c r="S863" s="739"/>
      <c r="T863" s="739"/>
      <c r="U863" s="739"/>
      <c r="V863" s="739"/>
      <c r="W863" s="739"/>
      <c r="X863" s="739"/>
      <c r="Y863" s="739"/>
      <c r="Z863" s="739"/>
    </row>
    <row r="864" spans="1:26" ht="15.75" customHeight="1" x14ac:dyDescent="0.3">
      <c r="A864" s="744"/>
      <c r="B864" s="738"/>
      <c r="C864" s="738"/>
      <c r="D864" s="738"/>
      <c r="E864" s="738"/>
      <c r="F864" s="738"/>
      <c r="G864" s="738"/>
      <c r="H864" s="738"/>
      <c r="I864" s="738"/>
      <c r="J864" s="738"/>
      <c r="K864" s="738"/>
      <c r="L864" s="739"/>
      <c r="M864" s="739"/>
      <c r="N864" s="739"/>
      <c r="O864" s="739"/>
      <c r="P864" s="739"/>
      <c r="Q864" s="739"/>
      <c r="R864" s="739"/>
      <c r="S864" s="739"/>
      <c r="T864" s="739"/>
      <c r="U864" s="739"/>
      <c r="V864" s="739"/>
      <c r="W864" s="739"/>
      <c r="X864" s="739"/>
      <c r="Y864" s="739"/>
      <c r="Z864" s="739"/>
    </row>
    <row r="865" spans="1:26" ht="15.75" customHeight="1" x14ac:dyDescent="0.3">
      <c r="A865" s="744"/>
      <c r="B865" s="738"/>
      <c r="C865" s="738"/>
      <c r="D865" s="738"/>
      <c r="E865" s="738"/>
      <c r="F865" s="738"/>
      <c r="G865" s="738"/>
      <c r="H865" s="738"/>
      <c r="I865" s="738"/>
      <c r="J865" s="738"/>
      <c r="K865" s="738"/>
      <c r="L865" s="739"/>
      <c r="M865" s="739"/>
      <c r="N865" s="739"/>
      <c r="O865" s="739"/>
      <c r="P865" s="739"/>
      <c r="Q865" s="739"/>
      <c r="R865" s="739"/>
      <c r="S865" s="739"/>
      <c r="T865" s="739"/>
      <c r="U865" s="739"/>
      <c r="V865" s="739"/>
      <c r="W865" s="739"/>
      <c r="X865" s="739"/>
      <c r="Y865" s="739"/>
      <c r="Z865" s="739"/>
    </row>
    <row r="866" spans="1:26" ht="15.75" customHeight="1" x14ac:dyDescent="0.3">
      <c r="A866" s="744"/>
      <c r="B866" s="738"/>
      <c r="C866" s="738"/>
      <c r="D866" s="738"/>
      <c r="E866" s="738"/>
      <c r="F866" s="738"/>
      <c r="G866" s="738"/>
      <c r="H866" s="738"/>
      <c r="I866" s="738"/>
      <c r="J866" s="738"/>
      <c r="K866" s="738"/>
      <c r="L866" s="739"/>
      <c r="M866" s="739"/>
      <c r="N866" s="739"/>
      <c r="O866" s="739"/>
      <c r="P866" s="739"/>
      <c r="Q866" s="739"/>
      <c r="R866" s="739"/>
      <c r="S866" s="739"/>
      <c r="T866" s="739"/>
      <c r="U866" s="739"/>
      <c r="V866" s="739"/>
      <c r="W866" s="739"/>
      <c r="X866" s="739"/>
      <c r="Y866" s="739"/>
      <c r="Z866" s="739"/>
    </row>
    <row r="867" spans="1:26" ht="15.75" customHeight="1" x14ac:dyDescent="0.3">
      <c r="A867" s="744"/>
      <c r="B867" s="738"/>
      <c r="C867" s="738"/>
      <c r="D867" s="738"/>
      <c r="E867" s="738"/>
      <c r="F867" s="738"/>
      <c r="G867" s="738"/>
      <c r="H867" s="738"/>
      <c r="I867" s="738"/>
      <c r="J867" s="738"/>
      <c r="K867" s="738"/>
      <c r="L867" s="739"/>
      <c r="M867" s="739"/>
      <c r="N867" s="739"/>
      <c r="O867" s="739"/>
      <c r="P867" s="739"/>
      <c r="Q867" s="739"/>
      <c r="R867" s="739"/>
      <c r="S867" s="739"/>
      <c r="T867" s="739"/>
      <c r="U867" s="739"/>
      <c r="V867" s="739"/>
      <c r="W867" s="739"/>
      <c r="X867" s="739"/>
      <c r="Y867" s="739"/>
      <c r="Z867" s="739"/>
    </row>
    <row r="868" spans="1:26" ht="15.75" customHeight="1" x14ac:dyDescent="0.3">
      <c r="A868" s="744"/>
      <c r="B868" s="738"/>
      <c r="C868" s="738"/>
      <c r="D868" s="738"/>
      <c r="E868" s="738"/>
      <c r="F868" s="738"/>
      <c r="G868" s="738"/>
      <c r="H868" s="738"/>
      <c r="I868" s="738"/>
      <c r="J868" s="738"/>
      <c r="K868" s="738"/>
      <c r="L868" s="739"/>
      <c r="M868" s="739"/>
      <c r="N868" s="739"/>
      <c r="O868" s="739"/>
      <c r="P868" s="739"/>
      <c r="Q868" s="739"/>
      <c r="R868" s="739"/>
      <c r="S868" s="739"/>
      <c r="T868" s="739"/>
      <c r="U868" s="739"/>
      <c r="V868" s="739"/>
      <c r="W868" s="739"/>
      <c r="X868" s="739"/>
      <c r="Y868" s="739"/>
      <c r="Z868" s="739"/>
    </row>
    <row r="869" spans="1:26" ht="15.75" customHeight="1" x14ac:dyDescent="0.3">
      <c r="A869" s="744"/>
      <c r="B869" s="738"/>
      <c r="C869" s="738"/>
      <c r="D869" s="738"/>
      <c r="E869" s="738"/>
      <c r="F869" s="738"/>
      <c r="G869" s="738"/>
      <c r="H869" s="738"/>
      <c r="I869" s="738"/>
      <c r="J869" s="738"/>
      <c r="K869" s="738"/>
      <c r="L869" s="739"/>
      <c r="M869" s="739"/>
      <c r="N869" s="739"/>
      <c r="O869" s="739"/>
      <c r="P869" s="739"/>
      <c r="Q869" s="739"/>
      <c r="R869" s="739"/>
      <c r="S869" s="739"/>
      <c r="T869" s="739"/>
      <c r="U869" s="739"/>
      <c r="V869" s="739"/>
      <c r="W869" s="739"/>
      <c r="X869" s="739"/>
      <c r="Y869" s="739"/>
      <c r="Z869" s="739"/>
    </row>
    <row r="870" spans="1:26" ht="15.75" customHeight="1" x14ac:dyDescent="0.3">
      <c r="A870" s="744"/>
      <c r="B870" s="738"/>
      <c r="C870" s="738"/>
      <c r="D870" s="738"/>
      <c r="E870" s="738"/>
      <c r="F870" s="738"/>
      <c r="G870" s="738"/>
      <c r="H870" s="738"/>
      <c r="I870" s="738"/>
      <c r="J870" s="738"/>
      <c r="K870" s="738"/>
      <c r="L870" s="739"/>
      <c r="M870" s="739"/>
      <c r="N870" s="739"/>
      <c r="O870" s="739"/>
      <c r="P870" s="739"/>
      <c r="Q870" s="739"/>
      <c r="R870" s="739"/>
      <c r="S870" s="739"/>
      <c r="T870" s="739"/>
      <c r="U870" s="739"/>
      <c r="V870" s="739"/>
      <c r="W870" s="739"/>
      <c r="X870" s="739"/>
      <c r="Y870" s="739"/>
      <c r="Z870" s="739"/>
    </row>
    <row r="871" spans="1:26" ht="15.75" customHeight="1" x14ac:dyDescent="0.3">
      <c r="A871" s="744"/>
      <c r="B871" s="738"/>
      <c r="C871" s="738"/>
      <c r="D871" s="738"/>
      <c r="E871" s="738"/>
      <c r="F871" s="738"/>
      <c r="G871" s="738"/>
      <c r="H871" s="738"/>
      <c r="I871" s="738"/>
      <c r="J871" s="738"/>
      <c r="K871" s="738"/>
      <c r="L871" s="739"/>
      <c r="M871" s="739"/>
      <c r="N871" s="739"/>
      <c r="O871" s="739"/>
      <c r="P871" s="739"/>
      <c r="Q871" s="739"/>
      <c r="R871" s="739"/>
      <c r="S871" s="739"/>
      <c r="T871" s="739"/>
      <c r="U871" s="739"/>
      <c r="V871" s="739"/>
      <c r="W871" s="739"/>
      <c r="X871" s="739"/>
      <c r="Y871" s="739"/>
      <c r="Z871" s="739"/>
    </row>
    <row r="872" spans="1:26" ht="15.75" customHeight="1" x14ac:dyDescent="0.3">
      <c r="A872" s="744"/>
      <c r="B872" s="738"/>
      <c r="C872" s="738"/>
      <c r="D872" s="738"/>
      <c r="E872" s="738"/>
      <c r="F872" s="738"/>
      <c r="G872" s="738"/>
      <c r="H872" s="738"/>
      <c r="I872" s="738"/>
      <c r="J872" s="738"/>
      <c r="K872" s="738"/>
      <c r="L872" s="739"/>
      <c r="M872" s="739"/>
      <c r="N872" s="739"/>
      <c r="O872" s="739"/>
      <c r="P872" s="739"/>
      <c r="Q872" s="739"/>
      <c r="R872" s="739"/>
      <c r="S872" s="739"/>
      <c r="T872" s="739"/>
      <c r="U872" s="739"/>
      <c r="V872" s="739"/>
      <c r="W872" s="739"/>
      <c r="X872" s="739"/>
      <c r="Y872" s="739"/>
      <c r="Z872" s="739"/>
    </row>
    <row r="873" spans="1:26" ht="15.75" customHeight="1" x14ac:dyDescent="0.3">
      <c r="A873" s="744"/>
      <c r="B873" s="738"/>
      <c r="C873" s="738"/>
      <c r="D873" s="738"/>
      <c r="E873" s="738"/>
      <c r="F873" s="738"/>
      <c r="G873" s="738"/>
      <c r="H873" s="738"/>
      <c r="I873" s="738"/>
      <c r="J873" s="738"/>
      <c r="K873" s="738"/>
      <c r="L873" s="739"/>
      <c r="M873" s="739"/>
      <c r="N873" s="739"/>
      <c r="O873" s="739"/>
      <c r="P873" s="739"/>
      <c r="Q873" s="739"/>
      <c r="R873" s="739"/>
      <c r="S873" s="739"/>
      <c r="T873" s="739"/>
      <c r="U873" s="739"/>
      <c r="V873" s="739"/>
      <c r="W873" s="739"/>
      <c r="X873" s="739"/>
      <c r="Y873" s="739"/>
      <c r="Z873" s="739"/>
    </row>
    <row r="874" spans="1:26" ht="15.75" customHeight="1" x14ac:dyDescent="0.3">
      <c r="A874" s="744"/>
      <c r="B874" s="738"/>
      <c r="C874" s="738"/>
      <c r="D874" s="738"/>
      <c r="E874" s="738"/>
      <c r="F874" s="738"/>
      <c r="G874" s="738"/>
      <c r="H874" s="738"/>
      <c r="I874" s="738"/>
      <c r="J874" s="738"/>
      <c r="K874" s="738"/>
      <c r="L874" s="739"/>
      <c r="M874" s="739"/>
      <c r="N874" s="739"/>
      <c r="O874" s="739"/>
      <c r="P874" s="739"/>
      <c r="Q874" s="739"/>
      <c r="R874" s="739"/>
      <c r="S874" s="739"/>
      <c r="T874" s="739"/>
      <c r="U874" s="739"/>
      <c r="V874" s="739"/>
      <c r="W874" s="739"/>
      <c r="X874" s="739"/>
      <c r="Y874" s="739"/>
      <c r="Z874" s="739"/>
    </row>
    <row r="875" spans="1:26" ht="15.75" customHeight="1" x14ac:dyDescent="0.3">
      <c r="A875" s="744"/>
      <c r="B875" s="738"/>
      <c r="C875" s="738"/>
      <c r="D875" s="738"/>
      <c r="E875" s="738"/>
      <c r="F875" s="738"/>
      <c r="G875" s="738"/>
      <c r="H875" s="738"/>
      <c r="I875" s="738"/>
      <c r="J875" s="738"/>
      <c r="K875" s="738"/>
      <c r="L875" s="739"/>
      <c r="M875" s="739"/>
      <c r="N875" s="739"/>
      <c r="O875" s="739"/>
      <c r="P875" s="739"/>
      <c r="Q875" s="739"/>
      <c r="R875" s="739"/>
      <c r="S875" s="739"/>
      <c r="T875" s="739"/>
      <c r="U875" s="739"/>
      <c r="V875" s="739"/>
      <c r="W875" s="739"/>
      <c r="X875" s="739"/>
      <c r="Y875" s="739"/>
      <c r="Z875" s="739"/>
    </row>
    <row r="876" spans="1:26" ht="15.75" customHeight="1" x14ac:dyDescent="0.3">
      <c r="A876" s="744"/>
      <c r="B876" s="738"/>
      <c r="C876" s="738"/>
      <c r="D876" s="738"/>
      <c r="E876" s="738"/>
      <c r="F876" s="738"/>
      <c r="G876" s="738"/>
      <c r="H876" s="738"/>
      <c r="I876" s="738"/>
      <c r="J876" s="738"/>
      <c r="K876" s="738"/>
      <c r="L876" s="739"/>
      <c r="M876" s="739"/>
      <c r="N876" s="739"/>
      <c r="O876" s="739"/>
      <c r="P876" s="739"/>
      <c r="Q876" s="739"/>
      <c r="R876" s="739"/>
      <c r="S876" s="739"/>
      <c r="T876" s="739"/>
      <c r="U876" s="739"/>
      <c r="V876" s="739"/>
      <c r="W876" s="739"/>
      <c r="X876" s="739"/>
      <c r="Y876" s="739"/>
      <c r="Z876" s="739"/>
    </row>
    <row r="877" spans="1:26" ht="15.75" customHeight="1" x14ac:dyDescent="0.3">
      <c r="A877" s="744"/>
      <c r="B877" s="738"/>
      <c r="C877" s="738"/>
      <c r="D877" s="738"/>
      <c r="E877" s="738"/>
      <c r="F877" s="738"/>
      <c r="G877" s="738"/>
      <c r="H877" s="738"/>
      <c r="I877" s="738"/>
      <c r="J877" s="738"/>
      <c r="K877" s="738"/>
      <c r="L877" s="739"/>
      <c r="M877" s="739"/>
      <c r="N877" s="739"/>
      <c r="O877" s="739"/>
      <c r="P877" s="739"/>
      <c r="Q877" s="739"/>
      <c r="R877" s="739"/>
      <c r="S877" s="739"/>
      <c r="T877" s="739"/>
      <c r="U877" s="739"/>
      <c r="V877" s="739"/>
      <c r="W877" s="739"/>
      <c r="X877" s="739"/>
      <c r="Y877" s="739"/>
      <c r="Z877" s="739"/>
    </row>
    <row r="878" spans="1:26" ht="15.75" customHeight="1" x14ac:dyDescent="0.3">
      <c r="A878" s="744"/>
      <c r="B878" s="738"/>
      <c r="C878" s="738"/>
      <c r="D878" s="738"/>
      <c r="E878" s="738"/>
      <c r="F878" s="738"/>
      <c r="G878" s="738"/>
      <c r="H878" s="738"/>
      <c r="I878" s="738"/>
      <c r="J878" s="738"/>
      <c r="K878" s="738"/>
      <c r="L878" s="739"/>
      <c r="M878" s="739"/>
      <c r="N878" s="739"/>
      <c r="O878" s="739"/>
      <c r="P878" s="739"/>
      <c r="Q878" s="739"/>
      <c r="R878" s="739"/>
      <c r="S878" s="739"/>
      <c r="T878" s="739"/>
      <c r="U878" s="739"/>
      <c r="V878" s="739"/>
      <c r="W878" s="739"/>
      <c r="X878" s="739"/>
      <c r="Y878" s="739"/>
      <c r="Z878" s="739"/>
    </row>
    <row r="879" spans="1:26" ht="15.75" customHeight="1" x14ac:dyDescent="0.3">
      <c r="A879" s="744"/>
      <c r="B879" s="738"/>
      <c r="C879" s="738"/>
      <c r="D879" s="738"/>
      <c r="E879" s="738"/>
      <c r="F879" s="738"/>
      <c r="G879" s="738"/>
      <c r="H879" s="738"/>
      <c r="I879" s="738"/>
      <c r="J879" s="738"/>
      <c r="K879" s="738"/>
      <c r="L879" s="739"/>
      <c r="M879" s="739"/>
      <c r="N879" s="739"/>
      <c r="O879" s="739"/>
      <c r="P879" s="739"/>
      <c r="Q879" s="739"/>
      <c r="R879" s="739"/>
      <c r="S879" s="739"/>
      <c r="T879" s="739"/>
      <c r="U879" s="739"/>
      <c r="V879" s="739"/>
      <c r="W879" s="739"/>
      <c r="X879" s="739"/>
      <c r="Y879" s="739"/>
      <c r="Z879" s="739"/>
    </row>
    <row r="880" spans="1:26" ht="15.75" customHeight="1" x14ac:dyDescent="0.3">
      <c r="A880" s="744"/>
      <c r="B880" s="738"/>
      <c r="C880" s="738"/>
      <c r="D880" s="738"/>
      <c r="E880" s="738"/>
      <c r="F880" s="738"/>
      <c r="G880" s="738"/>
      <c r="H880" s="738"/>
      <c r="I880" s="738"/>
      <c r="J880" s="738"/>
      <c r="K880" s="738"/>
      <c r="L880" s="739"/>
      <c r="M880" s="739"/>
      <c r="N880" s="739"/>
      <c r="O880" s="739"/>
      <c r="P880" s="739"/>
      <c r="Q880" s="739"/>
      <c r="R880" s="739"/>
      <c r="S880" s="739"/>
      <c r="T880" s="739"/>
      <c r="U880" s="739"/>
      <c r="V880" s="739"/>
      <c r="W880" s="739"/>
      <c r="X880" s="739"/>
      <c r="Y880" s="739"/>
      <c r="Z880" s="739"/>
    </row>
    <row r="881" spans="1:26" ht="15.75" customHeight="1" x14ac:dyDescent="0.3">
      <c r="A881" s="744"/>
      <c r="B881" s="738"/>
      <c r="C881" s="738"/>
      <c r="D881" s="738"/>
      <c r="E881" s="738"/>
      <c r="F881" s="738"/>
      <c r="G881" s="738"/>
      <c r="H881" s="738"/>
      <c r="I881" s="738"/>
      <c r="J881" s="738"/>
      <c r="K881" s="738"/>
      <c r="L881" s="739"/>
      <c r="M881" s="739"/>
      <c r="N881" s="739"/>
      <c r="O881" s="739"/>
      <c r="P881" s="739"/>
      <c r="Q881" s="739"/>
      <c r="R881" s="739"/>
      <c r="S881" s="739"/>
      <c r="T881" s="739"/>
      <c r="U881" s="739"/>
      <c r="V881" s="739"/>
      <c r="W881" s="739"/>
      <c r="X881" s="739"/>
      <c r="Y881" s="739"/>
      <c r="Z881" s="739"/>
    </row>
    <row r="882" spans="1:26" ht="15.75" customHeight="1" x14ac:dyDescent="0.3">
      <c r="A882" s="744"/>
      <c r="B882" s="738"/>
      <c r="C882" s="738"/>
      <c r="D882" s="738"/>
      <c r="E882" s="738"/>
      <c r="F882" s="738"/>
      <c r="G882" s="738"/>
      <c r="H882" s="738"/>
      <c r="I882" s="738"/>
      <c r="J882" s="738"/>
      <c r="K882" s="738"/>
      <c r="L882" s="739"/>
      <c r="M882" s="739"/>
      <c r="N882" s="739"/>
      <c r="O882" s="739"/>
      <c r="P882" s="739"/>
      <c r="Q882" s="739"/>
      <c r="R882" s="739"/>
      <c r="S882" s="739"/>
      <c r="T882" s="739"/>
      <c r="U882" s="739"/>
      <c r="V882" s="739"/>
      <c r="W882" s="739"/>
      <c r="X882" s="739"/>
      <c r="Y882" s="739"/>
      <c r="Z882" s="739"/>
    </row>
    <row r="883" spans="1:26" ht="15.75" customHeight="1" x14ac:dyDescent="0.3">
      <c r="A883" s="744"/>
      <c r="B883" s="738"/>
      <c r="C883" s="738"/>
      <c r="D883" s="738"/>
      <c r="E883" s="738"/>
      <c r="F883" s="738"/>
      <c r="G883" s="738"/>
      <c r="H883" s="738"/>
      <c r="I883" s="738"/>
      <c r="J883" s="738"/>
      <c r="K883" s="738"/>
      <c r="L883" s="739"/>
      <c r="M883" s="739"/>
      <c r="N883" s="739"/>
      <c r="O883" s="739"/>
      <c r="P883" s="739"/>
      <c r="Q883" s="739"/>
      <c r="R883" s="739"/>
      <c r="S883" s="739"/>
      <c r="T883" s="739"/>
      <c r="U883" s="739"/>
      <c r="V883" s="739"/>
      <c r="W883" s="739"/>
      <c r="X883" s="739"/>
      <c r="Y883" s="739"/>
      <c r="Z883" s="739"/>
    </row>
    <row r="884" spans="1:26" ht="15.75" customHeight="1" x14ac:dyDescent="0.3">
      <c r="A884" s="744"/>
      <c r="B884" s="738"/>
      <c r="C884" s="738"/>
      <c r="D884" s="738"/>
      <c r="E884" s="738"/>
      <c r="F884" s="738"/>
      <c r="G884" s="738"/>
      <c r="H884" s="738"/>
      <c r="I884" s="738"/>
      <c r="J884" s="738"/>
      <c r="K884" s="738"/>
      <c r="L884" s="739"/>
      <c r="M884" s="739"/>
      <c r="N884" s="739"/>
      <c r="O884" s="739"/>
      <c r="P884" s="739"/>
      <c r="Q884" s="739"/>
      <c r="R884" s="739"/>
      <c r="S884" s="739"/>
      <c r="T884" s="739"/>
      <c r="U884" s="739"/>
      <c r="V884" s="739"/>
      <c r="W884" s="739"/>
      <c r="X884" s="739"/>
      <c r="Y884" s="739"/>
      <c r="Z884" s="739"/>
    </row>
    <row r="885" spans="1:26" ht="15.75" customHeight="1" x14ac:dyDescent="0.3">
      <c r="A885" s="744"/>
      <c r="B885" s="738"/>
      <c r="C885" s="738"/>
      <c r="D885" s="738"/>
      <c r="E885" s="738"/>
      <c r="F885" s="738"/>
      <c r="G885" s="738"/>
      <c r="H885" s="738"/>
      <c r="I885" s="738"/>
      <c r="J885" s="738"/>
      <c r="K885" s="738"/>
      <c r="L885" s="739"/>
      <c r="M885" s="739"/>
      <c r="N885" s="739"/>
      <c r="O885" s="739"/>
      <c r="P885" s="739"/>
      <c r="Q885" s="739"/>
      <c r="R885" s="739"/>
      <c r="S885" s="739"/>
      <c r="T885" s="739"/>
      <c r="U885" s="739"/>
      <c r="V885" s="739"/>
      <c r="W885" s="739"/>
      <c r="X885" s="739"/>
      <c r="Y885" s="739"/>
      <c r="Z885" s="739"/>
    </row>
    <row r="886" spans="1:26" ht="15.75" customHeight="1" x14ac:dyDescent="0.3">
      <c r="A886" s="744"/>
      <c r="B886" s="738"/>
      <c r="C886" s="738"/>
      <c r="D886" s="738"/>
      <c r="E886" s="738"/>
      <c r="F886" s="738"/>
      <c r="G886" s="738"/>
      <c r="H886" s="738"/>
      <c r="I886" s="738"/>
      <c r="J886" s="738"/>
      <c r="K886" s="738"/>
      <c r="L886" s="739"/>
      <c r="M886" s="739"/>
      <c r="N886" s="739"/>
      <c r="O886" s="739"/>
      <c r="P886" s="739"/>
      <c r="Q886" s="739"/>
      <c r="R886" s="739"/>
      <c r="S886" s="739"/>
      <c r="T886" s="739"/>
      <c r="U886" s="739"/>
      <c r="V886" s="739"/>
      <c r="W886" s="739"/>
      <c r="X886" s="739"/>
      <c r="Y886" s="739"/>
      <c r="Z886" s="739"/>
    </row>
    <row r="887" spans="1:26" ht="15.75" customHeight="1" x14ac:dyDescent="0.3">
      <c r="A887" s="744"/>
      <c r="B887" s="738"/>
      <c r="C887" s="738"/>
      <c r="D887" s="738"/>
      <c r="E887" s="738"/>
      <c r="F887" s="738"/>
      <c r="G887" s="738"/>
      <c r="H887" s="738"/>
      <c r="I887" s="738"/>
      <c r="J887" s="738"/>
      <c r="K887" s="738"/>
      <c r="L887" s="739"/>
      <c r="M887" s="739"/>
      <c r="N887" s="739"/>
      <c r="O887" s="739"/>
      <c r="P887" s="739"/>
      <c r="Q887" s="739"/>
      <c r="R887" s="739"/>
      <c r="S887" s="739"/>
      <c r="T887" s="739"/>
      <c r="U887" s="739"/>
      <c r="V887" s="739"/>
      <c r="W887" s="739"/>
      <c r="X887" s="739"/>
      <c r="Y887" s="739"/>
      <c r="Z887" s="739"/>
    </row>
    <row r="888" spans="1:26" ht="15.75" customHeight="1" x14ac:dyDescent="0.3">
      <c r="A888" s="744"/>
      <c r="B888" s="738"/>
      <c r="C888" s="738"/>
      <c r="D888" s="738"/>
      <c r="E888" s="738"/>
      <c r="F888" s="738"/>
      <c r="G888" s="738"/>
      <c r="H888" s="738"/>
      <c r="I888" s="738"/>
      <c r="J888" s="738"/>
      <c r="K888" s="738"/>
      <c r="L888" s="739"/>
      <c r="M888" s="739"/>
      <c r="N888" s="739"/>
      <c r="O888" s="739"/>
      <c r="P888" s="739"/>
      <c r="Q888" s="739"/>
      <c r="R888" s="739"/>
      <c r="S888" s="739"/>
      <c r="T888" s="739"/>
      <c r="U888" s="739"/>
      <c r="V888" s="739"/>
      <c r="W888" s="739"/>
      <c r="X888" s="739"/>
      <c r="Y888" s="739"/>
      <c r="Z888" s="739"/>
    </row>
    <row r="889" spans="1:26" ht="15.75" customHeight="1" x14ac:dyDescent="0.3">
      <c r="A889" s="744"/>
      <c r="B889" s="738"/>
      <c r="C889" s="738"/>
      <c r="D889" s="738"/>
      <c r="E889" s="738"/>
      <c r="F889" s="738"/>
      <c r="G889" s="738"/>
      <c r="H889" s="738"/>
      <c r="I889" s="738"/>
      <c r="J889" s="738"/>
      <c r="K889" s="738"/>
      <c r="L889" s="739"/>
      <c r="M889" s="739"/>
      <c r="N889" s="739"/>
      <c r="O889" s="739"/>
      <c r="P889" s="739"/>
      <c r="Q889" s="739"/>
      <c r="R889" s="739"/>
      <c r="S889" s="739"/>
      <c r="T889" s="739"/>
      <c r="U889" s="739"/>
      <c r="V889" s="739"/>
      <c r="W889" s="739"/>
      <c r="X889" s="739"/>
      <c r="Y889" s="739"/>
      <c r="Z889" s="739"/>
    </row>
    <row r="890" spans="1:26" ht="15.75" customHeight="1" x14ac:dyDescent="0.3">
      <c r="A890" s="744"/>
      <c r="B890" s="738"/>
      <c r="C890" s="738"/>
      <c r="D890" s="738"/>
      <c r="E890" s="738"/>
      <c r="F890" s="738"/>
      <c r="G890" s="738"/>
      <c r="H890" s="738"/>
      <c r="I890" s="738"/>
      <c r="J890" s="738"/>
      <c r="K890" s="738"/>
      <c r="L890" s="739"/>
      <c r="M890" s="739"/>
      <c r="N890" s="739"/>
      <c r="O890" s="739"/>
      <c r="P890" s="739"/>
      <c r="Q890" s="739"/>
      <c r="R890" s="739"/>
      <c r="S890" s="739"/>
      <c r="T890" s="739"/>
      <c r="U890" s="739"/>
      <c r="V890" s="739"/>
      <c r="W890" s="739"/>
      <c r="X890" s="739"/>
      <c r="Y890" s="739"/>
      <c r="Z890" s="739"/>
    </row>
    <row r="891" spans="1:26" ht="15.75" customHeight="1" x14ac:dyDescent="0.3">
      <c r="A891" s="744"/>
      <c r="B891" s="738"/>
      <c r="C891" s="738"/>
      <c r="D891" s="738"/>
      <c r="E891" s="738"/>
      <c r="F891" s="738"/>
      <c r="G891" s="738"/>
      <c r="H891" s="738"/>
      <c r="I891" s="738"/>
      <c r="J891" s="738"/>
      <c r="K891" s="738"/>
      <c r="L891" s="739"/>
      <c r="M891" s="739"/>
      <c r="N891" s="739"/>
      <c r="O891" s="739"/>
      <c r="P891" s="739"/>
      <c r="Q891" s="739"/>
      <c r="R891" s="739"/>
      <c r="S891" s="739"/>
      <c r="T891" s="739"/>
      <c r="U891" s="739"/>
      <c r="V891" s="739"/>
      <c r="W891" s="739"/>
      <c r="X891" s="739"/>
      <c r="Y891" s="739"/>
      <c r="Z891" s="739"/>
    </row>
    <row r="892" spans="1:26" ht="15.75" customHeight="1" x14ac:dyDescent="0.3">
      <c r="A892" s="744"/>
      <c r="B892" s="738"/>
      <c r="C892" s="738"/>
      <c r="D892" s="738"/>
      <c r="E892" s="738"/>
      <c r="F892" s="738"/>
      <c r="G892" s="738"/>
      <c r="H892" s="738"/>
      <c r="I892" s="738"/>
      <c r="J892" s="738"/>
      <c r="K892" s="738"/>
      <c r="L892" s="739"/>
      <c r="M892" s="739"/>
      <c r="N892" s="739"/>
      <c r="O892" s="739"/>
      <c r="P892" s="739"/>
      <c r="Q892" s="739"/>
      <c r="R892" s="739"/>
      <c r="S892" s="739"/>
      <c r="T892" s="739"/>
      <c r="U892" s="739"/>
      <c r="V892" s="739"/>
      <c r="W892" s="739"/>
      <c r="X892" s="739"/>
      <c r="Y892" s="739"/>
      <c r="Z892" s="739"/>
    </row>
    <row r="893" spans="1:26" ht="15.75" customHeight="1" x14ac:dyDescent="0.3">
      <c r="A893" s="744"/>
      <c r="B893" s="738"/>
      <c r="C893" s="738"/>
      <c r="D893" s="738"/>
      <c r="E893" s="738"/>
      <c r="F893" s="738"/>
      <c r="G893" s="738"/>
      <c r="H893" s="738"/>
      <c r="I893" s="738"/>
      <c r="J893" s="738"/>
      <c r="K893" s="738"/>
      <c r="L893" s="739"/>
      <c r="M893" s="739"/>
      <c r="N893" s="739"/>
      <c r="O893" s="739"/>
      <c r="P893" s="739"/>
      <c r="Q893" s="739"/>
      <c r="R893" s="739"/>
      <c r="S893" s="739"/>
      <c r="T893" s="739"/>
      <c r="U893" s="739"/>
      <c r="V893" s="739"/>
      <c r="W893" s="739"/>
      <c r="X893" s="739"/>
      <c r="Y893" s="739"/>
      <c r="Z893" s="739"/>
    </row>
    <row r="894" spans="1:26" ht="15.75" customHeight="1" x14ac:dyDescent="0.3">
      <c r="A894" s="744"/>
      <c r="B894" s="738"/>
      <c r="C894" s="738"/>
      <c r="D894" s="738"/>
      <c r="E894" s="738"/>
      <c r="F894" s="738"/>
      <c r="G894" s="738"/>
      <c r="H894" s="738"/>
      <c r="I894" s="738"/>
      <c r="J894" s="738"/>
      <c r="K894" s="738"/>
      <c r="L894" s="739"/>
      <c r="M894" s="739"/>
      <c r="N894" s="739"/>
      <c r="O894" s="739"/>
      <c r="P894" s="739"/>
      <c r="Q894" s="739"/>
      <c r="R894" s="739"/>
      <c r="S894" s="739"/>
      <c r="T894" s="739"/>
      <c r="U894" s="739"/>
      <c r="V894" s="739"/>
      <c r="W894" s="739"/>
      <c r="X894" s="739"/>
      <c r="Y894" s="739"/>
      <c r="Z894" s="739"/>
    </row>
    <row r="895" spans="1:26" ht="15.75" customHeight="1" x14ac:dyDescent="0.3">
      <c r="A895" s="744"/>
      <c r="B895" s="738"/>
      <c r="C895" s="738"/>
      <c r="D895" s="738"/>
      <c r="E895" s="738"/>
      <c r="F895" s="738"/>
      <c r="G895" s="738"/>
      <c r="H895" s="738"/>
      <c r="I895" s="738"/>
      <c r="J895" s="738"/>
      <c r="K895" s="738"/>
      <c r="L895" s="739"/>
      <c r="M895" s="739"/>
      <c r="N895" s="739"/>
      <c r="O895" s="739"/>
      <c r="P895" s="739"/>
      <c r="Q895" s="739"/>
      <c r="R895" s="739"/>
      <c r="S895" s="739"/>
      <c r="T895" s="739"/>
      <c r="U895" s="739"/>
      <c r="V895" s="739"/>
      <c r="W895" s="739"/>
      <c r="X895" s="739"/>
      <c r="Y895" s="739"/>
      <c r="Z895" s="739"/>
    </row>
    <row r="896" spans="1:26" ht="15.75" customHeight="1" x14ac:dyDescent="0.3">
      <c r="A896" s="744"/>
      <c r="B896" s="738"/>
      <c r="C896" s="738"/>
      <c r="D896" s="738"/>
      <c r="E896" s="738"/>
      <c r="F896" s="738"/>
      <c r="G896" s="738"/>
      <c r="H896" s="738"/>
      <c r="I896" s="738"/>
      <c r="J896" s="738"/>
      <c r="K896" s="738"/>
      <c r="L896" s="739"/>
      <c r="M896" s="739"/>
      <c r="N896" s="739"/>
      <c r="O896" s="739"/>
      <c r="P896" s="739"/>
      <c r="Q896" s="739"/>
      <c r="R896" s="739"/>
      <c r="S896" s="739"/>
      <c r="T896" s="739"/>
      <c r="U896" s="739"/>
      <c r="V896" s="739"/>
      <c r="W896" s="739"/>
      <c r="X896" s="739"/>
      <c r="Y896" s="739"/>
      <c r="Z896" s="739"/>
    </row>
    <row r="897" spans="1:26" ht="15.75" customHeight="1" x14ac:dyDescent="0.3">
      <c r="A897" s="744"/>
      <c r="B897" s="738"/>
      <c r="C897" s="738"/>
      <c r="D897" s="738"/>
      <c r="E897" s="738"/>
      <c r="F897" s="738"/>
      <c r="G897" s="738"/>
      <c r="H897" s="738"/>
      <c r="I897" s="738"/>
      <c r="J897" s="738"/>
      <c r="K897" s="738"/>
      <c r="L897" s="739"/>
      <c r="M897" s="739"/>
      <c r="N897" s="739"/>
      <c r="O897" s="739"/>
      <c r="P897" s="739"/>
      <c r="Q897" s="739"/>
      <c r="R897" s="739"/>
      <c r="S897" s="739"/>
      <c r="T897" s="739"/>
      <c r="U897" s="739"/>
      <c r="V897" s="739"/>
      <c r="W897" s="739"/>
      <c r="X897" s="739"/>
      <c r="Y897" s="739"/>
      <c r="Z897" s="739"/>
    </row>
    <row r="898" spans="1:26" ht="15.75" customHeight="1" x14ac:dyDescent="0.3">
      <c r="A898" s="744"/>
      <c r="B898" s="738"/>
      <c r="C898" s="738"/>
      <c r="D898" s="738"/>
      <c r="E898" s="738"/>
      <c r="F898" s="738"/>
      <c r="G898" s="738"/>
      <c r="H898" s="738"/>
      <c r="I898" s="738"/>
      <c r="J898" s="738"/>
      <c r="K898" s="738"/>
      <c r="L898" s="739"/>
      <c r="M898" s="739"/>
      <c r="N898" s="739"/>
      <c r="O898" s="739"/>
      <c r="P898" s="739"/>
      <c r="Q898" s="739"/>
      <c r="R898" s="739"/>
      <c r="S898" s="739"/>
      <c r="T898" s="739"/>
      <c r="U898" s="739"/>
      <c r="V898" s="739"/>
      <c r="W898" s="739"/>
      <c r="X898" s="739"/>
      <c r="Y898" s="739"/>
      <c r="Z898" s="739"/>
    </row>
    <row r="899" spans="1:26" ht="15.75" customHeight="1" x14ac:dyDescent="0.3">
      <c r="A899" s="744"/>
      <c r="B899" s="738"/>
      <c r="C899" s="738"/>
      <c r="D899" s="738"/>
      <c r="E899" s="738"/>
      <c r="F899" s="738"/>
      <c r="G899" s="738"/>
      <c r="H899" s="738"/>
      <c r="I899" s="738"/>
      <c r="J899" s="738"/>
      <c r="K899" s="738"/>
      <c r="L899" s="739"/>
      <c r="M899" s="739"/>
      <c r="N899" s="739"/>
      <c r="O899" s="739"/>
      <c r="P899" s="739"/>
      <c r="Q899" s="739"/>
      <c r="R899" s="739"/>
      <c r="S899" s="739"/>
      <c r="T899" s="739"/>
      <c r="U899" s="739"/>
      <c r="V899" s="739"/>
      <c r="W899" s="739"/>
      <c r="X899" s="739"/>
      <c r="Y899" s="739"/>
      <c r="Z899" s="739"/>
    </row>
    <row r="900" spans="1:26" ht="15.75" customHeight="1" x14ac:dyDescent="0.3">
      <c r="A900" s="744"/>
      <c r="B900" s="738"/>
      <c r="C900" s="738"/>
      <c r="D900" s="738"/>
      <c r="E900" s="738"/>
      <c r="F900" s="738"/>
      <c r="G900" s="738"/>
      <c r="H900" s="738"/>
      <c r="I900" s="738"/>
      <c r="J900" s="738"/>
      <c r="K900" s="738"/>
      <c r="L900" s="739"/>
      <c r="M900" s="739"/>
      <c r="N900" s="739"/>
      <c r="O900" s="739"/>
      <c r="P900" s="739"/>
      <c r="Q900" s="739"/>
      <c r="R900" s="739"/>
      <c r="S900" s="739"/>
      <c r="T900" s="739"/>
      <c r="U900" s="739"/>
      <c r="V900" s="739"/>
      <c r="W900" s="739"/>
      <c r="X900" s="739"/>
      <c r="Y900" s="739"/>
      <c r="Z900" s="739"/>
    </row>
    <row r="901" spans="1:26" ht="15.75" customHeight="1" x14ac:dyDescent="0.3">
      <c r="A901" s="744"/>
      <c r="B901" s="738"/>
      <c r="C901" s="738"/>
      <c r="D901" s="738"/>
      <c r="E901" s="738"/>
      <c r="F901" s="738"/>
      <c r="G901" s="738"/>
      <c r="H901" s="738"/>
      <c r="I901" s="738"/>
      <c r="J901" s="738"/>
      <c r="K901" s="738"/>
      <c r="L901" s="739"/>
      <c r="M901" s="739"/>
      <c r="N901" s="739"/>
      <c r="O901" s="739"/>
      <c r="P901" s="739"/>
      <c r="Q901" s="739"/>
      <c r="R901" s="739"/>
      <c r="S901" s="739"/>
      <c r="T901" s="739"/>
      <c r="U901" s="739"/>
      <c r="V901" s="739"/>
      <c r="W901" s="739"/>
      <c r="X901" s="739"/>
      <c r="Y901" s="739"/>
      <c r="Z901" s="739"/>
    </row>
    <row r="902" spans="1:26" ht="15.75" customHeight="1" x14ac:dyDescent="0.3">
      <c r="A902" s="744"/>
      <c r="B902" s="738"/>
      <c r="C902" s="738"/>
      <c r="D902" s="738"/>
      <c r="E902" s="738"/>
      <c r="F902" s="738"/>
      <c r="G902" s="738"/>
      <c r="H902" s="738"/>
      <c r="I902" s="738"/>
      <c r="J902" s="738"/>
      <c r="K902" s="738"/>
      <c r="L902" s="739"/>
      <c r="M902" s="739"/>
      <c r="N902" s="739"/>
      <c r="O902" s="739"/>
      <c r="P902" s="739"/>
      <c r="Q902" s="739"/>
      <c r="R902" s="739"/>
      <c r="S902" s="739"/>
      <c r="T902" s="739"/>
      <c r="U902" s="739"/>
      <c r="V902" s="739"/>
      <c r="W902" s="739"/>
      <c r="X902" s="739"/>
      <c r="Y902" s="739"/>
      <c r="Z902" s="739"/>
    </row>
    <row r="903" spans="1:26" ht="15.75" customHeight="1" x14ac:dyDescent="0.3">
      <c r="A903" s="744"/>
      <c r="B903" s="738"/>
      <c r="C903" s="738"/>
      <c r="D903" s="738"/>
      <c r="E903" s="738"/>
      <c r="F903" s="738"/>
      <c r="G903" s="738"/>
      <c r="H903" s="738"/>
      <c r="I903" s="738"/>
      <c r="J903" s="738"/>
      <c r="K903" s="738"/>
      <c r="L903" s="739"/>
      <c r="M903" s="739"/>
      <c r="N903" s="739"/>
      <c r="O903" s="739"/>
      <c r="P903" s="739"/>
      <c r="Q903" s="739"/>
      <c r="R903" s="739"/>
      <c r="S903" s="739"/>
      <c r="T903" s="739"/>
      <c r="U903" s="739"/>
      <c r="V903" s="739"/>
      <c r="W903" s="739"/>
      <c r="X903" s="739"/>
      <c r="Y903" s="739"/>
      <c r="Z903" s="739"/>
    </row>
    <row r="904" spans="1:26" ht="15.75" customHeight="1" x14ac:dyDescent="0.3">
      <c r="A904" s="744"/>
      <c r="B904" s="738"/>
      <c r="C904" s="738"/>
      <c r="D904" s="738"/>
      <c r="E904" s="738"/>
      <c r="F904" s="738"/>
      <c r="G904" s="738"/>
      <c r="H904" s="738"/>
      <c r="I904" s="738"/>
      <c r="J904" s="738"/>
      <c r="K904" s="738"/>
      <c r="L904" s="739"/>
      <c r="M904" s="739"/>
      <c r="N904" s="739"/>
      <c r="O904" s="739"/>
      <c r="P904" s="739"/>
      <c r="Q904" s="739"/>
      <c r="R904" s="739"/>
      <c r="S904" s="739"/>
      <c r="T904" s="739"/>
      <c r="U904" s="739"/>
      <c r="V904" s="739"/>
      <c r="W904" s="739"/>
      <c r="X904" s="739"/>
      <c r="Y904" s="739"/>
      <c r="Z904" s="739"/>
    </row>
    <row r="905" spans="1:26" ht="15.75" customHeight="1" x14ac:dyDescent="0.3">
      <c r="A905" s="744"/>
      <c r="B905" s="738"/>
      <c r="C905" s="738"/>
      <c r="D905" s="738"/>
      <c r="E905" s="738"/>
      <c r="F905" s="738"/>
      <c r="G905" s="738"/>
      <c r="H905" s="738"/>
      <c r="I905" s="738"/>
      <c r="J905" s="738"/>
      <c r="K905" s="738"/>
      <c r="L905" s="739"/>
      <c r="M905" s="739"/>
      <c r="N905" s="739"/>
      <c r="O905" s="739"/>
      <c r="P905" s="739"/>
      <c r="Q905" s="739"/>
      <c r="R905" s="739"/>
      <c r="S905" s="739"/>
      <c r="T905" s="739"/>
      <c r="U905" s="739"/>
      <c r="V905" s="739"/>
      <c r="W905" s="739"/>
      <c r="X905" s="739"/>
      <c r="Y905" s="739"/>
      <c r="Z905" s="739"/>
    </row>
    <row r="906" spans="1:26" ht="15.75" customHeight="1" x14ac:dyDescent="0.3">
      <c r="A906" s="744"/>
      <c r="B906" s="738"/>
      <c r="C906" s="738"/>
      <c r="D906" s="738"/>
      <c r="E906" s="738"/>
      <c r="F906" s="738"/>
      <c r="G906" s="738"/>
      <c r="H906" s="738"/>
      <c r="I906" s="738"/>
      <c r="J906" s="738"/>
      <c r="K906" s="738"/>
      <c r="L906" s="739"/>
      <c r="M906" s="739"/>
      <c r="N906" s="739"/>
      <c r="O906" s="739"/>
      <c r="P906" s="739"/>
      <c r="Q906" s="739"/>
      <c r="R906" s="739"/>
      <c r="S906" s="739"/>
      <c r="T906" s="739"/>
      <c r="U906" s="739"/>
      <c r="V906" s="739"/>
      <c r="W906" s="739"/>
      <c r="X906" s="739"/>
      <c r="Y906" s="739"/>
      <c r="Z906" s="739"/>
    </row>
    <row r="907" spans="1:26" ht="15.75" customHeight="1" x14ac:dyDescent="0.3">
      <c r="A907" s="744"/>
      <c r="B907" s="738"/>
      <c r="C907" s="738"/>
      <c r="D907" s="738"/>
      <c r="E907" s="738"/>
      <c r="F907" s="738"/>
      <c r="G907" s="738"/>
      <c r="H907" s="738"/>
      <c r="I907" s="738"/>
      <c r="J907" s="738"/>
      <c r="K907" s="738"/>
      <c r="L907" s="739"/>
      <c r="M907" s="739"/>
      <c r="N907" s="739"/>
      <c r="O907" s="739"/>
      <c r="P907" s="739"/>
      <c r="Q907" s="739"/>
      <c r="R907" s="739"/>
      <c r="S907" s="739"/>
      <c r="T907" s="739"/>
      <c r="U907" s="739"/>
      <c r="V907" s="739"/>
      <c r="W907" s="739"/>
      <c r="X907" s="739"/>
      <c r="Y907" s="739"/>
      <c r="Z907" s="739"/>
    </row>
    <row r="908" spans="1:26" ht="15.75" customHeight="1" x14ac:dyDescent="0.3">
      <c r="A908" s="744"/>
      <c r="B908" s="738"/>
      <c r="C908" s="738"/>
      <c r="D908" s="738"/>
      <c r="E908" s="738"/>
      <c r="F908" s="738"/>
      <c r="G908" s="738"/>
      <c r="H908" s="738"/>
      <c r="I908" s="738"/>
      <c r="J908" s="738"/>
      <c r="K908" s="738"/>
      <c r="L908" s="739"/>
      <c r="M908" s="739"/>
      <c r="N908" s="739"/>
      <c r="O908" s="739"/>
      <c r="P908" s="739"/>
      <c r="Q908" s="739"/>
      <c r="R908" s="739"/>
      <c r="S908" s="739"/>
      <c r="T908" s="739"/>
      <c r="U908" s="739"/>
      <c r="V908" s="739"/>
      <c r="W908" s="739"/>
      <c r="X908" s="739"/>
      <c r="Y908" s="739"/>
      <c r="Z908" s="739"/>
    </row>
    <row r="909" spans="1:26" ht="15.75" customHeight="1" x14ac:dyDescent="0.3">
      <c r="A909" s="744"/>
      <c r="B909" s="738"/>
      <c r="C909" s="738"/>
      <c r="D909" s="738"/>
      <c r="E909" s="738"/>
      <c r="F909" s="738"/>
      <c r="G909" s="738"/>
      <c r="H909" s="738"/>
      <c r="I909" s="738"/>
      <c r="J909" s="738"/>
      <c r="K909" s="738"/>
      <c r="L909" s="739"/>
      <c r="M909" s="739"/>
      <c r="N909" s="739"/>
      <c r="O909" s="739"/>
      <c r="P909" s="739"/>
      <c r="Q909" s="739"/>
      <c r="R909" s="739"/>
      <c r="S909" s="739"/>
      <c r="T909" s="739"/>
      <c r="U909" s="739"/>
      <c r="V909" s="739"/>
      <c r="W909" s="739"/>
      <c r="X909" s="739"/>
      <c r="Y909" s="739"/>
      <c r="Z909" s="739"/>
    </row>
    <row r="910" spans="1:26" ht="15.75" customHeight="1" x14ac:dyDescent="0.3">
      <c r="A910" s="744"/>
      <c r="B910" s="738"/>
      <c r="C910" s="738"/>
      <c r="D910" s="738"/>
      <c r="E910" s="738"/>
      <c r="F910" s="738"/>
      <c r="G910" s="738"/>
      <c r="H910" s="738"/>
      <c r="I910" s="738"/>
      <c r="J910" s="738"/>
      <c r="K910" s="738"/>
      <c r="L910" s="739"/>
      <c r="M910" s="739"/>
      <c r="N910" s="739"/>
      <c r="O910" s="739"/>
      <c r="P910" s="739"/>
      <c r="Q910" s="739"/>
      <c r="R910" s="739"/>
      <c r="S910" s="739"/>
      <c r="T910" s="739"/>
      <c r="U910" s="739"/>
      <c r="V910" s="739"/>
      <c r="W910" s="739"/>
      <c r="X910" s="739"/>
      <c r="Y910" s="739"/>
      <c r="Z910" s="739"/>
    </row>
    <row r="911" spans="1:26" ht="15.75" customHeight="1" x14ac:dyDescent="0.3">
      <c r="A911" s="744"/>
      <c r="B911" s="738"/>
      <c r="C911" s="738"/>
      <c r="D911" s="738"/>
      <c r="E911" s="738"/>
      <c r="F911" s="738"/>
      <c r="G911" s="738"/>
      <c r="H911" s="738"/>
      <c r="I911" s="738"/>
      <c r="J911" s="738"/>
      <c r="K911" s="738"/>
      <c r="L911" s="739"/>
      <c r="M911" s="739"/>
      <c r="N911" s="739"/>
      <c r="O911" s="739"/>
      <c r="P911" s="739"/>
      <c r="Q911" s="739"/>
      <c r="R911" s="739"/>
      <c r="S911" s="739"/>
      <c r="T911" s="739"/>
      <c r="U911" s="739"/>
      <c r="V911" s="739"/>
      <c r="W911" s="739"/>
      <c r="X911" s="739"/>
      <c r="Y911" s="739"/>
      <c r="Z911" s="739"/>
    </row>
    <row r="912" spans="1:26" ht="15.75" customHeight="1" x14ac:dyDescent="0.3">
      <c r="A912" s="744"/>
      <c r="B912" s="738"/>
      <c r="C912" s="738"/>
      <c r="D912" s="738"/>
      <c r="E912" s="738"/>
      <c r="F912" s="738"/>
      <c r="G912" s="738"/>
      <c r="H912" s="738"/>
      <c r="I912" s="738"/>
      <c r="J912" s="738"/>
      <c r="K912" s="738"/>
      <c r="L912" s="739"/>
      <c r="M912" s="739"/>
      <c r="N912" s="739"/>
      <c r="O912" s="739"/>
      <c r="P912" s="739"/>
      <c r="Q912" s="739"/>
      <c r="R912" s="739"/>
      <c r="S912" s="739"/>
      <c r="T912" s="739"/>
      <c r="U912" s="739"/>
      <c r="V912" s="739"/>
      <c r="W912" s="739"/>
      <c r="X912" s="739"/>
      <c r="Y912" s="739"/>
      <c r="Z912" s="739"/>
    </row>
    <row r="913" spans="1:26" ht="15.75" customHeight="1" x14ac:dyDescent="0.3">
      <c r="A913" s="744"/>
      <c r="B913" s="738"/>
      <c r="C913" s="738"/>
      <c r="D913" s="738"/>
      <c r="E913" s="738"/>
      <c r="F913" s="738"/>
      <c r="G913" s="738"/>
      <c r="H913" s="738"/>
      <c r="I913" s="738"/>
      <c r="J913" s="738"/>
      <c r="K913" s="738"/>
      <c r="L913" s="739"/>
      <c r="M913" s="739"/>
      <c r="N913" s="739"/>
      <c r="O913" s="739"/>
      <c r="P913" s="739"/>
      <c r="Q913" s="739"/>
      <c r="R913" s="739"/>
      <c r="S913" s="739"/>
      <c r="T913" s="739"/>
      <c r="U913" s="739"/>
      <c r="V913" s="739"/>
      <c r="W913" s="739"/>
      <c r="X913" s="739"/>
      <c r="Y913" s="739"/>
      <c r="Z913" s="739"/>
    </row>
    <row r="914" spans="1:26" ht="15.75" customHeight="1" x14ac:dyDescent="0.3">
      <c r="A914" s="744"/>
      <c r="B914" s="738"/>
      <c r="C914" s="738"/>
      <c r="D914" s="738"/>
      <c r="E914" s="738"/>
      <c r="F914" s="738"/>
      <c r="G914" s="738"/>
      <c r="H914" s="738"/>
      <c r="I914" s="738"/>
      <c r="J914" s="738"/>
      <c r="K914" s="738"/>
      <c r="L914" s="739"/>
      <c r="M914" s="739"/>
      <c r="N914" s="739"/>
      <c r="O914" s="739"/>
      <c r="P914" s="739"/>
      <c r="Q914" s="739"/>
      <c r="R914" s="739"/>
      <c r="S914" s="739"/>
      <c r="T914" s="739"/>
      <c r="U914" s="739"/>
      <c r="V914" s="739"/>
      <c r="W914" s="739"/>
      <c r="X914" s="739"/>
      <c r="Y914" s="739"/>
      <c r="Z914" s="739"/>
    </row>
    <row r="915" spans="1:26" ht="15.75" customHeight="1" x14ac:dyDescent="0.3">
      <c r="A915" s="744"/>
      <c r="B915" s="738"/>
      <c r="C915" s="738"/>
      <c r="D915" s="738"/>
      <c r="E915" s="738"/>
      <c r="F915" s="738"/>
      <c r="G915" s="738"/>
      <c r="H915" s="738"/>
      <c r="I915" s="738"/>
      <c r="J915" s="738"/>
      <c r="K915" s="738"/>
      <c r="L915" s="739"/>
      <c r="M915" s="739"/>
      <c r="N915" s="739"/>
      <c r="O915" s="739"/>
      <c r="P915" s="739"/>
      <c r="Q915" s="739"/>
      <c r="R915" s="739"/>
      <c r="S915" s="739"/>
      <c r="T915" s="739"/>
      <c r="U915" s="739"/>
      <c r="V915" s="739"/>
      <c r="W915" s="739"/>
      <c r="X915" s="739"/>
      <c r="Y915" s="739"/>
      <c r="Z915" s="739"/>
    </row>
    <row r="916" spans="1:26" ht="15.75" customHeight="1" x14ac:dyDescent="0.3">
      <c r="A916" s="744"/>
      <c r="B916" s="738"/>
      <c r="C916" s="738"/>
      <c r="D916" s="738"/>
      <c r="E916" s="738"/>
      <c r="F916" s="738"/>
      <c r="G916" s="738"/>
      <c r="H916" s="738"/>
      <c r="I916" s="738"/>
      <c r="J916" s="738"/>
      <c r="K916" s="738"/>
      <c r="L916" s="739"/>
      <c r="M916" s="739"/>
      <c r="N916" s="739"/>
      <c r="O916" s="739"/>
      <c r="P916" s="739"/>
      <c r="Q916" s="739"/>
      <c r="R916" s="739"/>
      <c r="S916" s="739"/>
      <c r="T916" s="739"/>
      <c r="U916" s="739"/>
      <c r="V916" s="739"/>
      <c r="W916" s="739"/>
      <c r="X916" s="739"/>
      <c r="Y916" s="739"/>
      <c r="Z916" s="739"/>
    </row>
    <row r="917" spans="1:26" ht="15.75" customHeight="1" x14ac:dyDescent="0.3">
      <c r="A917" s="744"/>
      <c r="B917" s="738"/>
      <c r="C917" s="738"/>
      <c r="D917" s="738"/>
      <c r="E917" s="738"/>
      <c r="F917" s="738"/>
      <c r="G917" s="738"/>
      <c r="H917" s="738"/>
      <c r="I917" s="738"/>
      <c r="J917" s="738"/>
      <c r="K917" s="738"/>
      <c r="L917" s="739"/>
      <c r="M917" s="739"/>
      <c r="N917" s="739"/>
      <c r="O917" s="739"/>
      <c r="P917" s="739"/>
      <c r="Q917" s="739"/>
      <c r="R917" s="739"/>
      <c r="S917" s="739"/>
      <c r="T917" s="739"/>
      <c r="U917" s="739"/>
      <c r="V917" s="739"/>
      <c r="W917" s="739"/>
      <c r="X917" s="739"/>
      <c r="Y917" s="739"/>
      <c r="Z917" s="739"/>
    </row>
    <row r="918" spans="1:26" ht="15.75" customHeight="1" x14ac:dyDescent="0.3">
      <c r="A918" s="744"/>
      <c r="B918" s="738"/>
      <c r="C918" s="738"/>
      <c r="D918" s="738"/>
      <c r="E918" s="738"/>
      <c r="F918" s="738"/>
      <c r="G918" s="738"/>
      <c r="H918" s="738"/>
      <c r="I918" s="738"/>
      <c r="J918" s="738"/>
      <c r="K918" s="738"/>
      <c r="L918" s="739"/>
      <c r="M918" s="739"/>
      <c r="N918" s="739"/>
      <c r="O918" s="739"/>
      <c r="P918" s="739"/>
      <c r="Q918" s="739"/>
      <c r="R918" s="739"/>
      <c r="S918" s="739"/>
      <c r="T918" s="739"/>
      <c r="U918" s="739"/>
      <c r="V918" s="739"/>
      <c r="W918" s="739"/>
      <c r="X918" s="739"/>
      <c r="Y918" s="739"/>
      <c r="Z918" s="739"/>
    </row>
    <row r="919" spans="1:26" ht="15.75" customHeight="1" x14ac:dyDescent="0.3">
      <c r="A919" s="744"/>
      <c r="B919" s="738"/>
      <c r="C919" s="738"/>
      <c r="D919" s="738"/>
      <c r="E919" s="738"/>
      <c r="F919" s="738"/>
      <c r="G919" s="738"/>
      <c r="H919" s="738"/>
      <c r="I919" s="738"/>
      <c r="J919" s="738"/>
      <c r="K919" s="738"/>
      <c r="L919" s="739"/>
      <c r="M919" s="739"/>
      <c r="N919" s="739"/>
      <c r="O919" s="739"/>
      <c r="P919" s="739"/>
      <c r="Q919" s="739"/>
      <c r="R919" s="739"/>
      <c r="S919" s="739"/>
      <c r="T919" s="739"/>
      <c r="U919" s="739"/>
      <c r="V919" s="739"/>
      <c r="W919" s="739"/>
      <c r="X919" s="739"/>
      <c r="Y919" s="739"/>
      <c r="Z919" s="739"/>
    </row>
    <row r="920" spans="1:26" ht="15.75" customHeight="1" x14ac:dyDescent="0.3">
      <c r="A920" s="744"/>
      <c r="B920" s="738"/>
      <c r="C920" s="738"/>
      <c r="D920" s="738"/>
      <c r="E920" s="738"/>
      <c r="F920" s="738"/>
      <c r="G920" s="738"/>
      <c r="H920" s="738"/>
      <c r="I920" s="738"/>
      <c r="J920" s="738"/>
      <c r="K920" s="738"/>
      <c r="L920" s="739"/>
      <c r="M920" s="739"/>
      <c r="N920" s="739"/>
      <c r="O920" s="739"/>
      <c r="P920" s="739"/>
      <c r="Q920" s="739"/>
      <c r="R920" s="739"/>
      <c r="S920" s="739"/>
      <c r="T920" s="739"/>
      <c r="U920" s="739"/>
      <c r="V920" s="739"/>
      <c r="W920" s="739"/>
      <c r="X920" s="739"/>
      <c r="Y920" s="739"/>
      <c r="Z920" s="739"/>
    </row>
    <row r="921" spans="1:26" ht="15.75" customHeight="1" x14ac:dyDescent="0.3">
      <c r="A921" s="744"/>
      <c r="B921" s="738"/>
      <c r="C921" s="738"/>
      <c r="D921" s="738"/>
      <c r="E921" s="738"/>
      <c r="F921" s="738"/>
      <c r="G921" s="738"/>
      <c r="H921" s="738"/>
      <c r="I921" s="738"/>
      <c r="J921" s="738"/>
      <c r="K921" s="738"/>
      <c r="L921" s="739"/>
      <c r="M921" s="739"/>
      <c r="N921" s="739"/>
      <c r="O921" s="739"/>
      <c r="P921" s="739"/>
      <c r="Q921" s="739"/>
      <c r="R921" s="739"/>
      <c r="S921" s="739"/>
      <c r="T921" s="739"/>
      <c r="U921" s="739"/>
      <c r="V921" s="739"/>
      <c r="W921" s="739"/>
      <c r="X921" s="739"/>
      <c r="Y921" s="739"/>
      <c r="Z921" s="739"/>
    </row>
    <row r="922" spans="1:26" ht="15.75" customHeight="1" x14ac:dyDescent="0.3">
      <c r="A922" s="744"/>
      <c r="B922" s="738"/>
      <c r="C922" s="738"/>
      <c r="D922" s="738"/>
      <c r="E922" s="738"/>
      <c r="F922" s="738"/>
      <c r="G922" s="738"/>
      <c r="H922" s="738"/>
      <c r="I922" s="738"/>
      <c r="J922" s="738"/>
      <c r="K922" s="738"/>
      <c r="L922" s="739"/>
      <c r="M922" s="739"/>
      <c r="N922" s="739"/>
      <c r="O922" s="739"/>
      <c r="P922" s="739"/>
      <c r="Q922" s="739"/>
      <c r="R922" s="739"/>
      <c r="S922" s="739"/>
      <c r="T922" s="739"/>
      <c r="U922" s="739"/>
      <c r="V922" s="739"/>
      <c r="W922" s="739"/>
      <c r="X922" s="739"/>
      <c r="Y922" s="739"/>
      <c r="Z922" s="739"/>
    </row>
    <row r="923" spans="1:26" ht="15.75" customHeight="1" x14ac:dyDescent="0.3">
      <c r="A923" s="744"/>
      <c r="B923" s="738"/>
      <c r="C923" s="738"/>
      <c r="D923" s="738"/>
      <c r="E923" s="738"/>
      <c r="F923" s="738"/>
      <c r="G923" s="738"/>
      <c r="H923" s="738"/>
      <c r="I923" s="738"/>
      <c r="J923" s="738"/>
      <c r="K923" s="738"/>
      <c r="L923" s="739"/>
      <c r="M923" s="739"/>
      <c r="N923" s="739"/>
      <c r="O923" s="739"/>
      <c r="P923" s="739"/>
      <c r="Q923" s="739"/>
      <c r="R923" s="739"/>
      <c r="S923" s="739"/>
      <c r="T923" s="739"/>
      <c r="U923" s="739"/>
      <c r="V923" s="739"/>
      <c r="W923" s="739"/>
      <c r="X923" s="739"/>
      <c r="Y923" s="739"/>
      <c r="Z923" s="739"/>
    </row>
    <row r="924" spans="1:26" ht="15.75" customHeight="1" x14ac:dyDescent="0.3">
      <c r="A924" s="744"/>
      <c r="B924" s="738"/>
      <c r="C924" s="738"/>
      <c r="D924" s="738"/>
      <c r="E924" s="738"/>
      <c r="F924" s="738"/>
      <c r="G924" s="738"/>
      <c r="H924" s="738"/>
      <c r="I924" s="738"/>
      <c r="J924" s="738"/>
      <c r="K924" s="738"/>
      <c r="L924" s="739"/>
      <c r="M924" s="739"/>
      <c r="N924" s="739"/>
      <c r="O924" s="739"/>
      <c r="P924" s="739"/>
      <c r="Q924" s="739"/>
      <c r="R924" s="739"/>
      <c r="S924" s="739"/>
      <c r="T924" s="739"/>
      <c r="U924" s="739"/>
      <c r="V924" s="739"/>
      <c r="W924" s="739"/>
      <c r="X924" s="739"/>
      <c r="Y924" s="739"/>
      <c r="Z924" s="739"/>
    </row>
    <row r="925" spans="1:26" ht="15.75" customHeight="1" x14ac:dyDescent="0.3">
      <c r="A925" s="744"/>
      <c r="B925" s="738"/>
      <c r="C925" s="738"/>
      <c r="D925" s="738"/>
      <c r="E925" s="738"/>
      <c r="F925" s="738"/>
      <c r="G925" s="738"/>
      <c r="H925" s="738"/>
      <c r="I925" s="738"/>
      <c r="J925" s="738"/>
      <c r="K925" s="738"/>
      <c r="L925" s="739"/>
      <c r="M925" s="739"/>
      <c r="N925" s="739"/>
      <c r="O925" s="739"/>
      <c r="P925" s="739"/>
      <c r="Q925" s="739"/>
      <c r="R925" s="739"/>
      <c r="S925" s="739"/>
      <c r="T925" s="739"/>
      <c r="U925" s="739"/>
      <c r="V925" s="739"/>
      <c r="W925" s="739"/>
      <c r="X925" s="739"/>
      <c r="Y925" s="739"/>
      <c r="Z925" s="739"/>
    </row>
    <row r="926" spans="1:26" ht="15.75" customHeight="1" x14ac:dyDescent="0.3">
      <c r="A926" s="744"/>
      <c r="B926" s="738"/>
      <c r="C926" s="738"/>
      <c r="D926" s="738"/>
      <c r="E926" s="738"/>
      <c r="F926" s="738"/>
      <c r="G926" s="738"/>
      <c r="H926" s="738"/>
      <c r="I926" s="738"/>
      <c r="J926" s="738"/>
      <c r="K926" s="738"/>
      <c r="L926" s="739"/>
      <c r="M926" s="739"/>
      <c r="N926" s="739"/>
      <c r="O926" s="739"/>
      <c r="P926" s="739"/>
      <c r="Q926" s="739"/>
      <c r="R926" s="739"/>
      <c r="S926" s="739"/>
      <c r="T926" s="739"/>
      <c r="U926" s="739"/>
      <c r="V926" s="739"/>
      <c r="W926" s="739"/>
      <c r="X926" s="739"/>
      <c r="Y926" s="739"/>
      <c r="Z926" s="739"/>
    </row>
    <row r="927" spans="1:26" ht="15.75" customHeight="1" x14ac:dyDescent="0.3">
      <c r="A927" s="744"/>
      <c r="B927" s="738"/>
      <c r="C927" s="738"/>
      <c r="D927" s="738"/>
      <c r="E927" s="738"/>
      <c r="F927" s="738"/>
      <c r="G927" s="738"/>
      <c r="H927" s="738"/>
      <c r="I927" s="738"/>
      <c r="J927" s="738"/>
      <c r="K927" s="738"/>
      <c r="L927" s="739"/>
      <c r="M927" s="739"/>
      <c r="N927" s="739"/>
      <c r="O927" s="739"/>
      <c r="P927" s="739"/>
      <c r="Q927" s="739"/>
      <c r="R927" s="739"/>
      <c r="S927" s="739"/>
      <c r="T927" s="739"/>
      <c r="U927" s="739"/>
      <c r="V927" s="739"/>
      <c r="W927" s="739"/>
      <c r="X927" s="739"/>
      <c r="Y927" s="739"/>
      <c r="Z927" s="739"/>
    </row>
    <row r="928" spans="1:26" ht="15.75" customHeight="1" x14ac:dyDescent="0.3">
      <c r="A928" s="744"/>
      <c r="B928" s="738"/>
      <c r="C928" s="738"/>
      <c r="D928" s="738"/>
      <c r="E928" s="738"/>
      <c r="F928" s="738"/>
      <c r="G928" s="738"/>
      <c r="H928" s="738"/>
      <c r="I928" s="738"/>
      <c r="J928" s="738"/>
      <c r="K928" s="738"/>
      <c r="L928" s="739"/>
      <c r="M928" s="739"/>
      <c r="N928" s="739"/>
      <c r="O928" s="739"/>
      <c r="P928" s="739"/>
      <c r="Q928" s="739"/>
      <c r="R928" s="739"/>
      <c r="S928" s="739"/>
      <c r="T928" s="739"/>
      <c r="U928" s="739"/>
      <c r="V928" s="739"/>
      <c r="W928" s="739"/>
      <c r="X928" s="739"/>
      <c r="Y928" s="739"/>
      <c r="Z928" s="739"/>
    </row>
    <row r="929" spans="1:26" ht="15.75" customHeight="1" x14ac:dyDescent="0.3">
      <c r="A929" s="744"/>
      <c r="B929" s="738"/>
      <c r="C929" s="738"/>
      <c r="D929" s="738"/>
      <c r="E929" s="738"/>
      <c r="F929" s="738"/>
      <c r="G929" s="738"/>
      <c r="H929" s="738"/>
      <c r="I929" s="738"/>
      <c r="J929" s="738"/>
      <c r="K929" s="738"/>
      <c r="L929" s="739"/>
      <c r="M929" s="739"/>
      <c r="N929" s="739"/>
      <c r="O929" s="739"/>
      <c r="P929" s="739"/>
      <c r="Q929" s="739"/>
      <c r="R929" s="739"/>
      <c r="S929" s="739"/>
      <c r="T929" s="739"/>
      <c r="U929" s="739"/>
      <c r="V929" s="739"/>
      <c r="W929" s="739"/>
      <c r="X929" s="739"/>
      <c r="Y929" s="739"/>
      <c r="Z929" s="739"/>
    </row>
    <row r="930" spans="1:26" ht="15.75" customHeight="1" x14ac:dyDescent="0.3">
      <c r="A930" s="744"/>
      <c r="B930" s="738"/>
      <c r="C930" s="738"/>
      <c r="D930" s="738"/>
      <c r="E930" s="738"/>
      <c r="F930" s="738"/>
      <c r="G930" s="738"/>
      <c r="H930" s="738"/>
      <c r="I930" s="738"/>
      <c r="J930" s="738"/>
      <c r="K930" s="738"/>
      <c r="L930" s="739"/>
      <c r="M930" s="739"/>
      <c r="N930" s="739"/>
      <c r="O930" s="739"/>
      <c r="P930" s="739"/>
      <c r="Q930" s="739"/>
      <c r="R930" s="739"/>
      <c r="S930" s="739"/>
      <c r="T930" s="739"/>
      <c r="U930" s="739"/>
      <c r="V930" s="739"/>
      <c r="W930" s="739"/>
      <c r="X930" s="739"/>
      <c r="Y930" s="739"/>
      <c r="Z930" s="739"/>
    </row>
    <row r="931" spans="1:26" ht="15.75" customHeight="1" x14ac:dyDescent="0.3">
      <c r="A931" s="744"/>
      <c r="B931" s="738"/>
      <c r="C931" s="738"/>
      <c r="D931" s="738"/>
      <c r="E931" s="738"/>
      <c r="F931" s="738"/>
      <c r="G931" s="738"/>
      <c r="H931" s="738"/>
      <c r="I931" s="738"/>
      <c r="J931" s="738"/>
      <c r="K931" s="738"/>
      <c r="L931" s="739"/>
      <c r="M931" s="739"/>
      <c r="N931" s="739"/>
      <c r="O931" s="739"/>
      <c r="P931" s="739"/>
      <c r="Q931" s="739"/>
      <c r="R931" s="739"/>
      <c r="S931" s="739"/>
      <c r="T931" s="739"/>
      <c r="U931" s="739"/>
      <c r="V931" s="739"/>
      <c r="W931" s="739"/>
      <c r="X931" s="739"/>
      <c r="Y931" s="739"/>
      <c r="Z931" s="739"/>
    </row>
    <row r="932" spans="1:26" ht="15.75" customHeight="1" x14ac:dyDescent="0.3">
      <c r="A932" s="744"/>
      <c r="B932" s="738"/>
      <c r="C932" s="738"/>
      <c r="D932" s="738"/>
      <c r="E932" s="738"/>
      <c r="F932" s="738"/>
      <c r="G932" s="738"/>
      <c r="H932" s="738"/>
      <c r="I932" s="738"/>
      <c r="J932" s="738"/>
      <c r="K932" s="738"/>
      <c r="L932" s="739"/>
      <c r="M932" s="739"/>
      <c r="N932" s="739"/>
      <c r="O932" s="739"/>
      <c r="P932" s="739"/>
      <c r="Q932" s="739"/>
      <c r="R932" s="739"/>
      <c r="S932" s="739"/>
      <c r="T932" s="739"/>
      <c r="U932" s="739"/>
      <c r="V932" s="739"/>
      <c r="W932" s="739"/>
      <c r="X932" s="739"/>
      <c r="Y932" s="739"/>
      <c r="Z932" s="739"/>
    </row>
    <row r="933" spans="1:26" ht="15.75" customHeight="1" x14ac:dyDescent="0.3">
      <c r="A933" s="744"/>
      <c r="B933" s="738"/>
      <c r="C933" s="738"/>
      <c r="D933" s="738"/>
      <c r="E933" s="738"/>
      <c r="F933" s="738"/>
      <c r="G933" s="738"/>
      <c r="H933" s="738"/>
      <c r="I933" s="738"/>
      <c r="J933" s="738"/>
      <c r="K933" s="738"/>
      <c r="L933" s="739"/>
      <c r="M933" s="739"/>
      <c r="N933" s="739"/>
      <c r="O933" s="739"/>
      <c r="P933" s="739"/>
      <c r="Q933" s="739"/>
      <c r="R933" s="739"/>
      <c r="S933" s="739"/>
      <c r="T933" s="739"/>
      <c r="U933" s="739"/>
      <c r="V933" s="739"/>
      <c r="W933" s="739"/>
      <c r="X933" s="739"/>
      <c r="Y933" s="739"/>
      <c r="Z933" s="739"/>
    </row>
    <row r="934" spans="1:26" ht="15.75" customHeight="1" x14ac:dyDescent="0.3">
      <c r="A934" s="744"/>
      <c r="B934" s="738"/>
      <c r="C934" s="738"/>
      <c r="D934" s="738"/>
      <c r="E934" s="738"/>
      <c r="F934" s="738"/>
      <c r="G934" s="738"/>
      <c r="H934" s="738"/>
      <c r="I934" s="738"/>
      <c r="J934" s="738"/>
      <c r="K934" s="738"/>
      <c r="L934" s="739"/>
      <c r="M934" s="739"/>
      <c r="N934" s="739"/>
      <c r="O934" s="739"/>
      <c r="P934" s="739"/>
      <c r="Q934" s="739"/>
      <c r="R934" s="739"/>
      <c r="S934" s="739"/>
      <c r="T934" s="739"/>
      <c r="U934" s="739"/>
      <c r="V934" s="739"/>
      <c r="W934" s="739"/>
      <c r="X934" s="739"/>
      <c r="Y934" s="739"/>
      <c r="Z934" s="739"/>
    </row>
    <row r="935" spans="1:26" ht="15.75" customHeight="1" x14ac:dyDescent="0.3">
      <c r="A935" s="744"/>
      <c r="B935" s="738"/>
      <c r="C935" s="738"/>
      <c r="D935" s="738"/>
      <c r="E935" s="738"/>
      <c r="F935" s="738"/>
      <c r="G935" s="738"/>
      <c r="H935" s="738"/>
      <c r="I935" s="738"/>
      <c r="J935" s="738"/>
      <c r="K935" s="738"/>
      <c r="L935" s="739"/>
      <c r="M935" s="739"/>
      <c r="N935" s="739"/>
      <c r="O935" s="739"/>
      <c r="P935" s="739"/>
      <c r="Q935" s="739"/>
      <c r="R935" s="739"/>
      <c r="S935" s="739"/>
      <c r="T935" s="739"/>
      <c r="U935" s="739"/>
      <c r="V935" s="739"/>
      <c r="W935" s="739"/>
      <c r="X935" s="739"/>
      <c r="Y935" s="739"/>
      <c r="Z935" s="739"/>
    </row>
    <row r="936" spans="1:26" ht="15.75" customHeight="1" x14ac:dyDescent="0.3">
      <c r="A936" s="744"/>
      <c r="B936" s="738"/>
      <c r="C936" s="738"/>
      <c r="D936" s="738"/>
      <c r="E936" s="738"/>
      <c r="F936" s="738"/>
      <c r="G936" s="738"/>
      <c r="H936" s="738"/>
      <c r="I936" s="738"/>
      <c r="J936" s="738"/>
      <c r="K936" s="738"/>
      <c r="L936" s="739"/>
      <c r="M936" s="739"/>
      <c r="N936" s="739"/>
      <c r="O936" s="739"/>
      <c r="P936" s="739"/>
      <c r="Q936" s="739"/>
      <c r="R936" s="739"/>
      <c r="S936" s="739"/>
      <c r="T936" s="739"/>
      <c r="U936" s="739"/>
      <c r="V936" s="739"/>
      <c r="W936" s="739"/>
      <c r="X936" s="739"/>
      <c r="Y936" s="739"/>
      <c r="Z936" s="739"/>
    </row>
    <row r="937" spans="1:26" ht="15.75" customHeight="1" x14ac:dyDescent="0.3">
      <c r="A937" s="744"/>
      <c r="B937" s="738"/>
      <c r="C937" s="738"/>
      <c r="D937" s="738"/>
      <c r="E937" s="738"/>
      <c r="F937" s="738"/>
      <c r="G937" s="738"/>
      <c r="H937" s="738"/>
      <c r="I937" s="738"/>
      <c r="J937" s="738"/>
      <c r="K937" s="738"/>
      <c r="L937" s="739"/>
      <c r="M937" s="739"/>
      <c r="N937" s="739"/>
      <c r="O937" s="739"/>
      <c r="P937" s="739"/>
      <c r="Q937" s="739"/>
      <c r="R937" s="739"/>
      <c r="S937" s="739"/>
      <c r="T937" s="739"/>
      <c r="U937" s="739"/>
      <c r="V937" s="739"/>
      <c r="W937" s="739"/>
      <c r="X937" s="739"/>
      <c r="Y937" s="739"/>
      <c r="Z937" s="739"/>
    </row>
    <row r="938" spans="1:26" ht="15.75" customHeight="1" x14ac:dyDescent="0.3">
      <c r="A938" s="744"/>
      <c r="B938" s="738"/>
      <c r="C938" s="738"/>
      <c r="D938" s="738"/>
      <c r="E938" s="738"/>
      <c r="F938" s="738"/>
      <c r="G938" s="738"/>
      <c r="H938" s="738"/>
      <c r="I938" s="738"/>
      <c r="J938" s="738"/>
      <c r="K938" s="738"/>
      <c r="L938" s="739"/>
      <c r="M938" s="739"/>
      <c r="N938" s="739"/>
      <c r="O938" s="739"/>
      <c r="P938" s="739"/>
      <c r="Q938" s="739"/>
      <c r="R938" s="739"/>
      <c r="S938" s="739"/>
      <c r="T938" s="739"/>
      <c r="U938" s="739"/>
      <c r="V938" s="739"/>
      <c r="W938" s="739"/>
      <c r="X938" s="739"/>
      <c r="Y938" s="739"/>
      <c r="Z938" s="739"/>
    </row>
    <row r="939" spans="1:26" ht="15.75" customHeight="1" x14ac:dyDescent="0.3">
      <c r="A939" s="744"/>
      <c r="B939" s="738"/>
      <c r="C939" s="738"/>
      <c r="D939" s="738"/>
      <c r="E939" s="738"/>
      <c r="F939" s="738"/>
      <c r="G939" s="738"/>
      <c r="H939" s="738"/>
      <c r="I939" s="738"/>
      <c r="J939" s="738"/>
      <c r="K939" s="738"/>
      <c r="L939" s="739"/>
      <c r="M939" s="739"/>
      <c r="N939" s="739"/>
      <c r="O939" s="739"/>
      <c r="P939" s="739"/>
      <c r="Q939" s="739"/>
      <c r="R939" s="739"/>
      <c r="S939" s="739"/>
      <c r="T939" s="739"/>
      <c r="U939" s="739"/>
      <c r="V939" s="739"/>
      <c r="W939" s="739"/>
      <c r="X939" s="739"/>
      <c r="Y939" s="739"/>
      <c r="Z939" s="739"/>
    </row>
    <row r="940" spans="1:26" ht="15.75" customHeight="1" x14ac:dyDescent="0.3">
      <c r="A940" s="744"/>
      <c r="B940" s="738"/>
      <c r="C940" s="738"/>
      <c r="D940" s="738"/>
      <c r="E940" s="738"/>
      <c r="F940" s="738"/>
      <c r="G940" s="738"/>
      <c r="H940" s="738"/>
      <c r="I940" s="738"/>
      <c r="J940" s="738"/>
      <c r="K940" s="738"/>
      <c r="L940" s="739"/>
      <c r="M940" s="739"/>
      <c r="N940" s="739"/>
      <c r="O940" s="739"/>
      <c r="P940" s="739"/>
      <c r="Q940" s="739"/>
      <c r="R940" s="739"/>
      <c r="S940" s="739"/>
      <c r="T940" s="739"/>
      <c r="U940" s="739"/>
      <c r="V940" s="739"/>
      <c r="W940" s="739"/>
      <c r="X940" s="739"/>
      <c r="Y940" s="739"/>
      <c r="Z940" s="739"/>
    </row>
    <row r="941" spans="1:26" ht="15.75" customHeight="1" x14ac:dyDescent="0.3">
      <c r="A941" s="744"/>
      <c r="B941" s="738"/>
      <c r="C941" s="738"/>
      <c r="D941" s="738"/>
      <c r="E941" s="738"/>
      <c r="F941" s="738"/>
      <c r="G941" s="738"/>
      <c r="H941" s="738"/>
      <c r="I941" s="738"/>
      <c r="J941" s="738"/>
      <c r="K941" s="738"/>
      <c r="L941" s="739"/>
      <c r="M941" s="739"/>
      <c r="N941" s="739"/>
      <c r="O941" s="739"/>
      <c r="P941" s="739"/>
      <c r="Q941" s="739"/>
      <c r="R941" s="739"/>
      <c r="S941" s="739"/>
      <c r="T941" s="739"/>
      <c r="U941" s="739"/>
      <c r="V941" s="739"/>
      <c r="W941" s="739"/>
      <c r="X941" s="739"/>
      <c r="Y941" s="739"/>
      <c r="Z941" s="739"/>
    </row>
    <row r="942" spans="1:26" ht="15.75" customHeight="1" x14ac:dyDescent="0.3">
      <c r="A942" s="744"/>
      <c r="B942" s="738"/>
      <c r="C942" s="738"/>
      <c r="D942" s="738"/>
      <c r="E942" s="738"/>
      <c r="F942" s="738"/>
      <c r="G942" s="738"/>
      <c r="H942" s="738"/>
      <c r="I942" s="738"/>
      <c r="J942" s="738"/>
      <c r="K942" s="738"/>
      <c r="L942" s="739"/>
      <c r="M942" s="739"/>
      <c r="N942" s="739"/>
      <c r="O942" s="739"/>
      <c r="P942" s="739"/>
      <c r="Q942" s="739"/>
      <c r="R942" s="739"/>
      <c r="S942" s="739"/>
      <c r="T942" s="739"/>
      <c r="U942" s="739"/>
      <c r="V942" s="739"/>
      <c r="W942" s="739"/>
      <c r="X942" s="739"/>
      <c r="Y942" s="739"/>
      <c r="Z942" s="739"/>
    </row>
    <row r="943" spans="1:26" ht="15.75" customHeight="1" x14ac:dyDescent="0.3">
      <c r="A943" s="744"/>
      <c r="B943" s="738"/>
      <c r="C943" s="738"/>
      <c r="D943" s="738"/>
      <c r="E943" s="738"/>
      <c r="F943" s="738"/>
      <c r="G943" s="738"/>
      <c r="H943" s="738"/>
      <c r="I943" s="738"/>
      <c r="J943" s="738"/>
      <c r="K943" s="738"/>
      <c r="L943" s="739"/>
      <c r="M943" s="739"/>
      <c r="N943" s="739"/>
      <c r="O943" s="739"/>
      <c r="P943" s="739"/>
      <c r="Q943" s="739"/>
      <c r="R943" s="739"/>
      <c r="S943" s="739"/>
      <c r="T943" s="739"/>
      <c r="U943" s="739"/>
      <c r="V943" s="739"/>
      <c r="W943" s="739"/>
      <c r="X943" s="739"/>
      <c r="Y943" s="739"/>
      <c r="Z943" s="739"/>
    </row>
    <row r="944" spans="1:26" ht="15.75" customHeight="1" x14ac:dyDescent="0.3">
      <c r="A944" s="744"/>
      <c r="B944" s="738"/>
      <c r="C944" s="738"/>
      <c r="D944" s="738"/>
      <c r="E944" s="738"/>
      <c r="F944" s="738"/>
      <c r="G944" s="738"/>
      <c r="H944" s="738"/>
      <c r="I944" s="738"/>
      <c r="J944" s="738"/>
      <c r="K944" s="738"/>
      <c r="L944" s="739"/>
      <c r="M944" s="739"/>
      <c r="N944" s="739"/>
      <c r="O944" s="739"/>
      <c r="P944" s="739"/>
      <c r="Q944" s="739"/>
      <c r="R944" s="739"/>
      <c r="S944" s="739"/>
      <c r="T944" s="739"/>
      <c r="U944" s="739"/>
      <c r="V944" s="739"/>
      <c r="W944" s="739"/>
      <c r="X944" s="739"/>
      <c r="Y944" s="739"/>
      <c r="Z944" s="739"/>
    </row>
    <row r="945" spans="1:26" ht="15.75" customHeight="1" x14ac:dyDescent="0.3">
      <c r="A945" s="744"/>
      <c r="B945" s="738"/>
      <c r="C945" s="738"/>
      <c r="D945" s="738"/>
      <c r="E945" s="738"/>
      <c r="F945" s="738"/>
      <c r="G945" s="738"/>
      <c r="H945" s="738"/>
      <c r="I945" s="738"/>
      <c r="J945" s="738"/>
      <c r="K945" s="738"/>
      <c r="L945" s="739"/>
      <c r="M945" s="739"/>
      <c r="N945" s="739"/>
      <c r="O945" s="739"/>
      <c r="P945" s="739"/>
      <c r="Q945" s="739"/>
      <c r="R945" s="739"/>
      <c r="S945" s="739"/>
      <c r="T945" s="739"/>
      <c r="U945" s="739"/>
      <c r="V945" s="739"/>
      <c r="W945" s="739"/>
      <c r="X945" s="739"/>
      <c r="Y945" s="739"/>
      <c r="Z945" s="739"/>
    </row>
    <row r="946" spans="1:26" ht="15.75" customHeight="1" x14ac:dyDescent="0.3">
      <c r="A946" s="744"/>
      <c r="B946" s="738"/>
      <c r="C946" s="738"/>
      <c r="D946" s="738"/>
      <c r="E946" s="738"/>
      <c r="F946" s="738"/>
      <c r="G946" s="738"/>
      <c r="H946" s="738"/>
      <c r="I946" s="738"/>
      <c r="J946" s="738"/>
      <c r="K946" s="738"/>
      <c r="L946" s="739"/>
      <c r="M946" s="739"/>
      <c r="N946" s="739"/>
      <c r="O946" s="739"/>
      <c r="P946" s="739"/>
      <c r="Q946" s="739"/>
      <c r="R946" s="739"/>
      <c r="S946" s="739"/>
      <c r="T946" s="739"/>
      <c r="U946" s="739"/>
      <c r="V946" s="739"/>
      <c r="W946" s="739"/>
      <c r="X946" s="739"/>
      <c r="Y946" s="739"/>
      <c r="Z946" s="739"/>
    </row>
    <row r="947" spans="1:26" ht="15.75" customHeight="1" x14ac:dyDescent="0.3">
      <c r="A947" s="744"/>
      <c r="B947" s="738"/>
      <c r="C947" s="738"/>
      <c r="D947" s="738"/>
      <c r="E947" s="738"/>
      <c r="F947" s="738"/>
      <c r="G947" s="738"/>
      <c r="H947" s="738"/>
      <c r="I947" s="738"/>
      <c r="J947" s="738"/>
      <c r="K947" s="738"/>
      <c r="L947" s="739"/>
      <c r="M947" s="739"/>
      <c r="N947" s="739"/>
      <c r="O947" s="739"/>
      <c r="P947" s="739"/>
      <c r="Q947" s="739"/>
      <c r="R947" s="739"/>
      <c r="S947" s="739"/>
      <c r="T947" s="739"/>
      <c r="U947" s="739"/>
      <c r="V947" s="739"/>
      <c r="W947" s="739"/>
      <c r="X947" s="739"/>
      <c r="Y947" s="739"/>
      <c r="Z947" s="739"/>
    </row>
    <row r="948" spans="1:26" ht="15.75" customHeight="1" x14ac:dyDescent="0.3">
      <c r="A948" s="744"/>
      <c r="B948" s="738"/>
      <c r="C948" s="738"/>
      <c r="D948" s="738"/>
      <c r="E948" s="738"/>
      <c r="F948" s="738"/>
      <c r="G948" s="738"/>
      <c r="H948" s="738"/>
      <c r="I948" s="738"/>
      <c r="J948" s="738"/>
      <c r="K948" s="738"/>
      <c r="L948" s="739"/>
      <c r="M948" s="739"/>
      <c r="N948" s="739"/>
      <c r="O948" s="739"/>
      <c r="P948" s="739"/>
      <c r="Q948" s="739"/>
      <c r="R948" s="739"/>
      <c r="S948" s="739"/>
      <c r="T948" s="739"/>
      <c r="U948" s="739"/>
      <c r="V948" s="739"/>
      <c r="W948" s="739"/>
      <c r="X948" s="739"/>
      <c r="Y948" s="739"/>
      <c r="Z948" s="739"/>
    </row>
    <row r="949" spans="1:26" ht="15.75" customHeight="1" x14ac:dyDescent="0.3">
      <c r="A949" s="744"/>
      <c r="B949" s="738"/>
      <c r="C949" s="738"/>
      <c r="D949" s="738"/>
      <c r="E949" s="738"/>
      <c r="F949" s="738"/>
      <c r="G949" s="738"/>
      <c r="H949" s="738"/>
      <c r="I949" s="738"/>
      <c r="J949" s="738"/>
      <c r="K949" s="738"/>
      <c r="L949" s="739"/>
      <c r="M949" s="739"/>
      <c r="N949" s="739"/>
      <c r="O949" s="739"/>
      <c r="P949" s="739"/>
      <c r="Q949" s="739"/>
      <c r="R949" s="739"/>
      <c r="S949" s="739"/>
      <c r="T949" s="739"/>
      <c r="U949" s="739"/>
      <c r="V949" s="739"/>
      <c r="W949" s="739"/>
      <c r="X949" s="739"/>
      <c r="Y949" s="739"/>
      <c r="Z949" s="739"/>
    </row>
    <row r="950" spans="1:26" ht="15.75" customHeight="1" x14ac:dyDescent="0.3">
      <c r="A950" s="744"/>
      <c r="B950" s="738"/>
      <c r="C950" s="738"/>
      <c r="D950" s="738"/>
      <c r="E950" s="738"/>
      <c r="F950" s="738"/>
      <c r="G950" s="738"/>
      <c r="H950" s="738"/>
      <c r="I950" s="738"/>
      <c r="J950" s="738"/>
      <c r="K950" s="738"/>
      <c r="L950" s="739"/>
      <c r="M950" s="739"/>
      <c r="N950" s="739"/>
      <c r="O950" s="739"/>
      <c r="P950" s="739"/>
      <c r="Q950" s="739"/>
      <c r="R950" s="739"/>
      <c r="S950" s="739"/>
      <c r="T950" s="739"/>
      <c r="U950" s="739"/>
      <c r="V950" s="739"/>
      <c r="W950" s="739"/>
      <c r="X950" s="739"/>
      <c r="Y950" s="739"/>
      <c r="Z950" s="739"/>
    </row>
    <row r="951" spans="1:26" ht="15.75" customHeight="1" x14ac:dyDescent="0.3">
      <c r="A951" s="744"/>
      <c r="B951" s="738"/>
      <c r="C951" s="738"/>
      <c r="D951" s="738"/>
      <c r="E951" s="738"/>
      <c r="F951" s="738"/>
      <c r="G951" s="738"/>
      <c r="H951" s="738"/>
      <c r="I951" s="738"/>
      <c r="J951" s="738"/>
      <c r="K951" s="738"/>
      <c r="L951" s="739"/>
      <c r="M951" s="739"/>
      <c r="N951" s="739"/>
      <c r="O951" s="739"/>
      <c r="P951" s="739"/>
      <c r="Q951" s="739"/>
      <c r="R951" s="739"/>
      <c r="S951" s="739"/>
      <c r="T951" s="739"/>
      <c r="U951" s="739"/>
      <c r="V951" s="739"/>
      <c r="W951" s="739"/>
      <c r="X951" s="739"/>
      <c r="Y951" s="739"/>
      <c r="Z951" s="739"/>
    </row>
    <row r="952" spans="1:26" ht="15.75" customHeight="1" x14ac:dyDescent="0.3">
      <c r="A952" s="744"/>
      <c r="B952" s="738"/>
      <c r="C952" s="738"/>
      <c r="D952" s="738"/>
      <c r="E952" s="738"/>
      <c r="F952" s="738"/>
      <c r="G952" s="738"/>
      <c r="H952" s="738"/>
      <c r="I952" s="738"/>
      <c r="J952" s="738"/>
      <c r="K952" s="738"/>
      <c r="L952" s="739"/>
      <c r="M952" s="739"/>
      <c r="N952" s="739"/>
      <c r="O952" s="739"/>
      <c r="P952" s="739"/>
      <c r="Q952" s="739"/>
      <c r="R952" s="739"/>
      <c r="S952" s="739"/>
      <c r="T952" s="739"/>
      <c r="U952" s="739"/>
      <c r="V952" s="739"/>
      <c r="W952" s="739"/>
      <c r="X952" s="739"/>
      <c r="Y952" s="739"/>
      <c r="Z952" s="739"/>
    </row>
    <row r="953" spans="1:26" ht="15.75" customHeight="1" x14ac:dyDescent="0.3">
      <c r="A953" s="744"/>
      <c r="B953" s="738"/>
      <c r="C953" s="738"/>
      <c r="D953" s="738"/>
      <c r="E953" s="738"/>
      <c r="F953" s="738"/>
      <c r="G953" s="738"/>
      <c r="H953" s="738"/>
      <c r="I953" s="738"/>
      <c r="J953" s="738"/>
      <c r="K953" s="738"/>
      <c r="L953" s="739"/>
      <c r="M953" s="739"/>
      <c r="N953" s="739"/>
      <c r="O953" s="739"/>
      <c r="P953" s="739"/>
      <c r="Q953" s="739"/>
      <c r="R953" s="739"/>
      <c r="S953" s="739"/>
      <c r="T953" s="739"/>
      <c r="U953" s="739"/>
      <c r="V953" s="739"/>
      <c r="W953" s="739"/>
      <c r="X953" s="739"/>
      <c r="Y953" s="739"/>
      <c r="Z953" s="739"/>
    </row>
    <row r="954" spans="1:26" ht="15.75" customHeight="1" x14ac:dyDescent="0.3">
      <c r="A954" s="744"/>
      <c r="B954" s="738"/>
      <c r="C954" s="738"/>
      <c r="D954" s="738"/>
      <c r="E954" s="738"/>
      <c r="F954" s="738"/>
      <c r="G954" s="738"/>
      <c r="H954" s="738"/>
      <c r="I954" s="738"/>
      <c r="J954" s="738"/>
      <c r="K954" s="738"/>
      <c r="L954" s="739"/>
      <c r="M954" s="739"/>
      <c r="N954" s="739"/>
      <c r="O954" s="739"/>
      <c r="P954" s="739"/>
      <c r="Q954" s="739"/>
      <c r="R954" s="739"/>
      <c r="S954" s="739"/>
      <c r="T954" s="739"/>
      <c r="U954" s="739"/>
      <c r="V954" s="739"/>
      <c r="W954" s="739"/>
      <c r="X954" s="739"/>
      <c r="Y954" s="739"/>
      <c r="Z954" s="739"/>
    </row>
    <row r="955" spans="1:26" ht="15.75" customHeight="1" x14ac:dyDescent="0.3">
      <c r="A955" s="744"/>
      <c r="B955" s="738"/>
      <c r="C955" s="738"/>
      <c r="D955" s="738"/>
      <c r="E955" s="738"/>
      <c r="F955" s="738"/>
      <c r="G955" s="738"/>
      <c r="H955" s="738"/>
      <c r="I955" s="738"/>
      <c r="J955" s="738"/>
      <c r="K955" s="738"/>
      <c r="L955" s="739"/>
      <c r="M955" s="739"/>
      <c r="N955" s="739"/>
      <c r="O955" s="739"/>
      <c r="P955" s="739"/>
      <c r="Q955" s="739"/>
      <c r="R955" s="739"/>
      <c r="S955" s="739"/>
      <c r="T955" s="739"/>
      <c r="U955" s="739"/>
      <c r="V955" s="739"/>
      <c r="W955" s="739"/>
      <c r="X955" s="739"/>
      <c r="Y955" s="739"/>
      <c r="Z955" s="739"/>
    </row>
    <row r="956" spans="1:26" ht="15.75" customHeight="1" x14ac:dyDescent="0.3">
      <c r="A956" s="744"/>
      <c r="B956" s="738"/>
      <c r="C956" s="738"/>
      <c r="D956" s="738"/>
      <c r="E956" s="738"/>
      <c r="F956" s="738"/>
      <c r="G956" s="738"/>
      <c r="H956" s="738"/>
      <c r="I956" s="738"/>
      <c r="J956" s="738"/>
      <c r="K956" s="738"/>
      <c r="L956" s="739"/>
      <c r="M956" s="739"/>
      <c r="N956" s="739"/>
      <c r="O956" s="739"/>
      <c r="P956" s="739"/>
      <c r="Q956" s="739"/>
      <c r="R956" s="739"/>
      <c r="S956" s="739"/>
      <c r="T956" s="739"/>
      <c r="U956" s="739"/>
      <c r="V956" s="739"/>
      <c r="W956" s="739"/>
      <c r="X956" s="739"/>
      <c r="Y956" s="739"/>
      <c r="Z956" s="739"/>
    </row>
    <row r="957" spans="1:26" ht="15.75" customHeight="1" x14ac:dyDescent="0.3">
      <c r="A957" s="744"/>
      <c r="B957" s="738"/>
      <c r="C957" s="738"/>
      <c r="D957" s="738"/>
      <c r="E957" s="738"/>
      <c r="F957" s="738"/>
      <c r="G957" s="738"/>
      <c r="H957" s="738"/>
      <c r="I957" s="738"/>
      <c r="J957" s="738"/>
      <c r="K957" s="738"/>
      <c r="L957" s="739"/>
      <c r="M957" s="739"/>
      <c r="N957" s="739"/>
      <c r="O957" s="739"/>
      <c r="P957" s="739"/>
      <c r="Q957" s="739"/>
      <c r="R957" s="739"/>
      <c r="S957" s="739"/>
      <c r="T957" s="739"/>
      <c r="U957" s="739"/>
      <c r="V957" s="739"/>
      <c r="W957" s="739"/>
      <c r="X957" s="739"/>
      <c r="Y957" s="739"/>
      <c r="Z957" s="739"/>
    </row>
    <row r="958" spans="1:26" ht="15.75" customHeight="1" x14ac:dyDescent="0.3">
      <c r="A958" s="744"/>
      <c r="B958" s="738"/>
      <c r="C958" s="738"/>
      <c r="D958" s="738"/>
      <c r="E958" s="738"/>
      <c r="F958" s="738"/>
      <c r="G958" s="738"/>
      <c r="H958" s="738"/>
      <c r="I958" s="738"/>
      <c r="J958" s="738"/>
      <c r="K958" s="738"/>
      <c r="L958" s="739"/>
      <c r="M958" s="739"/>
      <c r="N958" s="739"/>
      <c r="O958" s="739"/>
      <c r="P958" s="739"/>
      <c r="Q958" s="739"/>
      <c r="R958" s="739"/>
      <c r="S958" s="739"/>
      <c r="T958" s="739"/>
      <c r="U958" s="739"/>
      <c r="V958" s="739"/>
      <c r="W958" s="739"/>
      <c r="X958" s="739"/>
      <c r="Y958" s="739"/>
      <c r="Z958" s="739"/>
    </row>
    <row r="959" spans="1:26" ht="15.75" customHeight="1" x14ac:dyDescent="0.3">
      <c r="A959" s="744"/>
      <c r="B959" s="738"/>
      <c r="C959" s="738"/>
      <c r="D959" s="738"/>
      <c r="E959" s="738"/>
      <c r="F959" s="738"/>
      <c r="G959" s="738"/>
      <c r="H959" s="738"/>
      <c r="I959" s="738"/>
      <c r="J959" s="738"/>
      <c r="K959" s="738"/>
      <c r="L959" s="739"/>
      <c r="M959" s="739"/>
      <c r="N959" s="739"/>
      <c r="O959" s="739"/>
      <c r="P959" s="739"/>
      <c r="Q959" s="739"/>
      <c r="R959" s="739"/>
      <c r="S959" s="739"/>
      <c r="T959" s="739"/>
      <c r="U959" s="739"/>
      <c r="V959" s="739"/>
      <c r="W959" s="739"/>
      <c r="X959" s="739"/>
      <c r="Y959" s="739"/>
      <c r="Z959" s="739"/>
    </row>
    <row r="960" spans="1:26" ht="15.75" customHeight="1" x14ac:dyDescent="0.3">
      <c r="A960" s="744"/>
      <c r="B960" s="738"/>
      <c r="C960" s="738"/>
      <c r="D960" s="738"/>
      <c r="E960" s="738"/>
      <c r="F960" s="738"/>
      <c r="G960" s="738"/>
      <c r="H960" s="738"/>
      <c r="I960" s="738"/>
      <c r="J960" s="738"/>
      <c r="K960" s="738"/>
      <c r="L960" s="739"/>
      <c r="M960" s="739"/>
      <c r="N960" s="739"/>
      <c r="O960" s="739"/>
      <c r="P960" s="739"/>
      <c r="Q960" s="739"/>
      <c r="R960" s="739"/>
      <c r="S960" s="739"/>
      <c r="T960" s="739"/>
      <c r="U960" s="739"/>
      <c r="V960" s="739"/>
      <c r="W960" s="739"/>
      <c r="X960" s="739"/>
      <c r="Y960" s="739"/>
      <c r="Z960" s="739"/>
    </row>
    <row r="961" spans="1:26" ht="15.75" customHeight="1" x14ac:dyDescent="0.3">
      <c r="A961" s="744"/>
      <c r="B961" s="738"/>
      <c r="C961" s="738"/>
      <c r="D961" s="738"/>
      <c r="E961" s="738"/>
      <c r="F961" s="738"/>
      <c r="G961" s="738"/>
      <c r="H961" s="738"/>
      <c r="I961" s="738"/>
      <c r="J961" s="738"/>
      <c r="K961" s="738"/>
      <c r="L961" s="739"/>
      <c r="M961" s="739"/>
      <c r="N961" s="739"/>
      <c r="O961" s="739"/>
      <c r="P961" s="739"/>
      <c r="Q961" s="739"/>
      <c r="R961" s="739"/>
      <c r="S961" s="739"/>
      <c r="T961" s="739"/>
      <c r="U961" s="739"/>
      <c r="V961" s="739"/>
      <c r="W961" s="739"/>
      <c r="X961" s="739"/>
      <c r="Y961" s="739"/>
      <c r="Z961" s="739"/>
    </row>
    <row r="962" spans="1:26" ht="15.75" customHeight="1" x14ac:dyDescent="0.3">
      <c r="A962" s="744"/>
      <c r="B962" s="738"/>
      <c r="C962" s="738"/>
      <c r="D962" s="738"/>
      <c r="E962" s="738"/>
      <c r="F962" s="738"/>
      <c r="G962" s="738"/>
      <c r="H962" s="738"/>
      <c r="I962" s="738"/>
      <c r="J962" s="738"/>
      <c r="K962" s="738"/>
      <c r="L962" s="739"/>
      <c r="M962" s="739"/>
      <c r="N962" s="739"/>
      <c r="O962" s="739"/>
      <c r="P962" s="739"/>
      <c r="Q962" s="739"/>
      <c r="R962" s="739"/>
      <c r="S962" s="739"/>
      <c r="T962" s="739"/>
      <c r="U962" s="739"/>
      <c r="V962" s="739"/>
      <c r="W962" s="739"/>
      <c r="X962" s="739"/>
      <c r="Y962" s="739"/>
      <c r="Z962" s="739"/>
    </row>
    <row r="963" spans="1:26" ht="15.75" customHeight="1" x14ac:dyDescent="0.3">
      <c r="A963" s="744"/>
      <c r="B963" s="738"/>
      <c r="C963" s="738"/>
      <c r="D963" s="738"/>
      <c r="E963" s="738"/>
      <c r="F963" s="738"/>
      <c r="G963" s="738"/>
      <c r="H963" s="738"/>
      <c r="I963" s="738"/>
      <c r="J963" s="738"/>
      <c r="K963" s="738"/>
      <c r="L963" s="739"/>
      <c r="M963" s="739"/>
      <c r="N963" s="739"/>
      <c r="O963" s="739"/>
      <c r="P963" s="739"/>
      <c r="Q963" s="739"/>
      <c r="R963" s="739"/>
      <c r="S963" s="739"/>
      <c r="T963" s="739"/>
      <c r="U963" s="739"/>
      <c r="V963" s="739"/>
      <c r="W963" s="739"/>
      <c r="X963" s="739"/>
      <c r="Y963" s="739"/>
      <c r="Z963" s="739"/>
    </row>
    <row r="964" spans="1:26" ht="15.75" customHeight="1" x14ac:dyDescent="0.3">
      <c r="A964" s="744"/>
      <c r="B964" s="738"/>
      <c r="C964" s="738"/>
      <c r="D964" s="738"/>
      <c r="E964" s="738"/>
      <c r="F964" s="738"/>
      <c r="G964" s="738"/>
      <c r="H964" s="738"/>
      <c r="I964" s="738"/>
      <c r="J964" s="738"/>
      <c r="K964" s="738"/>
      <c r="L964" s="739"/>
      <c r="M964" s="739"/>
      <c r="N964" s="739"/>
      <c r="O964" s="739"/>
      <c r="P964" s="739"/>
      <c r="Q964" s="739"/>
      <c r="R964" s="739"/>
      <c r="S964" s="739"/>
      <c r="T964" s="739"/>
      <c r="U964" s="739"/>
      <c r="V964" s="739"/>
      <c r="W964" s="739"/>
      <c r="X964" s="739"/>
      <c r="Y964" s="739"/>
      <c r="Z964" s="739"/>
    </row>
    <row r="965" spans="1:26" ht="15.75" customHeight="1" x14ac:dyDescent="0.3">
      <c r="A965" s="744"/>
      <c r="B965" s="738"/>
      <c r="C965" s="738"/>
      <c r="D965" s="738"/>
      <c r="E965" s="738"/>
      <c r="F965" s="738"/>
      <c r="G965" s="738"/>
      <c r="H965" s="738"/>
      <c r="I965" s="738"/>
      <c r="J965" s="738"/>
      <c r="K965" s="738"/>
      <c r="L965" s="739"/>
      <c r="M965" s="739"/>
      <c r="N965" s="739"/>
      <c r="O965" s="739"/>
      <c r="P965" s="739"/>
      <c r="Q965" s="739"/>
      <c r="R965" s="739"/>
      <c r="S965" s="739"/>
      <c r="T965" s="739"/>
      <c r="U965" s="739"/>
      <c r="V965" s="739"/>
      <c r="W965" s="739"/>
      <c r="X965" s="739"/>
      <c r="Y965" s="739"/>
      <c r="Z965" s="739"/>
    </row>
    <row r="966" spans="1:26" ht="15.75" customHeight="1" x14ac:dyDescent="0.3">
      <c r="A966" s="744"/>
      <c r="B966" s="738"/>
      <c r="C966" s="738"/>
      <c r="D966" s="738"/>
      <c r="E966" s="738"/>
      <c r="F966" s="738"/>
      <c r="G966" s="738"/>
      <c r="H966" s="738"/>
      <c r="I966" s="738"/>
      <c r="J966" s="738"/>
      <c r="K966" s="738"/>
      <c r="L966" s="739"/>
      <c r="M966" s="739"/>
      <c r="N966" s="739"/>
      <c r="O966" s="739"/>
      <c r="P966" s="739"/>
      <c r="Q966" s="739"/>
      <c r="R966" s="739"/>
      <c r="S966" s="739"/>
      <c r="T966" s="739"/>
      <c r="U966" s="739"/>
      <c r="V966" s="739"/>
      <c r="W966" s="739"/>
      <c r="X966" s="739"/>
      <c r="Y966" s="739"/>
      <c r="Z966" s="739"/>
    </row>
    <row r="967" spans="1:26" ht="15.75" customHeight="1" x14ac:dyDescent="0.3">
      <c r="A967" s="744"/>
      <c r="B967" s="738"/>
      <c r="C967" s="738"/>
      <c r="D967" s="738"/>
      <c r="E967" s="738"/>
      <c r="F967" s="738"/>
      <c r="G967" s="738"/>
      <c r="H967" s="738"/>
      <c r="I967" s="738"/>
      <c r="J967" s="738"/>
      <c r="K967" s="738"/>
      <c r="L967" s="739"/>
      <c r="M967" s="739"/>
      <c r="N967" s="739"/>
      <c r="O967" s="739"/>
      <c r="P967" s="739"/>
      <c r="Q967" s="739"/>
      <c r="R967" s="739"/>
      <c r="S967" s="739"/>
      <c r="T967" s="739"/>
      <c r="U967" s="739"/>
      <c r="V967" s="739"/>
      <c r="W967" s="739"/>
      <c r="X967" s="739"/>
      <c r="Y967" s="739"/>
      <c r="Z967" s="739"/>
    </row>
    <row r="968" spans="1:26" ht="15.75" customHeight="1" x14ac:dyDescent="0.3">
      <c r="A968" s="744"/>
      <c r="B968" s="738"/>
      <c r="C968" s="738"/>
      <c r="D968" s="738"/>
      <c r="E968" s="738"/>
      <c r="F968" s="738"/>
      <c r="G968" s="738"/>
      <c r="H968" s="738"/>
      <c r="I968" s="738"/>
      <c r="J968" s="738"/>
      <c r="K968" s="738"/>
      <c r="L968" s="739"/>
      <c r="M968" s="739"/>
      <c r="N968" s="739"/>
      <c r="O968" s="739"/>
      <c r="P968" s="739"/>
      <c r="Q968" s="739"/>
      <c r="R968" s="739"/>
      <c r="S968" s="739"/>
      <c r="T968" s="739"/>
      <c r="U968" s="739"/>
      <c r="V968" s="739"/>
      <c r="W968" s="739"/>
      <c r="X968" s="739"/>
      <c r="Y968" s="739"/>
      <c r="Z968" s="739"/>
    </row>
    <row r="969" spans="1:26" ht="15.75" customHeight="1" x14ac:dyDescent="0.3">
      <c r="A969" s="744"/>
      <c r="B969" s="738"/>
      <c r="C969" s="738"/>
      <c r="D969" s="738"/>
      <c r="E969" s="738"/>
      <c r="F969" s="738"/>
      <c r="G969" s="738"/>
      <c r="H969" s="738"/>
      <c r="I969" s="738"/>
      <c r="J969" s="738"/>
      <c r="K969" s="738"/>
      <c r="L969" s="739"/>
      <c r="M969" s="739"/>
      <c r="N969" s="739"/>
      <c r="O969" s="739"/>
      <c r="P969" s="739"/>
      <c r="Q969" s="739"/>
      <c r="R969" s="739"/>
      <c r="S969" s="739"/>
      <c r="T969" s="739"/>
      <c r="U969" s="739"/>
      <c r="V969" s="739"/>
      <c r="W969" s="739"/>
      <c r="X969" s="739"/>
      <c r="Y969" s="739"/>
      <c r="Z969" s="739"/>
    </row>
    <row r="970" spans="1:26" ht="15.75" customHeight="1" x14ac:dyDescent="0.3">
      <c r="A970" s="744"/>
      <c r="B970" s="738"/>
      <c r="C970" s="738"/>
      <c r="D970" s="738"/>
      <c r="E970" s="738"/>
      <c r="F970" s="738"/>
      <c r="G970" s="738"/>
      <c r="H970" s="738"/>
      <c r="I970" s="738"/>
      <c r="J970" s="738"/>
      <c r="K970" s="738"/>
      <c r="L970" s="739"/>
      <c r="M970" s="739"/>
      <c r="N970" s="739"/>
      <c r="O970" s="739"/>
      <c r="P970" s="739"/>
      <c r="Q970" s="739"/>
      <c r="R970" s="739"/>
      <c r="S970" s="739"/>
      <c r="T970" s="739"/>
      <c r="U970" s="739"/>
      <c r="V970" s="739"/>
      <c r="W970" s="739"/>
      <c r="X970" s="739"/>
      <c r="Y970" s="739"/>
      <c r="Z970" s="739"/>
    </row>
    <row r="971" spans="1:26" ht="15.75" customHeight="1" x14ac:dyDescent="0.3">
      <c r="A971" s="744"/>
      <c r="B971" s="738"/>
      <c r="C971" s="738"/>
      <c r="D971" s="738"/>
      <c r="E971" s="738"/>
      <c r="F971" s="738"/>
      <c r="G971" s="738"/>
      <c r="H971" s="738"/>
      <c r="I971" s="738"/>
      <c r="J971" s="738"/>
      <c r="K971" s="738"/>
      <c r="L971" s="739"/>
      <c r="M971" s="739"/>
      <c r="N971" s="739"/>
      <c r="O971" s="739"/>
      <c r="P971" s="739"/>
      <c r="Q971" s="739"/>
      <c r="R971" s="739"/>
      <c r="S971" s="739"/>
      <c r="T971" s="739"/>
      <c r="U971" s="739"/>
      <c r="V971" s="739"/>
      <c r="W971" s="739"/>
      <c r="X971" s="739"/>
      <c r="Y971" s="739"/>
      <c r="Z971" s="739"/>
    </row>
    <row r="972" spans="1:26" ht="15.75" customHeight="1" x14ac:dyDescent="0.3">
      <c r="A972" s="744"/>
      <c r="B972" s="738"/>
      <c r="C972" s="738"/>
      <c r="D972" s="738"/>
      <c r="E972" s="738"/>
      <c r="F972" s="738"/>
      <c r="G972" s="738"/>
      <c r="H972" s="738"/>
      <c r="I972" s="738"/>
      <c r="J972" s="738"/>
      <c r="K972" s="738"/>
      <c r="L972" s="739"/>
      <c r="M972" s="739"/>
      <c r="N972" s="739"/>
      <c r="O972" s="739"/>
      <c r="P972" s="739"/>
      <c r="Q972" s="739"/>
      <c r="R972" s="739"/>
      <c r="S972" s="739"/>
      <c r="T972" s="739"/>
      <c r="U972" s="739"/>
      <c r="V972" s="739"/>
      <c r="W972" s="739"/>
      <c r="X972" s="739"/>
      <c r="Y972" s="739"/>
      <c r="Z972" s="739"/>
    </row>
    <row r="973" spans="1:26" ht="15.75" customHeight="1" x14ac:dyDescent="0.3">
      <c r="A973" s="744"/>
      <c r="B973" s="738"/>
      <c r="C973" s="738"/>
      <c r="D973" s="738"/>
      <c r="E973" s="738"/>
      <c r="F973" s="738"/>
      <c r="G973" s="738"/>
      <c r="H973" s="738"/>
      <c r="I973" s="738"/>
      <c r="J973" s="738"/>
      <c r="K973" s="738"/>
      <c r="L973" s="739"/>
      <c r="M973" s="739"/>
      <c r="N973" s="739"/>
      <c r="O973" s="739"/>
      <c r="P973" s="739"/>
      <c r="Q973" s="739"/>
      <c r="R973" s="739"/>
      <c r="S973" s="739"/>
      <c r="T973" s="739"/>
      <c r="U973" s="739"/>
      <c r="V973" s="739"/>
      <c r="W973" s="739"/>
      <c r="X973" s="739"/>
      <c r="Y973" s="739"/>
      <c r="Z973" s="739"/>
    </row>
    <row r="974" spans="1:26" ht="15.75" customHeight="1" x14ac:dyDescent="0.3">
      <c r="A974" s="744"/>
      <c r="B974" s="738"/>
      <c r="C974" s="738"/>
      <c r="D974" s="738"/>
      <c r="E974" s="738"/>
      <c r="F974" s="738"/>
      <c r="G974" s="738"/>
      <c r="H974" s="738"/>
      <c r="I974" s="738"/>
      <c r="J974" s="738"/>
      <c r="K974" s="738"/>
      <c r="L974" s="739"/>
      <c r="M974" s="739"/>
      <c r="N974" s="739"/>
      <c r="O974" s="739"/>
      <c r="P974" s="739"/>
      <c r="Q974" s="739"/>
      <c r="R974" s="739"/>
      <c r="S974" s="739"/>
      <c r="T974" s="739"/>
      <c r="U974" s="739"/>
      <c r="V974" s="739"/>
      <c r="W974" s="739"/>
      <c r="X974" s="739"/>
      <c r="Y974" s="739"/>
      <c r="Z974" s="739"/>
    </row>
    <row r="975" spans="1:26" ht="15.75" customHeight="1" x14ac:dyDescent="0.3">
      <c r="A975" s="744"/>
      <c r="B975" s="738"/>
      <c r="C975" s="738"/>
      <c r="D975" s="738"/>
      <c r="E975" s="738"/>
      <c r="F975" s="738"/>
      <c r="G975" s="738"/>
      <c r="H975" s="738"/>
      <c r="I975" s="738"/>
      <c r="J975" s="738"/>
      <c r="K975" s="738"/>
      <c r="L975" s="739"/>
      <c r="M975" s="739"/>
      <c r="N975" s="739"/>
      <c r="O975" s="739"/>
      <c r="P975" s="739"/>
      <c r="Q975" s="739"/>
      <c r="R975" s="739"/>
      <c r="S975" s="739"/>
      <c r="T975" s="739"/>
      <c r="U975" s="739"/>
      <c r="V975" s="739"/>
      <c r="W975" s="739"/>
      <c r="X975" s="739"/>
      <c r="Y975" s="739"/>
      <c r="Z975" s="739"/>
    </row>
    <row r="976" spans="1:26" ht="15.75" customHeight="1" x14ac:dyDescent="0.3">
      <c r="A976" s="744"/>
      <c r="B976" s="738"/>
      <c r="C976" s="738"/>
      <c r="D976" s="738"/>
      <c r="E976" s="738"/>
      <c r="F976" s="738"/>
      <c r="G976" s="738"/>
      <c r="H976" s="738"/>
      <c r="I976" s="738"/>
      <c r="J976" s="738"/>
      <c r="K976" s="738"/>
      <c r="L976" s="739"/>
      <c r="M976" s="739"/>
      <c r="N976" s="739"/>
      <c r="O976" s="739"/>
      <c r="P976" s="739"/>
      <c r="Q976" s="739"/>
      <c r="R976" s="739"/>
      <c r="S976" s="739"/>
      <c r="T976" s="739"/>
      <c r="U976" s="739"/>
      <c r="V976" s="739"/>
      <c r="W976" s="739"/>
      <c r="X976" s="739"/>
      <c r="Y976" s="739"/>
      <c r="Z976" s="739"/>
    </row>
    <row r="977" spans="1:26" ht="15.75" customHeight="1" x14ac:dyDescent="0.3">
      <c r="A977" s="744"/>
      <c r="B977" s="738"/>
      <c r="C977" s="738"/>
      <c r="D977" s="738"/>
      <c r="E977" s="738"/>
      <c r="F977" s="738"/>
      <c r="G977" s="738"/>
      <c r="H977" s="738"/>
      <c r="I977" s="738"/>
      <c r="J977" s="738"/>
      <c r="K977" s="738"/>
      <c r="L977" s="739"/>
      <c r="M977" s="739"/>
      <c r="N977" s="739"/>
      <c r="O977" s="739"/>
      <c r="P977" s="739"/>
      <c r="Q977" s="739"/>
      <c r="R977" s="739"/>
      <c r="S977" s="739"/>
      <c r="T977" s="739"/>
      <c r="U977" s="739"/>
      <c r="V977" s="739"/>
      <c r="W977" s="739"/>
      <c r="X977" s="739"/>
      <c r="Y977" s="739"/>
      <c r="Z977" s="739"/>
    </row>
    <row r="978" spans="1:26" ht="15.75" customHeight="1" x14ac:dyDescent="0.3">
      <c r="A978" s="744"/>
      <c r="B978" s="738"/>
      <c r="C978" s="738"/>
      <c r="D978" s="738"/>
      <c r="E978" s="738"/>
      <c r="F978" s="738"/>
      <c r="G978" s="738"/>
      <c r="H978" s="738"/>
      <c r="I978" s="738"/>
      <c r="J978" s="738"/>
      <c r="K978" s="738"/>
      <c r="L978" s="739"/>
      <c r="M978" s="739"/>
      <c r="N978" s="739"/>
      <c r="O978" s="739"/>
      <c r="P978" s="739"/>
      <c r="Q978" s="739"/>
      <c r="R978" s="739"/>
      <c r="S978" s="739"/>
      <c r="T978" s="739"/>
      <c r="U978" s="739"/>
      <c r="V978" s="739"/>
      <c r="W978" s="739"/>
      <c r="X978" s="739"/>
      <c r="Y978" s="739"/>
      <c r="Z978" s="739"/>
    </row>
    <row r="979" spans="1:26" ht="15.75" customHeight="1" x14ac:dyDescent="0.3">
      <c r="A979" s="744"/>
      <c r="B979" s="738"/>
      <c r="C979" s="738"/>
      <c r="D979" s="738"/>
      <c r="E979" s="738"/>
      <c r="F979" s="738"/>
      <c r="G979" s="738"/>
      <c r="H979" s="738"/>
      <c r="I979" s="738"/>
      <c r="J979" s="738"/>
      <c r="K979" s="738"/>
      <c r="L979" s="739"/>
      <c r="M979" s="739"/>
      <c r="N979" s="739"/>
      <c r="O979" s="739"/>
      <c r="P979" s="739"/>
      <c r="Q979" s="739"/>
      <c r="R979" s="739"/>
      <c r="S979" s="739"/>
      <c r="T979" s="739"/>
      <c r="U979" s="739"/>
      <c r="V979" s="739"/>
      <c r="W979" s="739"/>
      <c r="X979" s="739"/>
      <c r="Y979" s="739"/>
      <c r="Z979" s="739"/>
    </row>
    <row r="980" spans="1:26" ht="15.75" customHeight="1" x14ac:dyDescent="0.3">
      <c r="A980" s="744"/>
      <c r="B980" s="738"/>
      <c r="C980" s="738"/>
      <c r="D980" s="738"/>
      <c r="E980" s="738"/>
      <c r="F980" s="738"/>
      <c r="G980" s="738"/>
      <c r="H980" s="738"/>
      <c r="I980" s="738"/>
      <c r="J980" s="738"/>
      <c r="K980" s="738"/>
      <c r="L980" s="739"/>
      <c r="M980" s="739"/>
      <c r="N980" s="739"/>
      <c r="O980" s="739"/>
      <c r="P980" s="739"/>
      <c r="Q980" s="739"/>
      <c r="R980" s="739"/>
      <c r="S980" s="739"/>
      <c r="T980" s="739"/>
      <c r="U980" s="739"/>
      <c r="V980" s="739"/>
      <c r="W980" s="739"/>
      <c r="X980" s="739"/>
      <c r="Y980" s="739"/>
      <c r="Z980" s="739"/>
    </row>
    <row r="981" spans="1:26" ht="15.75" customHeight="1" x14ac:dyDescent="0.3">
      <c r="A981" s="744"/>
      <c r="B981" s="738"/>
      <c r="C981" s="738"/>
      <c r="D981" s="738"/>
      <c r="E981" s="738"/>
      <c r="F981" s="738"/>
      <c r="G981" s="738"/>
      <c r="H981" s="738"/>
      <c r="I981" s="738"/>
      <c r="J981" s="738"/>
      <c r="K981" s="738"/>
      <c r="L981" s="739"/>
      <c r="M981" s="739"/>
      <c r="N981" s="739"/>
      <c r="O981" s="739"/>
      <c r="P981" s="739"/>
      <c r="Q981" s="739"/>
      <c r="R981" s="739"/>
      <c r="S981" s="739"/>
      <c r="T981" s="739"/>
      <c r="U981" s="739"/>
      <c r="V981" s="739"/>
      <c r="W981" s="739"/>
      <c r="X981" s="739"/>
      <c r="Y981" s="739"/>
      <c r="Z981" s="739"/>
    </row>
    <row r="982" spans="1:26" ht="15.75" customHeight="1" x14ac:dyDescent="0.3">
      <c r="A982" s="744"/>
      <c r="B982" s="738"/>
      <c r="C982" s="738"/>
      <c r="D982" s="738"/>
      <c r="E982" s="738"/>
      <c r="F982" s="738"/>
      <c r="G982" s="738"/>
      <c r="H982" s="738"/>
      <c r="I982" s="738"/>
      <c r="J982" s="738"/>
      <c r="K982" s="738"/>
      <c r="L982" s="739"/>
      <c r="M982" s="739"/>
      <c r="N982" s="739"/>
      <c r="O982" s="739"/>
      <c r="P982" s="739"/>
      <c r="Q982" s="739"/>
      <c r="R982" s="739"/>
      <c r="S982" s="739"/>
      <c r="T982" s="739"/>
      <c r="U982" s="739"/>
      <c r="V982" s="739"/>
      <c r="W982" s="739"/>
      <c r="X982" s="739"/>
      <c r="Y982" s="739"/>
      <c r="Z982" s="739"/>
    </row>
    <row r="983" spans="1:26" ht="15.75" customHeight="1" x14ac:dyDescent="0.3">
      <c r="A983" s="744"/>
      <c r="B983" s="738"/>
      <c r="C983" s="738"/>
      <c r="D983" s="738"/>
      <c r="E983" s="738"/>
      <c r="F983" s="738"/>
      <c r="G983" s="738"/>
      <c r="H983" s="738"/>
      <c r="I983" s="738"/>
      <c r="J983" s="738"/>
      <c r="K983" s="738"/>
      <c r="L983" s="739"/>
      <c r="M983" s="739"/>
      <c r="N983" s="739"/>
      <c r="O983" s="739"/>
      <c r="P983" s="739"/>
      <c r="Q983" s="739"/>
      <c r="R983" s="739"/>
      <c r="S983" s="739"/>
      <c r="T983" s="739"/>
      <c r="U983" s="739"/>
      <c r="V983" s="739"/>
      <c r="W983" s="739"/>
      <c r="X983" s="739"/>
      <c r="Y983" s="739"/>
      <c r="Z983" s="739"/>
    </row>
    <row r="984" spans="1:26" ht="15.75" customHeight="1" x14ac:dyDescent="0.3">
      <c r="A984" s="744"/>
      <c r="B984" s="738"/>
      <c r="C984" s="738"/>
      <c r="D984" s="738"/>
      <c r="E984" s="738"/>
      <c r="F984" s="738"/>
      <c r="G984" s="738"/>
      <c r="H984" s="738"/>
      <c r="I984" s="738"/>
      <c r="J984" s="738"/>
      <c r="K984" s="738"/>
      <c r="L984" s="739"/>
      <c r="M984" s="739"/>
      <c r="N984" s="739"/>
      <c r="O984" s="739"/>
      <c r="P984" s="739"/>
      <c r="Q984" s="739"/>
      <c r="R984" s="739"/>
      <c r="S984" s="739"/>
      <c r="T984" s="739"/>
      <c r="U984" s="739"/>
      <c r="V984" s="739"/>
      <c r="W984" s="739"/>
      <c r="X984" s="739"/>
      <c r="Y984" s="739"/>
      <c r="Z984" s="739"/>
    </row>
    <row r="985" spans="1:26" ht="15.75" customHeight="1" x14ac:dyDescent="0.3">
      <c r="A985" s="744"/>
      <c r="B985" s="738"/>
      <c r="C985" s="738"/>
      <c r="D985" s="738"/>
      <c r="E985" s="738"/>
      <c r="F985" s="738"/>
      <c r="G985" s="738"/>
      <c r="H985" s="738"/>
      <c r="I985" s="738"/>
      <c r="J985" s="738"/>
      <c r="K985" s="738"/>
      <c r="L985" s="739"/>
      <c r="M985" s="739"/>
      <c r="N985" s="739"/>
      <c r="O985" s="739"/>
      <c r="P985" s="739"/>
      <c r="Q985" s="739"/>
      <c r="R985" s="739"/>
      <c r="S985" s="739"/>
      <c r="T985" s="739"/>
      <c r="U985" s="739"/>
      <c r="V985" s="739"/>
      <c r="W985" s="739"/>
      <c r="X985" s="739"/>
      <c r="Y985" s="739"/>
      <c r="Z985" s="739"/>
    </row>
    <row r="986" spans="1:26" ht="15.75" customHeight="1" x14ac:dyDescent="0.3">
      <c r="A986" s="744"/>
      <c r="B986" s="738"/>
      <c r="C986" s="738"/>
      <c r="D986" s="738"/>
      <c r="E986" s="738"/>
      <c r="F986" s="738"/>
      <c r="G986" s="738"/>
      <c r="H986" s="738"/>
      <c r="I986" s="738"/>
      <c r="J986" s="738"/>
      <c r="K986" s="738"/>
      <c r="L986" s="739"/>
      <c r="M986" s="739"/>
      <c r="N986" s="739"/>
      <c r="O986" s="739"/>
      <c r="P986" s="739"/>
      <c r="Q986" s="739"/>
      <c r="R986" s="739"/>
      <c r="S986" s="739"/>
      <c r="T986" s="739"/>
      <c r="U986" s="739"/>
      <c r="V986" s="739"/>
      <c r="W986" s="739"/>
      <c r="X986" s="739"/>
      <c r="Y986" s="739"/>
      <c r="Z986" s="739"/>
    </row>
    <row r="987" spans="1:26" ht="15.75" customHeight="1" x14ac:dyDescent="0.3">
      <c r="A987" s="744"/>
      <c r="B987" s="738"/>
      <c r="C987" s="738"/>
      <c r="D987" s="738"/>
      <c r="E987" s="738"/>
      <c r="F987" s="738"/>
      <c r="G987" s="738"/>
      <c r="H987" s="738"/>
      <c r="I987" s="738"/>
      <c r="J987" s="738"/>
      <c r="K987" s="738"/>
      <c r="L987" s="739"/>
      <c r="M987" s="739"/>
      <c r="N987" s="739"/>
      <c r="O987" s="739"/>
      <c r="P987" s="739"/>
      <c r="Q987" s="739"/>
      <c r="R987" s="739"/>
      <c r="S987" s="739"/>
      <c r="T987" s="739"/>
      <c r="U987" s="739"/>
      <c r="V987" s="739"/>
      <c r="W987" s="739"/>
      <c r="X987" s="739"/>
      <c r="Y987" s="739"/>
      <c r="Z987" s="739"/>
    </row>
    <row r="988" spans="1:26" ht="15.75" customHeight="1" x14ac:dyDescent="0.3">
      <c r="A988" s="744"/>
      <c r="B988" s="738"/>
      <c r="C988" s="738"/>
      <c r="D988" s="738"/>
      <c r="E988" s="738"/>
      <c r="F988" s="738"/>
      <c r="G988" s="738"/>
      <c r="H988" s="738"/>
      <c r="I988" s="738"/>
      <c r="J988" s="738"/>
      <c r="K988" s="738"/>
      <c r="L988" s="739"/>
      <c r="M988" s="739"/>
      <c r="N988" s="739"/>
      <c r="O988" s="739"/>
      <c r="P988" s="739"/>
      <c r="Q988" s="739"/>
      <c r="R988" s="739"/>
      <c r="S988" s="739"/>
      <c r="T988" s="739"/>
      <c r="U988" s="739"/>
      <c r="V988" s="739"/>
      <c r="W988" s="739"/>
      <c r="X988" s="739"/>
      <c r="Y988" s="739"/>
      <c r="Z988" s="739"/>
    </row>
    <row r="989" spans="1:26" ht="15.75" customHeight="1" x14ac:dyDescent="0.3">
      <c r="A989" s="744"/>
      <c r="B989" s="738"/>
      <c r="C989" s="738"/>
      <c r="D989" s="738"/>
      <c r="E989" s="738"/>
      <c r="F989" s="738"/>
      <c r="G989" s="738"/>
      <c r="H989" s="738"/>
      <c r="I989" s="738"/>
      <c r="J989" s="738"/>
      <c r="K989" s="738"/>
      <c r="L989" s="739"/>
      <c r="M989" s="739"/>
      <c r="N989" s="739"/>
      <c r="O989" s="739"/>
      <c r="P989" s="739"/>
      <c r="Q989" s="739"/>
      <c r="R989" s="739"/>
      <c r="S989" s="739"/>
      <c r="T989" s="739"/>
      <c r="U989" s="739"/>
      <c r="V989" s="739"/>
      <c r="W989" s="739"/>
      <c r="X989" s="739"/>
      <c r="Y989" s="739"/>
      <c r="Z989" s="739"/>
    </row>
    <row r="990" spans="1:26" ht="15.75" customHeight="1" x14ac:dyDescent="0.3">
      <c r="A990" s="744"/>
      <c r="B990" s="738"/>
      <c r="C990" s="738"/>
      <c r="D990" s="738"/>
      <c r="E990" s="738"/>
      <c r="F990" s="738"/>
      <c r="G990" s="738"/>
      <c r="H990" s="738"/>
      <c r="I990" s="738"/>
      <c r="J990" s="738"/>
      <c r="K990" s="738"/>
      <c r="L990" s="739"/>
      <c r="M990" s="739"/>
      <c r="N990" s="739"/>
      <c r="O990" s="739"/>
      <c r="P990" s="739"/>
      <c r="Q990" s="739"/>
      <c r="R990" s="739"/>
      <c r="S990" s="739"/>
      <c r="T990" s="739"/>
      <c r="U990" s="739"/>
      <c r="V990" s="739"/>
      <c r="W990" s="739"/>
      <c r="X990" s="739"/>
      <c r="Y990" s="739"/>
      <c r="Z990" s="739"/>
    </row>
    <row r="991" spans="1:26" ht="15.75" customHeight="1" x14ac:dyDescent="0.3">
      <c r="A991" s="744"/>
      <c r="B991" s="738"/>
      <c r="C991" s="738"/>
      <c r="D991" s="738"/>
      <c r="E991" s="738"/>
      <c r="F991" s="738"/>
      <c r="G991" s="738"/>
      <c r="H991" s="738"/>
      <c r="I991" s="738"/>
      <c r="J991" s="738"/>
      <c r="K991" s="738"/>
      <c r="L991" s="739"/>
      <c r="M991" s="739"/>
      <c r="N991" s="739"/>
      <c r="O991" s="739"/>
      <c r="P991" s="739"/>
      <c r="Q991" s="739"/>
      <c r="R991" s="739"/>
      <c r="S991" s="739"/>
      <c r="T991" s="739"/>
      <c r="U991" s="739"/>
      <c r="V991" s="739"/>
      <c r="W991" s="739"/>
      <c r="X991" s="739"/>
      <c r="Y991" s="739"/>
      <c r="Z991" s="739"/>
    </row>
    <row r="992" spans="1:26" ht="15.75" customHeight="1" x14ac:dyDescent="0.3">
      <c r="A992" s="744"/>
      <c r="B992" s="738"/>
      <c r="C992" s="738"/>
      <c r="D992" s="738"/>
      <c r="E992" s="738"/>
      <c r="F992" s="738"/>
      <c r="G992" s="738"/>
      <c r="H992" s="738"/>
      <c r="I992" s="738"/>
      <c r="J992" s="738"/>
      <c r="K992" s="738"/>
      <c r="L992" s="739"/>
      <c r="M992" s="739"/>
      <c r="N992" s="739"/>
      <c r="O992" s="739"/>
      <c r="P992" s="739"/>
      <c r="Q992" s="739"/>
      <c r="R992" s="739"/>
      <c r="S992" s="739"/>
      <c r="T992" s="739"/>
      <c r="U992" s="739"/>
      <c r="V992" s="739"/>
      <c r="W992" s="739"/>
      <c r="X992" s="739"/>
      <c r="Y992" s="739"/>
      <c r="Z992" s="739"/>
    </row>
    <row r="993" spans="1:26" ht="15.75" customHeight="1" x14ac:dyDescent="0.3">
      <c r="A993" s="744"/>
      <c r="B993" s="738"/>
      <c r="C993" s="738"/>
      <c r="D993" s="738"/>
      <c r="E993" s="738"/>
      <c r="F993" s="738"/>
      <c r="G993" s="738"/>
      <c r="H993" s="738"/>
      <c r="I993" s="738"/>
      <c r="J993" s="738"/>
      <c r="K993" s="738"/>
      <c r="L993" s="739"/>
      <c r="M993" s="739"/>
      <c r="N993" s="739"/>
      <c r="O993" s="739"/>
      <c r="P993" s="739"/>
      <c r="Q993" s="739"/>
      <c r="R993" s="739"/>
      <c r="S993" s="739"/>
      <c r="T993" s="739"/>
      <c r="U993" s="739"/>
      <c r="V993" s="739"/>
      <c r="W993" s="739"/>
      <c r="X993" s="739"/>
      <c r="Y993" s="739"/>
      <c r="Z993" s="739"/>
    </row>
    <row r="994" spans="1:26" ht="15.75" customHeight="1" x14ac:dyDescent="0.3">
      <c r="A994" s="744"/>
      <c r="B994" s="738"/>
      <c r="C994" s="738"/>
      <c r="D994" s="738"/>
      <c r="E994" s="738"/>
      <c r="F994" s="738"/>
      <c r="G994" s="738"/>
      <c r="H994" s="738"/>
      <c r="I994" s="738"/>
      <c r="J994" s="738"/>
      <c r="K994" s="738"/>
      <c r="L994" s="739"/>
      <c r="M994" s="739"/>
      <c r="N994" s="739"/>
      <c r="O994" s="739"/>
      <c r="P994" s="739"/>
      <c r="Q994" s="739"/>
      <c r="R994" s="739"/>
      <c r="S994" s="739"/>
      <c r="T994" s="739"/>
      <c r="U994" s="739"/>
      <c r="V994" s="739"/>
      <c r="W994" s="739"/>
      <c r="X994" s="739"/>
      <c r="Y994" s="739"/>
      <c r="Z994" s="739"/>
    </row>
    <row r="995" spans="1:26" ht="15.75" customHeight="1" x14ac:dyDescent="0.3">
      <c r="A995" s="744"/>
      <c r="B995" s="738"/>
      <c r="C995" s="738"/>
      <c r="D995" s="738"/>
      <c r="E995" s="738"/>
      <c r="F995" s="738"/>
      <c r="G995" s="738"/>
      <c r="H995" s="738"/>
      <c r="I995" s="738"/>
      <c r="J995" s="738"/>
      <c r="K995" s="738"/>
      <c r="L995" s="739"/>
      <c r="M995" s="739"/>
      <c r="N995" s="739"/>
      <c r="O995" s="739"/>
      <c r="P995" s="739"/>
      <c r="Q995" s="739"/>
      <c r="R995" s="739"/>
      <c r="S995" s="739"/>
      <c r="T995" s="739"/>
      <c r="U995" s="739"/>
      <c r="V995" s="739"/>
      <c r="W995" s="739"/>
      <c r="X995" s="739"/>
      <c r="Y995" s="739"/>
      <c r="Z995" s="739"/>
    </row>
    <row r="996" spans="1:26" ht="15.75" customHeight="1" x14ac:dyDescent="0.3">
      <c r="A996" s="744"/>
      <c r="B996" s="738"/>
      <c r="C996" s="738"/>
      <c r="D996" s="738"/>
      <c r="E996" s="738"/>
      <c r="F996" s="738"/>
      <c r="G996" s="738"/>
      <c r="H996" s="738"/>
      <c r="I996" s="738"/>
      <c r="J996" s="738"/>
      <c r="K996" s="738"/>
      <c r="L996" s="739"/>
      <c r="M996" s="739"/>
      <c r="N996" s="739"/>
      <c r="O996" s="739"/>
      <c r="P996" s="739"/>
      <c r="Q996" s="739"/>
      <c r="R996" s="739"/>
      <c r="S996" s="739"/>
      <c r="T996" s="739"/>
      <c r="U996" s="739"/>
      <c r="V996" s="739"/>
      <c r="W996" s="739"/>
      <c r="X996" s="739"/>
      <c r="Y996" s="739"/>
      <c r="Z996" s="739"/>
    </row>
    <row r="997" spans="1:26" ht="15.75" customHeight="1" x14ac:dyDescent="0.3">
      <c r="A997" s="744"/>
      <c r="B997" s="738"/>
      <c r="C997" s="738"/>
      <c r="D997" s="738"/>
      <c r="E997" s="738"/>
      <c r="F997" s="738"/>
      <c r="G997" s="738"/>
      <c r="H997" s="738"/>
      <c r="I997" s="738"/>
      <c r="J997" s="738"/>
      <c r="K997" s="738"/>
      <c r="L997" s="739"/>
      <c r="M997" s="739"/>
      <c r="N997" s="739"/>
      <c r="O997" s="739"/>
      <c r="P997" s="739"/>
      <c r="Q997" s="739"/>
      <c r="R997" s="739"/>
      <c r="S997" s="739"/>
      <c r="T997" s="739"/>
      <c r="U997" s="739"/>
      <c r="V997" s="739"/>
      <c r="W997" s="739"/>
      <c r="X997" s="739"/>
      <c r="Y997" s="739"/>
      <c r="Z997" s="739"/>
    </row>
    <row r="998" spans="1:26" ht="15.75" customHeight="1" x14ac:dyDescent="0.3">
      <c r="A998" s="744"/>
      <c r="B998" s="738"/>
      <c r="C998" s="738"/>
      <c r="D998" s="738"/>
      <c r="E998" s="738"/>
      <c r="F998" s="738"/>
      <c r="G998" s="738"/>
      <c r="H998" s="738"/>
      <c r="I998" s="738"/>
      <c r="J998" s="738"/>
      <c r="K998" s="738"/>
      <c r="L998" s="739"/>
      <c r="M998" s="739"/>
      <c r="N998" s="739"/>
      <c r="O998" s="739"/>
      <c r="P998" s="739"/>
      <c r="Q998" s="739"/>
      <c r="R998" s="739"/>
      <c r="S998" s="739"/>
      <c r="T998" s="739"/>
      <c r="U998" s="739"/>
      <c r="V998" s="739"/>
      <c r="W998" s="739"/>
      <c r="X998" s="739"/>
      <c r="Y998" s="739"/>
      <c r="Z998" s="739"/>
    </row>
    <row r="999" spans="1:26" ht="15.75" customHeight="1" x14ac:dyDescent="0.3">
      <c r="A999" s="744"/>
      <c r="B999" s="738"/>
      <c r="C999" s="738"/>
      <c r="D999" s="738"/>
      <c r="E999" s="738"/>
      <c r="F999" s="738"/>
      <c r="G999" s="738"/>
      <c r="H999" s="738"/>
      <c r="I999" s="738"/>
      <c r="J999" s="738"/>
      <c r="K999" s="738"/>
      <c r="L999" s="739"/>
      <c r="M999" s="739"/>
      <c r="N999" s="739"/>
      <c r="O999" s="739"/>
      <c r="P999" s="739"/>
      <c r="Q999" s="739"/>
      <c r="R999" s="739"/>
      <c r="S999" s="739"/>
      <c r="T999" s="739"/>
      <c r="U999" s="739"/>
      <c r="V999" s="739"/>
      <c r="W999" s="739"/>
      <c r="X999" s="739"/>
      <c r="Y999" s="739"/>
      <c r="Z999" s="739"/>
    </row>
    <row r="1000" spans="1:26" ht="15.75" customHeight="1" x14ac:dyDescent="0.3">
      <c r="A1000" s="744"/>
      <c r="B1000" s="738"/>
      <c r="C1000" s="738"/>
      <c r="D1000" s="738"/>
      <c r="E1000" s="738"/>
      <c r="F1000" s="738"/>
      <c r="G1000" s="738"/>
      <c r="H1000" s="738"/>
      <c r="I1000" s="738"/>
      <c r="J1000" s="738"/>
      <c r="K1000" s="738"/>
      <c r="L1000" s="739"/>
      <c r="M1000" s="739"/>
      <c r="N1000" s="739"/>
      <c r="O1000" s="739"/>
      <c r="P1000" s="739"/>
      <c r="Q1000" s="739"/>
      <c r="R1000" s="739"/>
      <c r="S1000" s="739"/>
      <c r="T1000" s="739"/>
      <c r="U1000" s="739"/>
      <c r="V1000" s="739"/>
      <c r="W1000" s="739"/>
      <c r="X1000" s="739"/>
      <c r="Y1000" s="739"/>
      <c r="Z1000" s="739"/>
    </row>
  </sheetData>
  <mergeCells count="3">
    <mergeCell ref="A42:K42"/>
    <mergeCell ref="A96:I96"/>
    <mergeCell ref="A112:I112"/>
  </mergeCells>
  <printOptions horizontalCentered="1" verticalCentered="1"/>
  <pageMargins left="0" right="0" top="0" bottom="0" header="0" footer="0"/>
  <pageSetup paperSize="9" scale="43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CONTENIDO</vt:lpstr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</vt:lpstr>
      <vt:lpstr>12. TRANSFERENCIAS 2</vt:lpstr>
      <vt:lpstr>13. CATASTRO ACTIVIDAD</vt:lpstr>
      <vt:lpstr>13.1 ACTIVIDAD MINERA</vt:lpstr>
      <vt:lpstr>13.2 ÁREAS RESTRINGIDAS</vt:lpstr>
      <vt:lpstr>14. RECAUDACIÓN</vt:lpstr>
      <vt:lpstr>C.E. 2022</vt:lpstr>
      <vt:lpstr>C.C. 2021</vt:lpstr>
      <vt:lpstr>'1. PRODUCCIÓN METÁLICA'!Área_de_impresión</vt:lpstr>
      <vt:lpstr>'10. EMPLEO'!Área_de_impresión</vt:lpstr>
      <vt:lpstr>'11. TRANSFERENCIAS'!Área_de_impresión</vt:lpstr>
      <vt:lpstr>'12. TRANSFERENCIAS 2'!Área_de_impresión</vt:lpstr>
      <vt:lpstr>'5. MACROECONÓMICAS'!Área_de_impresión</vt:lpstr>
      <vt:lpstr>CONTENIDO!Área_de_impresión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Anghela Segura Parraguez</dc:creator>
  <cp:lastModifiedBy>ACER</cp:lastModifiedBy>
  <cp:lastPrinted>2022-09-01T14:01:14Z</cp:lastPrinted>
  <dcterms:created xsi:type="dcterms:W3CDTF">2021-02-25T21:18:08Z</dcterms:created>
  <dcterms:modified xsi:type="dcterms:W3CDTF">2022-10-03T20:30:12Z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