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50" tabRatio="884"/>
  </bookViews>
  <sheets>
    <sheet name="PBI" sheetId="2" r:id="rId1"/>
    <sheet name="Macro" sheetId="1" r:id="rId2"/>
    <sheet name="Actividad" sheetId="3" r:id="rId3"/>
    <sheet name="Catastro" sheetId="4" r:id="rId4"/>
    <sheet name="Restringidas" sheetId="5" r:id="rId5"/>
    <sheet name="Ránking" sheetId="8" r:id="rId6"/>
    <sheet name="Producción" sheetId="9" r:id="rId7"/>
    <sheet name="Variación" sheetId="10" r:id="rId8"/>
    <sheet name="Reservas" sheetId="11" r:id="rId9"/>
    <sheet name="Reservas nacionales" sheetId="12" r:id="rId10"/>
    <sheet name="Reservas mundiales" sheetId="87" r:id="rId11"/>
    <sheet name="Exportaciones" sheetId="14" r:id="rId12"/>
    <sheet name="Destino export" sheetId="16" r:id="rId13"/>
    <sheet name="Export Min" sheetId="17" r:id="rId14"/>
    <sheet name="Precios" sheetId="83" r:id="rId15"/>
    <sheet name="Cu-Países" sheetId="20" r:id="rId16"/>
    <sheet name="Cu-Empresas" sheetId="21" r:id="rId17"/>
    <sheet name="Cu-Regiones" sheetId="22" r:id="rId18"/>
    <sheet name="Cu-Estrato" sheetId="23" r:id="rId19"/>
    <sheet name="Cu-Export" sheetId="24" r:id="rId20"/>
    <sheet name="Cu-Destino" sheetId="25" r:id="rId21"/>
    <sheet name="Au-Países" sheetId="26" r:id="rId22"/>
    <sheet name="Au-Empresas" sheetId="27" r:id="rId23"/>
    <sheet name="Au-Regiones" sheetId="28" r:id="rId24"/>
    <sheet name="Au-Estrato" sheetId="29" r:id="rId25"/>
    <sheet name="Au-Export" sheetId="30" r:id="rId26"/>
    <sheet name="Au-Destino" sheetId="31" r:id="rId27"/>
    <sheet name="Ag-Países" sheetId="32" r:id="rId28"/>
    <sheet name="Ag-Empresas" sheetId="33" r:id="rId29"/>
    <sheet name="Ag-Regiones" sheetId="34" r:id="rId30"/>
    <sheet name="Ag-Estrato" sheetId="35" r:id="rId31"/>
    <sheet name="Ag-Export" sheetId="36" r:id="rId32"/>
    <sheet name="Ag-Destino" sheetId="37" r:id="rId33"/>
    <sheet name="Zn-Países" sheetId="38" r:id="rId34"/>
    <sheet name="Zn-Empresas" sheetId="39" r:id="rId35"/>
    <sheet name="Zn-Regiones" sheetId="40" r:id="rId36"/>
    <sheet name="Zn-Estrato" sheetId="41" r:id="rId37"/>
    <sheet name="Zn-Export" sheetId="42" r:id="rId38"/>
    <sheet name="Zn-Destino" sheetId="43" r:id="rId39"/>
    <sheet name="Pb-Países" sheetId="44" r:id="rId40"/>
    <sheet name="Pb-Empresas" sheetId="45" r:id="rId41"/>
    <sheet name="Pb-Regiones" sheetId="46" r:id="rId42"/>
    <sheet name="Pb-Estrato" sheetId="47" r:id="rId43"/>
    <sheet name="Pb-Export" sheetId="48" r:id="rId44"/>
    <sheet name="Pb-Destino" sheetId="49" r:id="rId45"/>
    <sheet name="Fe-Producción" sheetId="50" r:id="rId46"/>
    <sheet name="Fe-Export" sheetId="51" r:id="rId47"/>
    <sheet name="Fe-Destino" sheetId="79" r:id="rId48"/>
    <sheet name="Sn-Países" sheetId="53" r:id="rId49"/>
    <sheet name="Sn-Producción" sheetId="52" r:id="rId50"/>
    <sheet name="Sn-Export" sheetId="54" r:id="rId51"/>
    <sheet name="Sn-Destino" sheetId="80" r:id="rId52"/>
    <sheet name="Mo-Países" sheetId="56" r:id="rId53"/>
    <sheet name="Mo-Empresas" sheetId="88" r:id="rId54"/>
    <sheet name="Mo-Regiones" sheetId="55" r:id="rId55"/>
    <sheet name="Mo-Export" sheetId="57" r:id="rId56"/>
    <sheet name="Mo-Destino" sheetId="81" r:id="rId57"/>
    <sheet name="No Metálico" sheetId="58" r:id="rId58"/>
    <sheet name="NM-Regiones" sheetId="59" r:id="rId59"/>
    <sheet name="NM-Export" sheetId="86" r:id="rId60"/>
    <sheet name="Inversión Minera" sheetId="60" r:id="rId61"/>
    <sheet name="Inversión-Empresas" sheetId="61" r:id="rId62"/>
    <sheet name="Inversión-Regiones" sheetId="62" r:id="rId63"/>
    <sheet name="Inversión-Rubros" sheetId="82" r:id="rId64"/>
    <sheet name="Inversión-Regiones2" sheetId="63" r:id="rId65"/>
    <sheet name="Empleo" sheetId="66" r:id="rId66"/>
    <sheet name="Empleo-Género" sheetId="67" r:id="rId67"/>
    <sheet name="Empleo-Regiones" sheetId="68" r:id="rId68"/>
    <sheet name="Empleo-Procedencia" sheetId="69" r:id="rId69"/>
    <sheet name="Fatales" sheetId="70" r:id="rId70"/>
    <sheet name="Transferencias" sheetId="72" r:id="rId71"/>
    <sheet name="Transferencias2" sheetId="73" r:id="rId72"/>
    <sheet name="Reg.Tributario" sheetId="76" r:id="rId73"/>
  </sheets>
  <externalReferences>
    <externalReference r:id="rId7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76" l="1"/>
  <c r="G112" i="76"/>
  <c r="F112" i="76"/>
  <c r="E112" i="76"/>
  <c r="E113" i="76" s="1"/>
  <c r="D112" i="76"/>
  <c r="C112" i="76"/>
  <c r="C113" i="76"/>
  <c r="F113" i="76"/>
  <c r="D113" i="76"/>
  <c r="G111" i="76"/>
  <c r="G110" i="76"/>
  <c r="G109" i="76"/>
  <c r="G108" i="76"/>
  <c r="G107" i="76"/>
  <c r="G106" i="76"/>
  <c r="G105" i="76"/>
  <c r="G104" i="76"/>
  <c r="G103" i="76"/>
  <c r="G102" i="76"/>
  <c r="G101" i="76"/>
  <c r="G100" i="76"/>
  <c r="K31" i="72" l="1"/>
  <c r="J31" i="72"/>
  <c r="I31" i="72"/>
  <c r="H31" i="72"/>
  <c r="G31" i="72"/>
  <c r="F31" i="72"/>
  <c r="E31" i="72"/>
  <c r="D31" i="72"/>
  <c r="C31" i="72"/>
  <c r="B31" i="72"/>
  <c r="C11" i="4"/>
  <c r="D11" i="4" s="1"/>
  <c r="B11" i="4"/>
  <c r="D9" i="4"/>
  <c r="D8" i="4"/>
  <c r="K6" i="55" l="1"/>
  <c r="J6" i="55"/>
  <c r="I6" i="55"/>
  <c r="H6" i="55"/>
  <c r="G6" i="55"/>
  <c r="F6" i="55"/>
  <c r="E6" i="55"/>
  <c r="D6" i="55"/>
  <c r="C6" i="55"/>
  <c r="B6" i="55"/>
  <c r="K6" i="88"/>
  <c r="J6" i="88"/>
  <c r="I6" i="88"/>
  <c r="H6" i="88"/>
  <c r="G6" i="88"/>
  <c r="F6" i="88"/>
  <c r="E6" i="88"/>
  <c r="D6" i="88"/>
  <c r="C6" i="88"/>
  <c r="B6" i="88"/>
  <c r="K6" i="56"/>
  <c r="J6" i="56"/>
  <c r="I6" i="56"/>
  <c r="H6" i="56"/>
  <c r="G6" i="56"/>
  <c r="F6" i="56"/>
  <c r="E6" i="56"/>
  <c r="D6" i="56"/>
  <c r="C6" i="56"/>
  <c r="B6" i="56"/>
  <c r="K6" i="53"/>
  <c r="J6" i="53"/>
  <c r="I6" i="53"/>
  <c r="H6" i="53"/>
  <c r="G6" i="53"/>
  <c r="F6" i="53"/>
  <c r="E6" i="53"/>
  <c r="D6" i="53"/>
  <c r="C6" i="53"/>
  <c r="B6" i="53"/>
  <c r="B20" i="49"/>
  <c r="C17" i="49" s="1"/>
  <c r="K17" i="47"/>
  <c r="J17" i="47"/>
  <c r="I17" i="47"/>
  <c r="H17" i="47"/>
  <c r="G17" i="47"/>
  <c r="F17" i="47"/>
  <c r="E17" i="47"/>
  <c r="D17" i="47"/>
  <c r="C17" i="47"/>
  <c r="B17" i="47"/>
  <c r="K4" i="47"/>
  <c r="J4" i="47"/>
  <c r="I4" i="47"/>
  <c r="H4" i="47"/>
  <c r="G4" i="47"/>
  <c r="F4" i="47"/>
  <c r="E4" i="47"/>
  <c r="D4" i="47"/>
  <c r="C4" i="47"/>
  <c r="B4" i="47"/>
  <c r="K6" i="46"/>
  <c r="J6" i="46"/>
  <c r="I6" i="46"/>
  <c r="H6" i="46"/>
  <c r="G6" i="46"/>
  <c r="F6" i="46"/>
  <c r="E6" i="46"/>
  <c r="D6" i="46"/>
  <c r="C6" i="46"/>
  <c r="B6" i="46"/>
  <c r="K6" i="45"/>
  <c r="J6" i="45"/>
  <c r="I6" i="45"/>
  <c r="H6" i="45"/>
  <c r="G6" i="45"/>
  <c r="F6" i="45"/>
  <c r="E6" i="45"/>
  <c r="D6" i="45"/>
  <c r="C6" i="45"/>
  <c r="B6" i="45"/>
  <c r="K6" i="44"/>
  <c r="J6" i="44"/>
  <c r="I6" i="44"/>
  <c r="H6" i="44"/>
  <c r="G6" i="44"/>
  <c r="F6" i="44"/>
  <c r="E6" i="44"/>
  <c r="D6" i="44"/>
  <c r="C6" i="44"/>
  <c r="B6" i="44"/>
  <c r="B21" i="25"/>
  <c r="C17" i="25" s="1"/>
  <c r="K6" i="22"/>
  <c r="J6" i="22"/>
  <c r="I6" i="22"/>
  <c r="H6" i="22"/>
  <c r="G6" i="22"/>
  <c r="F6" i="22"/>
  <c r="E6" i="22"/>
  <c r="D6" i="22"/>
  <c r="C6" i="22"/>
  <c r="B6" i="22"/>
  <c r="K6" i="21"/>
  <c r="J6" i="21"/>
  <c r="I6" i="21"/>
  <c r="H6" i="21"/>
  <c r="G6" i="21"/>
  <c r="F6" i="21"/>
  <c r="E6" i="21"/>
  <c r="D6" i="21"/>
  <c r="C6" i="21"/>
  <c r="B6" i="21"/>
  <c r="K6" i="20"/>
  <c r="J6" i="20"/>
  <c r="I6" i="20"/>
  <c r="H6" i="20"/>
  <c r="G6" i="20"/>
  <c r="F6" i="20"/>
  <c r="E6" i="20"/>
  <c r="D6" i="20"/>
  <c r="C6" i="20"/>
  <c r="B6" i="20"/>
  <c r="D17" i="5"/>
  <c r="C17" i="5"/>
  <c r="E16" i="5"/>
  <c r="E15" i="5"/>
  <c r="E14" i="5"/>
  <c r="E13" i="5"/>
  <c r="E12" i="5"/>
  <c r="E11" i="5"/>
  <c r="E10" i="5"/>
  <c r="E9" i="5"/>
  <c r="E8" i="5"/>
  <c r="E7" i="5"/>
  <c r="E6" i="5"/>
  <c r="E5" i="5"/>
  <c r="C20" i="3"/>
  <c r="A20" i="3"/>
  <c r="C18" i="3"/>
  <c r="C22" i="3" s="1"/>
  <c r="A18" i="3"/>
  <c r="E12" i="3"/>
  <c r="E11" i="3"/>
  <c r="E10" i="3"/>
  <c r="E9" i="3"/>
  <c r="E8" i="3"/>
  <c r="E7" i="3"/>
  <c r="E20" i="3" s="1"/>
  <c r="E6" i="3"/>
  <c r="E18" i="3" s="1"/>
  <c r="E17" i="5" l="1"/>
  <c r="E22" i="3"/>
  <c r="A22" i="3"/>
  <c r="C10" i="49"/>
  <c r="C18" i="49"/>
  <c r="C11" i="49"/>
  <c r="C12" i="49"/>
  <c r="C13" i="49"/>
  <c r="C14" i="49"/>
  <c r="C15" i="49"/>
  <c r="C8" i="49"/>
  <c r="C16" i="49"/>
  <c r="C9" i="49"/>
  <c r="C10" i="25"/>
  <c r="C18" i="25"/>
  <c r="C11" i="25"/>
  <c r="C12" i="25"/>
  <c r="C13" i="25"/>
  <c r="C14" i="25"/>
  <c r="C15" i="25"/>
  <c r="C8" i="25"/>
  <c r="C16" i="25"/>
  <c r="C9" i="25"/>
  <c r="C20" i="49" l="1"/>
  <c r="C21" i="25"/>
  <c r="C19" i="37" l="1"/>
  <c r="C17" i="37"/>
  <c r="C16" i="37"/>
  <c r="C15" i="37"/>
  <c r="C14" i="37"/>
  <c r="C13" i="37"/>
  <c r="C12" i="37"/>
  <c r="C11" i="37"/>
  <c r="C10" i="37"/>
  <c r="C9" i="37"/>
  <c r="C8" i="37"/>
  <c r="C20" i="31"/>
  <c r="C18" i="31"/>
  <c r="C17" i="31"/>
  <c r="C16" i="31"/>
  <c r="C15" i="31"/>
  <c r="C14" i="31"/>
  <c r="C13" i="31"/>
  <c r="C12" i="31"/>
  <c r="C11" i="31"/>
  <c r="C10" i="31"/>
  <c r="C9" i="31"/>
  <c r="C8" i="31"/>
  <c r="K19" i="14" l="1"/>
  <c r="K28" i="14" s="1"/>
  <c r="L14" i="17"/>
  <c r="K14" i="17"/>
  <c r="J14" i="17"/>
  <c r="I14" i="17"/>
  <c r="H14" i="17"/>
  <c r="G14" i="17"/>
  <c r="F14" i="17"/>
  <c r="E14" i="17"/>
  <c r="D14" i="17"/>
  <c r="C14" i="17"/>
  <c r="C28" i="16"/>
  <c r="D24" i="16" s="1"/>
  <c r="H19" i="14"/>
  <c r="H28" i="14" s="1"/>
  <c r="G19" i="14"/>
  <c r="G28" i="14" s="1"/>
  <c r="F19" i="14"/>
  <c r="F28" i="14" s="1"/>
  <c r="E19" i="14"/>
  <c r="D19" i="14"/>
  <c r="D29" i="14" s="1"/>
  <c r="C19" i="14"/>
  <c r="C29" i="14" s="1"/>
  <c r="B19" i="14"/>
  <c r="B29" i="14" s="1"/>
  <c r="G29" i="14"/>
  <c r="E29" i="14"/>
  <c r="E28" i="14"/>
  <c r="D28" i="14"/>
  <c r="J19" i="14"/>
  <c r="J28" i="14" s="1"/>
  <c r="I19" i="14"/>
  <c r="I28" i="14" s="1"/>
  <c r="I29" i="14" l="1"/>
  <c r="H29" i="14"/>
  <c r="K29" i="14"/>
  <c r="D9" i="16"/>
  <c r="D17" i="16"/>
  <c r="D25" i="16"/>
  <c r="D12" i="16"/>
  <c r="D20" i="16"/>
  <c r="D13" i="16"/>
  <c r="D21" i="16"/>
  <c r="D18" i="16"/>
  <c r="D23" i="16"/>
  <c r="D10" i="16"/>
  <c r="D26" i="16"/>
  <c r="D11" i="16"/>
  <c r="D19" i="16"/>
  <c r="D6" i="16"/>
  <c r="D14" i="16"/>
  <c r="D22" i="16"/>
  <c r="D7" i="16"/>
  <c r="D15" i="16"/>
  <c r="D8" i="16"/>
  <c r="D16" i="16"/>
  <c r="B28" i="14"/>
  <c r="C28" i="14"/>
  <c r="F29" i="14"/>
  <c r="J29" i="14"/>
  <c r="D132" i="12" l="1"/>
  <c r="C132" i="12"/>
  <c r="B132" i="12"/>
  <c r="D119" i="12"/>
  <c r="C119" i="12"/>
  <c r="B119" i="12"/>
  <c r="D113" i="12"/>
  <c r="C113" i="12"/>
  <c r="B113" i="12"/>
  <c r="D100" i="12"/>
  <c r="C100" i="12"/>
  <c r="B100" i="12"/>
  <c r="D82" i="12"/>
  <c r="C82" i="12"/>
  <c r="B82" i="12"/>
  <c r="D65" i="12"/>
  <c r="C65" i="12"/>
  <c r="B65" i="12"/>
  <c r="D44" i="12"/>
  <c r="C44" i="12"/>
  <c r="B44" i="12"/>
  <c r="D22" i="12"/>
  <c r="C22" i="12"/>
  <c r="B22" i="12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2" i="68" l="1"/>
  <c r="C7" i="68" s="1"/>
  <c r="C31" i="68" l="1"/>
  <c r="D16" i="66"/>
  <c r="D98" i="82" l="1"/>
  <c r="D75" i="82"/>
  <c r="D76" i="82"/>
  <c r="D77" i="82"/>
  <c r="D78" i="82"/>
  <c r="D79" i="82"/>
  <c r="D74" i="82"/>
  <c r="D59" i="82"/>
  <c r="D60" i="82"/>
  <c r="D48" i="82"/>
  <c r="D25" i="82"/>
  <c r="D26" i="82"/>
  <c r="D27" i="82"/>
  <c r="D28" i="82"/>
  <c r="D29" i="82"/>
  <c r="D30" i="82"/>
  <c r="D31" i="82"/>
  <c r="D8" i="82"/>
  <c r="D9" i="82"/>
  <c r="D10" i="82"/>
  <c r="D11" i="82"/>
  <c r="D12" i="82"/>
  <c r="D13" i="82"/>
  <c r="D14" i="82"/>
  <c r="D6" i="82"/>
  <c r="D23" i="62" l="1"/>
  <c r="D24" i="62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D57" i="61"/>
  <c r="C57" i="61"/>
  <c r="C16" i="79" l="1"/>
  <c r="B16" i="79"/>
  <c r="K6" i="50" l="1"/>
  <c r="J6" i="50"/>
  <c r="I6" i="50"/>
  <c r="H6" i="50"/>
  <c r="G6" i="50"/>
  <c r="F6" i="50"/>
  <c r="E6" i="50"/>
  <c r="D6" i="50"/>
  <c r="C6" i="50"/>
  <c r="B6" i="50"/>
  <c r="C19" i="43"/>
  <c r="B19" i="43"/>
  <c r="K17" i="41"/>
  <c r="J17" i="41"/>
  <c r="I17" i="41"/>
  <c r="H17" i="41"/>
  <c r="G17" i="41"/>
  <c r="F17" i="41"/>
  <c r="E17" i="41"/>
  <c r="D17" i="41"/>
  <c r="K4" i="41"/>
  <c r="J4" i="41"/>
  <c r="I4" i="41"/>
  <c r="H4" i="41"/>
  <c r="G4" i="41"/>
  <c r="F4" i="41"/>
  <c r="E4" i="41"/>
  <c r="D4" i="41"/>
  <c r="K6" i="40"/>
  <c r="J6" i="40"/>
  <c r="I6" i="40"/>
  <c r="H6" i="40"/>
  <c r="G6" i="40"/>
  <c r="F6" i="40"/>
  <c r="E6" i="40"/>
  <c r="D6" i="40"/>
  <c r="C6" i="40"/>
  <c r="B6" i="40"/>
  <c r="K6" i="39"/>
  <c r="J6" i="39"/>
  <c r="I6" i="39"/>
  <c r="H6" i="39"/>
  <c r="G6" i="39"/>
  <c r="F6" i="39"/>
  <c r="E6" i="39"/>
  <c r="D6" i="39"/>
  <c r="C6" i="39"/>
  <c r="B6" i="39"/>
  <c r="K6" i="38"/>
  <c r="J6" i="38"/>
  <c r="I6" i="38"/>
  <c r="H6" i="38"/>
  <c r="G6" i="38"/>
  <c r="F6" i="38"/>
  <c r="E6" i="38"/>
  <c r="D6" i="38"/>
  <c r="C6" i="38"/>
  <c r="B6" i="38"/>
  <c r="B17" i="81" l="1"/>
  <c r="C14" i="81" s="1"/>
  <c r="B20" i="80"/>
  <c r="C18" i="80" s="1"/>
  <c r="K6" i="52"/>
  <c r="J6" i="52"/>
  <c r="I6" i="52"/>
  <c r="H6" i="52"/>
  <c r="G6" i="52"/>
  <c r="F6" i="52"/>
  <c r="E6" i="52"/>
  <c r="D6" i="52"/>
  <c r="C6" i="52"/>
  <c r="B6" i="52"/>
  <c r="C13" i="80" l="1"/>
  <c r="C14" i="80"/>
  <c r="C15" i="80"/>
  <c r="C8" i="80"/>
  <c r="C9" i="80"/>
  <c r="C17" i="80"/>
  <c r="C11" i="80"/>
  <c r="C12" i="80"/>
  <c r="C16" i="80"/>
  <c r="C10" i="80"/>
  <c r="C10" i="81"/>
  <c r="C11" i="81"/>
  <c r="C13" i="81"/>
  <c r="C15" i="81"/>
  <c r="C8" i="81"/>
  <c r="C9" i="81"/>
  <c r="C12" i="81"/>
  <c r="C20" i="80" l="1"/>
  <c r="C17" i="81"/>
  <c r="D15" i="66" l="1"/>
  <c r="K30" i="63" l="1"/>
  <c r="D96" i="82"/>
  <c r="D97" i="82"/>
  <c r="D16" i="82"/>
  <c r="D15" i="82"/>
  <c r="D27" i="62"/>
  <c r="D26" i="62"/>
  <c r="D25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J30" i="63" l="1"/>
  <c r="C18" i="68" l="1"/>
  <c r="D14" i="66"/>
  <c r="D13" i="66"/>
  <c r="D12" i="66"/>
  <c r="D11" i="66"/>
  <c r="D10" i="66"/>
  <c r="D9" i="66"/>
  <c r="D8" i="66"/>
  <c r="D7" i="66"/>
  <c r="I30" i="63"/>
  <c r="H30" i="63"/>
  <c r="G30" i="63"/>
  <c r="F30" i="63"/>
  <c r="E30" i="63"/>
  <c r="D30" i="63"/>
  <c r="C30" i="63"/>
  <c r="B30" i="63"/>
  <c r="C102" i="82"/>
  <c r="B102" i="82"/>
  <c r="D101" i="82"/>
  <c r="D100" i="82"/>
  <c r="D99" i="82"/>
  <c r="D95" i="82"/>
  <c r="D94" i="82"/>
  <c r="D93" i="82"/>
  <c r="D92" i="82"/>
  <c r="D91" i="82"/>
  <c r="C85" i="82"/>
  <c r="B85" i="82"/>
  <c r="D84" i="82"/>
  <c r="D83" i="82"/>
  <c r="D82" i="82"/>
  <c r="D81" i="82"/>
  <c r="C68" i="82"/>
  <c r="B68" i="82"/>
  <c r="D67" i="82"/>
  <c r="D66" i="82"/>
  <c r="D65" i="82"/>
  <c r="D64" i="82"/>
  <c r="D63" i="82"/>
  <c r="D62" i="82"/>
  <c r="D61" i="82"/>
  <c r="D58" i="82"/>
  <c r="D57" i="82"/>
  <c r="C51" i="82"/>
  <c r="B51" i="82"/>
  <c r="D50" i="82"/>
  <c r="D49" i="82"/>
  <c r="D47" i="82"/>
  <c r="D46" i="82"/>
  <c r="D45" i="82"/>
  <c r="D44" i="82"/>
  <c r="D43" i="82"/>
  <c r="D42" i="82"/>
  <c r="D41" i="82"/>
  <c r="D40" i="82"/>
  <c r="C34" i="82"/>
  <c r="B34" i="82"/>
  <c r="D33" i="82"/>
  <c r="D32" i="82"/>
  <c r="D23" i="82"/>
  <c r="C17" i="82"/>
  <c r="B17" i="82"/>
  <c r="C28" i="62"/>
  <c r="B28" i="62"/>
  <c r="D5" i="62"/>
  <c r="E5" i="61"/>
  <c r="C17" i="68" l="1"/>
  <c r="C30" i="68"/>
  <c r="C26" i="68"/>
  <c r="C21" i="68"/>
  <c r="C8" i="68"/>
  <c r="C25" i="68"/>
  <c r="C22" i="68"/>
  <c r="D85" i="82"/>
  <c r="D102" i="82"/>
  <c r="C29" i="68"/>
  <c r="E57" i="61"/>
  <c r="D17" i="82"/>
  <c r="D34" i="82"/>
  <c r="D51" i="82"/>
  <c r="D68" i="82"/>
  <c r="D28" i="62"/>
  <c r="C13" i="68"/>
  <c r="C23" i="68"/>
  <c r="C16" i="68"/>
  <c r="C32" i="68"/>
  <c r="C15" i="68"/>
  <c r="C14" i="68"/>
  <c r="C12" i="68"/>
  <c r="C19" i="68"/>
  <c r="C9" i="68"/>
  <c r="C20" i="68"/>
  <c r="C11" i="68"/>
  <c r="C28" i="68"/>
  <c r="C27" i="68"/>
  <c r="C24" i="68"/>
  <c r="C10" i="68"/>
</calcChain>
</file>

<file path=xl/sharedStrings.xml><?xml version="1.0" encoding="utf-8"?>
<sst xmlns="http://schemas.openxmlformats.org/spreadsheetml/2006/main" count="2476" uniqueCount="882">
  <si>
    <t>MAIN MACROECONOMIC VARIABLES</t>
  </si>
  <si>
    <t>PRODUCTO / PRODUCT</t>
  </si>
  <si>
    <t>PBI (Var % Real)</t>
  </si>
  <si>
    <t>PBI Minero (Var % Real)</t>
  </si>
  <si>
    <t>Inflacion Tasa %</t>
  </si>
  <si>
    <t>Tipo de Cambio Promedio (S/. Por USD $ )</t>
  </si>
  <si>
    <t xml:space="preserve"> </t>
  </si>
  <si>
    <t>Exportaciones ( US$ MM)</t>
  </si>
  <si>
    <t xml:space="preserve">1/ </t>
  </si>
  <si>
    <t>MONTHLY EVOLUTION OF DOMESTIC  GDP  AND MINING GDP</t>
  </si>
  <si>
    <t xml:space="preserve">  ITEM / ITEM</t>
  </si>
  <si>
    <t>ENE/JAN</t>
  </si>
  <si>
    <t>FEB/FEB</t>
  </si>
  <si>
    <t>MAR/MAR</t>
  </si>
  <si>
    <t>ABR/APR</t>
  </si>
  <si>
    <t>MAY/MAY</t>
  </si>
  <si>
    <t>JUN/JUN</t>
  </si>
  <si>
    <t>JUL/JUL</t>
  </si>
  <si>
    <t>AGO/AUG</t>
  </si>
  <si>
    <t>SET/SEP</t>
  </si>
  <si>
    <t>OCT/OCT</t>
  </si>
  <si>
    <t>NOV/NOV</t>
  </si>
  <si>
    <t>DIC/DEC</t>
  </si>
  <si>
    <t>MINING ACTIVITY THROUGHOUT THE COUNTRY*</t>
  </si>
  <si>
    <t>UNIDADES MINERAS</t>
  </si>
  <si>
    <t>EXTENSIÓN</t>
  </si>
  <si>
    <t>% DEL PERÚ</t>
  </si>
  <si>
    <t>Ha</t>
  </si>
  <si>
    <t xml:space="preserve">MINING RIGHTS </t>
  </si>
  <si>
    <t>DESCRIPCIÓN</t>
  </si>
  <si>
    <t xml:space="preserve">CANTIDAD </t>
  </si>
  <si>
    <t>Derechos mineros titulados</t>
  </si>
  <si>
    <t>TOTAL</t>
  </si>
  <si>
    <t xml:space="preserve">AREAS RESTRICTED FROM MINING ACTIVITY </t>
  </si>
  <si>
    <t>TIPO DE ÁREAS RESTRINGIDAS</t>
  </si>
  <si>
    <t xml:space="preserve"> CANTIDAD</t>
  </si>
  <si>
    <t>COMPAÑIA MINERA ARES S.A.C.</t>
  </si>
  <si>
    <t>ANABI S.A.C.</t>
  </si>
  <si>
    <t>HUDBAY PERU S.A.C.</t>
  </si>
  <si>
    <t>VOLCAN COMPAÑÍA MINERA S.A.A.</t>
  </si>
  <si>
    <t>CATALINA HUANCA SOCIEDAD MINERA S.A.C.</t>
  </si>
  <si>
    <t>MINSUR S.A.</t>
  </si>
  <si>
    <t>TREVALI PERU S.A.C.</t>
  </si>
  <si>
    <t>COMPAÑIA MINERA PODEROSA S.A.</t>
  </si>
  <si>
    <t>COMPAÑIA MINERA RAURA S.A.</t>
  </si>
  <si>
    <t>AÑO</t>
  </si>
  <si>
    <t>CANT.</t>
  </si>
  <si>
    <t>-</t>
  </si>
  <si>
    <t xml:space="preserve">TOTAL </t>
  </si>
  <si>
    <t>PLACE OF PERU IN THE WORLDWIDE RANKING OF MINING PRODUCTION</t>
  </si>
  <si>
    <t>LATINOAMÉRICA / LATIN AMERICA</t>
  </si>
  <si>
    <t>MUNDO / WORLD</t>
  </si>
  <si>
    <t xml:space="preserve">Zinc / Zinc </t>
  </si>
  <si>
    <t xml:space="preserve">Estaño / Tin </t>
  </si>
  <si>
    <t>Plomo / Lead</t>
  </si>
  <si>
    <t>Oro / Gold</t>
  </si>
  <si>
    <t>Cobre / Copper</t>
  </si>
  <si>
    <t>Plata / Silver</t>
  </si>
  <si>
    <t>Molibdeno / Molybdenum</t>
  </si>
  <si>
    <t>Selenio / Selenium</t>
  </si>
  <si>
    <t>Cadmio / Cadmium</t>
  </si>
  <si>
    <t>Roca Fosfórica / Phosphoric Rock</t>
  </si>
  <si>
    <t>METAL MINING PRODUCTION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</si>
  <si>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</si>
  <si>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</si>
  <si>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</si>
  <si>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</si>
  <si>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</si>
  <si>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</si>
  <si>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</si>
  <si>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</si>
  <si>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MINISTERIO DE ENERGIA Y MINAS / MINISTRY OF ENERGY AND MINES</t>
  </si>
  <si>
    <t>COBRE / COPPER</t>
  </si>
  <si>
    <t>ORO / GOLD</t>
  </si>
  <si>
    <t>ZINC / ZINC</t>
  </si>
  <si>
    <t>PLOMO / LEAD</t>
  </si>
  <si>
    <t>Cobre</t>
  </si>
  <si>
    <t>Oro</t>
  </si>
  <si>
    <t>Zinc</t>
  </si>
  <si>
    <t>Plata</t>
  </si>
  <si>
    <t>Plomo</t>
  </si>
  <si>
    <t>Hierro</t>
  </si>
  <si>
    <t>Estaño</t>
  </si>
  <si>
    <t>AREQUIPA</t>
  </si>
  <si>
    <t>TACNA</t>
  </si>
  <si>
    <t>MOQUEGUA</t>
  </si>
  <si>
    <t>CUSCO</t>
  </si>
  <si>
    <t>LAMBAYEQUE</t>
  </si>
  <si>
    <t>PIURA</t>
  </si>
  <si>
    <t>CAJAMARCA</t>
  </si>
  <si>
    <t>PASCO</t>
  </si>
  <si>
    <t>LA LIBERTAD</t>
  </si>
  <si>
    <t>LIMA</t>
  </si>
  <si>
    <t>ICA</t>
  </si>
  <si>
    <t>HUANCAVELICA</t>
  </si>
  <si>
    <t>PUNO</t>
  </si>
  <si>
    <t>AYACUCHO</t>
  </si>
  <si>
    <t>AMAZONAS</t>
  </si>
  <si>
    <t>LORETO</t>
  </si>
  <si>
    <t>MADRE DE DIOS</t>
  </si>
  <si>
    <t>DOMESTIC EXPORTS (MILLIONS OF US$)</t>
  </si>
  <si>
    <t>%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</si>
  <si>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</si>
  <si>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</si>
  <si>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</si>
  <si>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</si>
  <si>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</si>
  <si>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</si>
  <si>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</si>
  <si>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</si>
  <si>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SOURCE: BCRP (CENTRAL RESERVE BANK OF PERU)</t>
  </si>
  <si>
    <t>PREPARED BY: MEM (MINISTRY OF ENERGY AND MINES)</t>
  </si>
  <si>
    <t>PRODUCTOS / PRODUCTS</t>
  </si>
  <si>
    <t>US$ MM</t>
  </si>
  <si>
    <t>China</t>
  </si>
  <si>
    <t>Suiza</t>
  </si>
  <si>
    <t>Estados Unidos</t>
  </si>
  <si>
    <t>Brasil</t>
  </si>
  <si>
    <t>Italia</t>
  </si>
  <si>
    <t>Alemania</t>
  </si>
  <si>
    <t>Chile</t>
  </si>
  <si>
    <t>Cobre / copper</t>
  </si>
  <si>
    <t>Oro / gold</t>
  </si>
  <si>
    <t>Zinc / zinc</t>
  </si>
  <si>
    <t>Plata / silver</t>
  </si>
  <si>
    <t>Plomo / lead</t>
  </si>
  <si>
    <t>Estaño / tin</t>
  </si>
  <si>
    <t>Hierro / iron</t>
  </si>
  <si>
    <t>Molibdeno / molybdenum</t>
  </si>
  <si>
    <t>Otros / other</t>
  </si>
  <si>
    <t>Valor / value</t>
  </si>
  <si>
    <t>(US$MM)</t>
  </si>
  <si>
    <t>Cantidad / volume</t>
  </si>
  <si>
    <t>(Miles Tm)</t>
  </si>
  <si>
    <t>(Miles Oz. Tr.)</t>
  </si>
  <si>
    <t>(Miles Tm.)</t>
  </si>
  <si>
    <t>(Millones Oz. Tr.)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</si>
  <si>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</si>
  <si>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</si>
  <si>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</si>
  <si>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</si>
  <si>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</si>
  <si>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</si>
  <si>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</si>
  <si>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</si>
  <si>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US$/Oz.tr.</t>
  </si>
  <si>
    <t>US$/tm</t>
  </si>
  <si>
    <t>PAÍS / COUNTRY</t>
  </si>
  <si>
    <t>COPPER DOMESTIC PRODUCTION BY COMPANY (FMT)</t>
  </si>
  <si>
    <t>EMPRESA / COMPANY</t>
  </si>
  <si>
    <t>SOCIEDAD MINERA EL BROCAL S.A.A.</t>
  </si>
  <si>
    <t>GOLD FIELDS LA CIMA S.A.</t>
  </si>
  <si>
    <t>COPPER DOMESTIC PRODUCTOR BY REGIONS (FMT)</t>
  </si>
  <si>
    <t>ESTRATO / LAYER</t>
  </si>
  <si>
    <t>PAÍS</t>
  </si>
  <si>
    <t>US$ MILLONES</t>
  </si>
  <si>
    <t>Country</t>
  </si>
  <si>
    <t>US$ Millions</t>
  </si>
  <si>
    <t>Japón</t>
  </si>
  <si>
    <t>España</t>
  </si>
  <si>
    <t>Bulgaria</t>
  </si>
  <si>
    <t>Otros</t>
  </si>
  <si>
    <t>Total</t>
  </si>
  <si>
    <t>Australia</t>
  </si>
  <si>
    <t>Rusia</t>
  </si>
  <si>
    <t>Ghana</t>
  </si>
  <si>
    <t>Indonesia</t>
  </si>
  <si>
    <t>MINERA YANACOCHA S.R.L.</t>
  </si>
  <si>
    <t>MINERA BARRICK MISQUICHILCA S.A.</t>
  </si>
  <si>
    <t>CONSORCIO MINERO HORIZONTE S.A.</t>
  </si>
  <si>
    <t>LA ARENA S.A.</t>
  </si>
  <si>
    <t>MINERA AURIFERA RETAMAS S.A.</t>
  </si>
  <si>
    <t>COMPAÑIA MINERA COIMOLACHE S.A.</t>
  </si>
  <si>
    <t>MINERA LAYTARUMA S.A.</t>
  </si>
  <si>
    <t>MINERA VETA DORADA S.A.C.</t>
  </si>
  <si>
    <t>OTROS</t>
  </si>
  <si>
    <t>La Libertad</t>
  </si>
  <si>
    <t>Cajamarca</t>
  </si>
  <si>
    <t>Arequipa</t>
  </si>
  <si>
    <t>Ayacucho</t>
  </si>
  <si>
    <t>Puno</t>
  </si>
  <si>
    <t>Moquegua</t>
  </si>
  <si>
    <t>Tacna</t>
  </si>
  <si>
    <t>Cusco</t>
  </si>
  <si>
    <t>Pasco</t>
  </si>
  <si>
    <t>Lima</t>
  </si>
  <si>
    <t>Ica</t>
  </si>
  <si>
    <t>Huancavelica</t>
  </si>
  <si>
    <t>Canadá</t>
  </si>
  <si>
    <t>Reino Unido</t>
  </si>
  <si>
    <t>India</t>
  </si>
  <si>
    <t>Emiratos Árabes Unidos</t>
  </si>
  <si>
    <t>EMPRESA MINERA LOS QUENUALES S.A.</t>
  </si>
  <si>
    <t>MINERA BATEAS S.A.C.</t>
  </si>
  <si>
    <t>PLATA  / SILVER</t>
  </si>
  <si>
    <t>ZINC DOMESTIC PRODUCTION BY COMPANY (FMT)</t>
  </si>
  <si>
    <t>ZINC DOMESTIC PRODUCTOR BY REGIONS (FMT)</t>
  </si>
  <si>
    <t>Taiwán</t>
  </si>
  <si>
    <t>Bélgica</t>
  </si>
  <si>
    <t>LEAD DOMESTIC PRODUCTION BY COMPANY (FMT)</t>
  </si>
  <si>
    <t>LEAD DOMESTIC PRODUCTOR BY REGIONS (FMT)</t>
  </si>
  <si>
    <t>HIERRO /IRON</t>
  </si>
  <si>
    <t>Perú</t>
  </si>
  <si>
    <t>ESTAÑO /TIN</t>
  </si>
  <si>
    <t>MOLIBDENO  / MOLYBDENUM</t>
  </si>
  <si>
    <t>CALIZA / DOLOMITA</t>
  </si>
  <si>
    <t>FOSFATOS</t>
  </si>
  <si>
    <t>ARCILLAS</t>
  </si>
  <si>
    <t>PUZOLANA</t>
  </si>
  <si>
    <t>CALCITA</t>
  </si>
  <si>
    <t>ANDALUCITA</t>
  </si>
  <si>
    <t>YESO</t>
  </si>
  <si>
    <t>TRAVERTINO</t>
  </si>
  <si>
    <t>DIATOMITAS</t>
  </si>
  <si>
    <t>BARITINA</t>
  </si>
  <si>
    <t>PIZARRA</t>
  </si>
  <si>
    <t>CONCHUELAS</t>
  </si>
  <si>
    <t>ARENISCA / CUARCITA</t>
  </si>
  <si>
    <t>BENTONITA</t>
  </si>
  <si>
    <t>TALCO</t>
  </si>
  <si>
    <t xml:space="preserve">RUBRO </t>
  </si>
  <si>
    <t>ITEM</t>
  </si>
  <si>
    <t>MINING EQUIPMENT</t>
  </si>
  <si>
    <t>EXPLORACIÓN</t>
  </si>
  <si>
    <t>EXPLORATION</t>
  </si>
  <si>
    <t>EXPLOTACIÓN</t>
  </si>
  <si>
    <t>INFRAESTRUCTURA</t>
  </si>
  <si>
    <t>INFRASTRUCTURE</t>
  </si>
  <si>
    <t>OTHER</t>
  </si>
  <si>
    <t xml:space="preserve">GRAND TOTAL </t>
  </si>
  <si>
    <t>VAR. %</t>
  </si>
  <si>
    <t xml:space="preserve">1° </t>
  </si>
  <si>
    <t>SOCIEDAD MINERA CERRO VERDE S.A.A.</t>
  </si>
  <si>
    <t>2°</t>
  </si>
  <si>
    <t>3°</t>
  </si>
  <si>
    <t>4°</t>
  </si>
  <si>
    <t>COMPAÑIA MINERA ANTAPACCAY S.A.</t>
  </si>
  <si>
    <t>5°</t>
  </si>
  <si>
    <t>6°</t>
  </si>
  <si>
    <t>SOUTHERN PERU COPPER CORPORATION SUCURSAL DEL PERU</t>
  </si>
  <si>
    <t>7°</t>
  </si>
  <si>
    <t>COMPAÑIA MINERA ANTAMINA S.A.</t>
  </si>
  <si>
    <t>8°</t>
  </si>
  <si>
    <t>9°</t>
  </si>
  <si>
    <t>ANGLO AMERICAN QUELLAVECO S.A.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</si>
  <si>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</si>
  <si>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</si>
  <si>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</si>
  <si>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</si>
  <si>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</si>
  <si>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</si>
  <si>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</si>
  <si>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</si>
  <si>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</si>
  <si>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</si>
  <si>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</si>
  <si>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</si>
  <si>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</si>
  <si>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</si>
  <si>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</si>
  <si>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</si>
  <si>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</si>
  <si>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</si>
  <si>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MARCOBRE S.A.C.</t>
  </si>
  <si>
    <t>28°</t>
  </si>
  <si>
    <t>29°</t>
  </si>
  <si>
    <t>SOCIEDAD MINERA CORONA S.A.</t>
  </si>
  <si>
    <t>30°</t>
  </si>
  <si>
    <t>31°</t>
  </si>
  <si>
    <t>32°</t>
  </si>
  <si>
    <t>33°</t>
  </si>
  <si>
    <t>34°</t>
  </si>
  <si>
    <t>35°</t>
  </si>
  <si>
    <t>PAN AMERICAN SILVER HUARON S.A.</t>
  </si>
  <si>
    <t>36°</t>
  </si>
  <si>
    <t>37°</t>
  </si>
  <si>
    <t>38°</t>
  </si>
  <si>
    <t>39°</t>
  </si>
  <si>
    <t>CONSORCIO DE INGENIEROS EJECUTORES MINEROS S.A.</t>
  </si>
  <si>
    <t>40°</t>
  </si>
  <si>
    <t>SHAHUINDO S.A.C.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</si>
  <si>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</si>
  <si>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</si>
  <si>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</si>
  <si>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</si>
  <si>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</si>
  <si>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</si>
  <si>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</si>
  <si>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</si>
  <si>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</si>
  <si>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</si>
  <si>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RANKING OF COMPANIES FOR MINING INVESTMENT (US$)</t>
  </si>
  <si>
    <t xml:space="preserve">MINING INVESTMENT BY REGION (US$) </t>
  </si>
  <si>
    <t>CALLAO</t>
  </si>
  <si>
    <t>SHOUGANG HIERRO PERU S.A.A.</t>
  </si>
  <si>
    <t>DIRECT EMPLOYMENT BY TYPE OF EMPLOYER</t>
  </si>
  <si>
    <t>Year</t>
  </si>
  <si>
    <t>Company</t>
  </si>
  <si>
    <t>Contractor</t>
  </si>
  <si>
    <t>DIRECT EMPLOYMENT BY GENDER AND TYPE OF EMPLOYER</t>
  </si>
  <si>
    <t>Compañía / Company</t>
  </si>
  <si>
    <t>Varones  / Men</t>
  </si>
  <si>
    <t>Mujeres  / Women</t>
  </si>
  <si>
    <t>Contratista / Contractor</t>
  </si>
  <si>
    <t>Varones / Men</t>
  </si>
  <si>
    <t>REGIÓN</t>
  </si>
  <si>
    <t>Region</t>
  </si>
  <si>
    <t>Workers</t>
  </si>
  <si>
    <t>% REGIONAL</t>
  </si>
  <si>
    <t>% FORÁNEO</t>
  </si>
  <si>
    <t>%Regional worker</t>
  </si>
  <si>
    <t>%foreign</t>
  </si>
  <si>
    <t xml:space="preserve">MINING WORKER ORIGIN </t>
  </si>
  <si>
    <t xml:space="preserve">AÑOS </t>
  </si>
  <si>
    <t>FATAL ACCIDENTS STATISTICS</t>
  </si>
  <si>
    <t xml:space="preserve"> -</t>
  </si>
  <si>
    <t>MAIN EXPORT DESTINATIONS IN MINING</t>
  </si>
  <si>
    <t>DESTINATION OF DOMESTIC EXPORTS OF COPPER</t>
  </si>
  <si>
    <t>DESTINATION OF DOMESTIC EXPORTS OF GOLD</t>
  </si>
  <si>
    <t>DESTINATION OF DOMESTIC EXPORTS OF SILVER</t>
  </si>
  <si>
    <t>DESTINATION OF DOMESTIC EXPORTS OF ZINC</t>
  </si>
  <si>
    <t>DESTINATION OF DOMESTIC EXPORTS OF LEAD</t>
  </si>
  <si>
    <t>NON-METALLIC MINING PRODUCTION BY REGION - MAIN PRODUCTS (MT)</t>
  </si>
  <si>
    <t>ANNUAL MINING INVESTMENT BY CATEGORIES (US$ Millions)</t>
  </si>
  <si>
    <t>CONSTRUCCIÓN</t>
  </si>
  <si>
    <t>CATEO Y PROSPECCIÓN</t>
  </si>
  <si>
    <t>BENEFICIO</t>
  </si>
  <si>
    <t>CIERRE FINAL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</si>
  <si>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</si>
  <si>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</si>
  <si>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</si>
  <si>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</si>
  <si>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</si>
  <si>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</si>
  <si>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</si>
  <si>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</si>
  <si>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</si>
  <si>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 xml:space="preserve">  AMAZONAS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</si>
  <si>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</si>
  <si>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</si>
  <si>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</si>
  <si>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</si>
  <si>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</si>
  <si>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</si>
  <si>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ICA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</si>
  <si>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</si>
  <si>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</si>
  <si>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</si>
  <si>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</si>
  <si>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</si>
  <si>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</si>
  <si>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</si>
  <si>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</si>
  <si>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</si>
  <si>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TACNA</t>
  </si>
  <si>
    <t xml:space="preserve">  TUMBES</t>
  </si>
  <si>
    <t xml:space="preserve">  UCAYALI</t>
  </si>
  <si>
    <t xml:space="preserve">  TOTAL</t>
  </si>
  <si>
    <t>1/</t>
  </si>
  <si>
    <t>2/</t>
  </si>
  <si>
    <t>Datos preliminares.</t>
  </si>
  <si>
    <t>En el año 2014, inició producción el proyecto aurífero "Anama" ubicado en la región Apurimac.</t>
  </si>
  <si>
    <t>Incluye producción estimada de los mineros artesanales de Madre de Dios.</t>
  </si>
  <si>
    <t>COMPAÑÍA DE MINAS BUENAVENTURA S.A.A.</t>
  </si>
  <si>
    <t>IRON DOMESTIC PRODUCTION (FTM)</t>
  </si>
  <si>
    <t>US$/lb</t>
  </si>
  <si>
    <t>VALOR US$ MILLONES</t>
  </si>
  <si>
    <t>RESTO DE EXPORTACIONES</t>
  </si>
  <si>
    <t>Corea del Sur (República de Corea)</t>
  </si>
  <si>
    <t>Países Bajos (Holanda)</t>
  </si>
  <si>
    <t>Suecia</t>
  </si>
  <si>
    <t>UNIDAD</t>
  </si>
  <si>
    <t>Volumen / Volume</t>
  </si>
  <si>
    <t>Sudáfrica</t>
  </si>
  <si>
    <t>Argentina</t>
  </si>
  <si>
    <t>Colombia</t>
  </si>
  <si>
    <t>Bolivia</t>
  </si>
  <si>
    <t>DESTINATION OF DOMESTIC EXPORTS OF IRON</t>
  </si>
  <si>
    <t>DESTINATION OF DOMESTIC EXPORTS OF TIN</t>
  </si>
  <si>
    <t>DESTINATION OF DOMESTIC EXPORTS OF MOLYBDENUM</t>
  </si>
  <si>
    <t>Tailandia</t>
  </si>
  <si>
    <t>MINING UNITS</t>
  </si>
  <si>
    <t>EXTENSION</t>
  </si>
  <si>
    <t xml:space="preserve">% OF PERU </t>
  </si>
  <si>
    <t>UNIDADES EN PRODUCCIÓN MINERA</t>
  </si>
  <si>
    <t>UNITS IN MINING PRODUCTION</t>
  </si>
  <si>
    <t>UNIDADES EN EXPLORACIÓN MINERA</t>
  </si>
  <si>
    <t xml:space="preserve">UNITS IN MINING EXPLORATION </t>
  </si>
  <si>
    <t>TOTAL DE UNIDADES EN ACTIVIDAD MINERA</t>
  </si>
  <si>
    <t xml:space="preserve">TOTAL OF UNITS IN MINING ACTIVITY </t>
  </si>
  <si>
    <t>MINERA LAS BAMBAS S.A.</t>
  </si>
  <si>
    <t>COMPAÑIA MINERA ZAFRANAL S.A.C.</t>
  </si>
  <si>
    <t>+</t>
  </si>
  <si>
    <t>ARENA (GRUESA/FINA)</t>
  </si>
  <si>
    <t>SAL</t>
  </si>
  <si>
    <t>PIROFILITA</t>
  </si>
  <si>
    <t>FELDESPATOS</t>
  </si>
  <si>
    <t>ANDESITA</t>
  </si>
  <si>
    <t>PIEDRA LAJA</t>
  </si>
  <si>
    <t>SILICATOS</t>
  </si>
  <si>
    <t>SULFATOS</t>
  </si>
  <si>
    <t>GRANODIORITA ORNAMENTAL</t>
  </si>
  <si>
    <t>MICA</t>
  </si>
  <si>
    <t>GDP (Real % Change)</t>
  </si>
  <si>
    <t>Inflation  (Rate)</t>
  </si>
  <si>
    <t>Average Exchangue Rate (S/. For US$)</t>
  </si>
  <si>
    <t>Exports ( US$ MM)</t>
  </si>
  <si>
    <t>Metallic Exports (US$MM)</t>
  </si>
  <si>
    <t>Importaciones (US$ MM)</t>
  </si>
  <si>
    <t>Imports (US$ MM)</t>
  </si>
  <si>
    <t>n.d.</t>
  </si>
  <si>
    <t xml:space="preserve">Datos sujetos a ajuste / DATA SUBJECT TO BE ADJUSTED </t>
  </si>
  <si>
    <t>FUENTE: BANCO CENTRAL DE RESERVA DEL PERÚ (BCRP) / SOURCE: CENTRAL RESERVE BANK OF PERU, BCRP.</t>
  </si>
  <si>
    <t>COMPAÑIA MINERA CHUNGAR S.A.C.</t>
  </si>
  <si>
    <t>VAR%</t>
  </si>
  <si>
    <t>TUMBES</t>
  </si>
  <si>
    <t>EMPRESA</t>
  </si>
  <si>
    <t>EQUIPAMIENTO MINERO</t>
  </si>
  <si>
    <t>REGIONES</t>
  </si>
  <si>
    <t>Oct.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</si>
  <si>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</si>
  <si>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</si>
  <si>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</si>
  <si>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</si>
  <si>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</si>
  <si>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</si>
  <si>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</si>
  <si>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</si>
  <si>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</si>
  <si>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</si>
  <si>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</si>
  <si>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</si>
  <si>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Abr</t>
  </si>
  <si>
    <t>Ago</t>
  </si>
  <si>
    <t>Sep</t>
  </si>
  <si>
    <t>Oct</t>
  </si>
  <si>
    <t>Set.</t>
  </si>
  <si>
    <t>Set</t>
  </si>
  <si>
    <t>TOTAL GENERAL</t>
  </si>
  <si>
    <t>LME</t>
  </si>
  <si>
    <t>LMB</t>
  </si>
  <si>
    <t>London Fix</t>
  </si>
  <si>
    <t>TSI</t>
  </si>
  <si>
    <t>US Market</t>
  </si>
  <si>
    <t xml:space="preserve">Australia </t>
  </si>
  <si>
    <t xml:space="preserve">Chile </t>
  </si>
  <si>
    <t xml:space="preserve">China </t>
  </si>
  <si>
    <t xml:space="preserve">Zambia </t>
  </si>
  <si>
    <t xml:space="preserve">Ghana </t>
  </si>
  <si>
    <t xml:space="preserve">Indonesia </t>
  </si>
  <si>
    <t xml:space="preserve">Bolivia </t>
  </si>
  <si>
    <t xml:space="preserve">India </t>
  </si>
  <si>
    <t xml:space="preserve">Congo (Kinshasa) </t>
  </si>
  <si>
    <t xml:space="preserve">Vietnam </t>
  </si>
  <si>
    <t xml:space="preserve">Armenia </t>
  </si>
  <si>
    <t xml:space="preserve">Mongolia </t>
  </si>
  <si>
    <t>En el año 2016, se incorporó la información estimada de la producción artesanal de Piura, Puno y Arequipa</t>
  </si>
  <si>
    <t>México</t>
  </si>
  <si>
    <t>Diatomita / Diatomite</t>
  </si>
  <si>
    <t>Indio / Indium</t>
  </si>
  <si>
    <t>Andalucita / Kyanite and related minerals</t>
  </si>
  <si>
    <t>11</t>
  </si>
  <si>
    <t>CIERRE POST-CIERRE(DEFINITIVO)</t>
  </si>
  <si>
    <t>Balanza Comercial (US$ MM)</t>
  </si>
  <si>
    <t>Trade Balance (US$ MM)</t>
  </si>
  <si>
    <t>EXPORT OF THE MAIN METALLIC PRODUCTS (MILLIONS OF US$)</t>
  </si>
  <si>
    <t>Filipinas</t>
  </si>
  <si>
    <t>Malasia</t>
  </si>
  <si>
    <t>Vietnam</t>
  </si>
  <si>
    <t>Turquía</t>
  </si>
  <si>
    <t>Polonia</t>
  </si>
  <si>
    <t xml:space="preserve">ANNUAL EVOLUTION OF NON METALLIC EXPORTS </t>
  </si>
  <si>
    <t>Varios</t>
  </si>
  <si>
    <t>Millones de TMF</t>
  </si>
  <si>
    <t>(US$ MM)</t>
  </si>
  <si>
    <t>(Millones Tm.)</t>
  </si>
  <si>
    <t xml:space="preserve">México </t>
  </si>
  <si>
    <t xml:space="preserve">Brasil </t>
  </si>
  <si>
    <t>PRODUCTO</t>
  </si>
  <si>
    <t>12</t>
  </si>
  <si>
    <t>EXTENSIÓN (Ha)</t>
  </si>
  <si>
    <t xml:space="preserve">Químicos </t>
  </si>
  <si>
    <t>Nd</t>
  </si>
  <si>
    <t>Congo</t>
  </si>
  <si>
    <t>Zambia</t>
  </si>
  <si>
    <t xml:space="preserve">PAÍS </t>
  </si>
  <si>
    <t>Nigeria</t>
  </si>
  <si>
    <t>Ruanda</t>
  </si>
  <si>
    <t>Armenia</t>
  </si>
  <si>
    <t xml:space="preserve">Argentina </t>
  </si>
  <si>
    <t>Cobre, zinc, otros</t>
  </si>
  <si>
    <t>ANNUAL EVOLUTION OF COPPER EXPORTS</t>
  </si>
  <si>
    <t>ANNUAL EVOLUTION OF GOLD EXPORTS</t>
  </si>
  <si>
    <t>ANNUAL EVOLUTION OF SILVER EXPORTS</t>
  </si>
  <si>
    <t>ANNUAL EVOLUTION OF ZINC EXPORTS</t>
  </si>
  <si>
    <t>ANNUAL EVOLUTION OF LEAD EXPORTS</t>
  </si>
  <si>
    <t>ANNUAL EVOLUTION OF IRON EXPORTS</t>
  </si>
  <si>
    <t>ANNUAL EVOLUTION OF TIN EXPORTS</t>
  </si>
  <si>
    <t>ANNUAL EVOLUTION OF MOLYBDENUM EXPORTS</t>
  </si>
  <si>
    <t>Áncash</t>
  </si>
  <si>
    <t>Junín</t>
  </si>
  <si>
    <t>Huánuco</t>
  </si>
  <si>
    <t>Pequeño Productor Minero</t>
  </si>
  <si>
    <t>Productor Minero Artesanal</t>
  </si>
  <si>
    <t>Flotación</t>
  </si>
  <si>
    <t>Lixiviación</t>
  </si>
  <si>
    <t>Gravimetría</t>
  </si>
  <si>
    <t>PROCESO / PROCESS</t>
  </si>
  <si>
    <t>Gran y Mediana Minería</t>
  </si>
  <si>
    <t>COMPAÑIA MINERA CONDESTABLE S.A.</t>
  </si>
  <si>
    <t>MINERA CHINALCO PERU S.A.</t>
  </si>
  <si>
    <t>MINERA SHOUXIN PERU S.A.</t>
  </si>
  <si>
    <t>TOTAL (REGIÓN PUNO)</t>
  </si>
  <si>
    <t>TIN DOMESTIC PRODUCTION (FTM)</t>
  </si>
  <si>
    <t>MINSUR S. A.</t>
  </si>
  <si>
    <t>SILVER DOMESTIC PRODUCTOR BY REGIONS (kg)</t>
  </si>
  <si>
    <t>Apurímac</t>
  </si>
  <si>
    <t>EMPRESA ADMINISTRADORA CERRO S.A.C.</t>
  </si>
  <si>
    <t>SILVER DOMESTIC PRODUCTION BY COMPANY (kg)</t>
  </si>
  <si>
    <t>Madre De Dios</t>
  </si>
  <si>
    <t>Lambayeque</t>
  </si>
  <si>
    <t>GOLD DOMESTIC PRODUCTOR BY REGIONS (FINE GRAMS)</t>
  </si>
  <si>
    <t>Piura</t>
  </si>
  <si>
    <t>Producción estimada de mineros artesanales</t>
  </si>
  <si>
    <t>Estimado de mineros artesanales</t>
  </si>
  <si>
    <t>GOLD DOMESTIC PRODUCTION BY COMPANY (FINE GRAMS)</t>
  </si>
  <si>
    <t>MESES</t>
  </si>
  <si>
    <t xml:space="preserve">  ÁNCASH</t>
  </si>
  <si>
    <t xml:space="preserve">  APURÍMAC</t>
  </si>
  <si>
    <t xml:space="preserve">  HUÁNUCO</t>
  </si>
  <si>
    <t xml:space="preserve">  JUNÍN</t>
  </si>
  <si>
    <t xml:space="preserve">  SAN MARTÍN</t>
  </si>
  <si>
    <t>DERECHO VIGENCIA</t>
  </si>
  <si>
    <t>ha</t>
  </si>
  <si>
    <t>PROBABLES ( miles TMF)</t>
  </si>
  <si>
    <t>PROBADAS ( miles TMF)</t>
  </si>
  <si>
    <t>TOTAL (miles TMF)</t>
  </si>
  <si>
    <t>COBRE (Miles de TM)</t>
  </si>
  <si>
    <t>Var.%</t>
  </si>
  <si>
    <t xml:space="preserve">Australia   </t>
  </si>
  <si>
    <t>Otros países</t>
  </si>
  <si>
    <t xml:space="preserve">ORO (TM) </t>
  </si>
  <si>
    <t>ZINC (Miles de TM)</t>
  </si>
  <si>
    <t xml:space="preserve">PLATA (TM) </t>
  </si>
  <si>
    <t>PLOMO (Miles de TM)</t>
  </si>
  <si>
    <t xml:space="preserve">ESTAÑO (TM) </t>
  </si>
  <si>
    <t>MOLIBDENO (Miles de TM)</t>
  </si>
  <si>
    <t>MOLYBDENUM DOMESTIC PRODUCTION BY REGION (FTM)</t>
  </si>
  <si>
    <t>Derechos mineros en trámite</t>
  </si>
  <si>
    <t>TMF</t>
  </si>
  <si>
    <t xml:space="preserve">TMF </t>
  </si>
  <si>
    <t>millones de TMF</t>
  </si>
  <si>
    <t>Total Mundial (redondeado)</t>
  </si>
  <si>
    <t>PROBABLES ( TMF)</t>
  </si>
  <si>
    <t>PROBADAS ( TMF )</t>
  </si>
  <si>
    <t>PROBABLES ( Kg.F )</t>
  </si>
  <si>
    <t>PROBADAS ( Kg.F )</t>
  </si>
  <si>
    <t>TOTAL ( Kg.F )</t>
  </si>
  <si>
    <t>TOTAL ( TMF )</t>
  </si>
  <si>
    <t>Exportaciones Mineras (US$ MM) 2/</t>
  </si>
  <si>
    <t>Incluye exportaciones de productos minero metálicos (tradicionales) y no metálicos (no tradicionales)</t>
  </si>
  <si>
    <r>
      <t xml:space="preserve">Datos sujetos a ajuste / </t>
    </r>
    <r>
      <rPr>
        <i/>
        <sz val="9"/>
        <color theme="1"/>
        <rFont val="Calibri"/>
        <family val="2"/>
        <scheme val="minor"/>
      </rPr>
      <t xml:space="preserve">DATA SUBJECT TO BE ADJUSTED </t>
    </r>
  </si>
  <si>
    <r>
      <t xml:space="preserve">FUENTE: BANCO CENTRAL DE RESERVA DEL PERÚ (BCRP) / </t>
    </r>
    <r>
      <rPr>
        <i/>
        <sz val="9"/>
        <color theme="1"/>
        <rFont val="Calibri"/>
        <family val="2"/>
        <scheme val="minor"/>
      </rPr>
      <t>SOURCE: CENTRAL RESERVE BANK OF PERU, BCRP.</t>
    </r>
  </si>
  <si>
    <r>
      <t xml:space="preserve">Datos Preliminares / </t>
    </r>
    <r>
      <rPr>
        <i/>
        <sz val="9"/>
        <color theme="1"/>
        <rFont val="Calibri"/>
        <family val="2"/>
        <scheme val="minor"/>
      </rPr>
      <t>Preliminary Data</t>
    </r>
  </si>
  <si>
    <r>
      <t xml:space="preserve">COBRE / </t>
    </r>
    <r>
      <rPr>
        <i/>
        <sz val="9"/>
        <color theme="1"/>
        <rFont val="Calibri"/>
        <family val="2"/>
        <scheme val="minor"/>
      </rPr>
      <t>COPPER</t>
    </r>
  </si>
  <si>
    <t>METAL MINING PRODUCTION - ANNUAL PERCENTAGE CHANGE</t>
  </si>
  <si>
    <r>
      <t xml:space="preserve">ORO / </t>
    </r>
    <r>
      <rPr>
        <i/>
        <sz val="9"/>
        <color theme="1"/>
        <rFont val="Calibri"/>
        <family val="2"/>
        <scheme val="minor"/>
      </rPr>
      <t>GOLD</t>
    </r>
  </si>
  <si>
    <r>
      <t xml:space="preserve">ZINC / </t>
    </r>
    <r>
      <rPr>
        <i/>
        <sz val="9"/>
        <color theme="1"/>
        <rFont val="Calibri"/>
        <family val="2"/>
        <scheme val="minor"/>
      </rPr>
      <t>ZINC</t>
    </r>
  </si>
  <si>
    <r>
      <t xml:space="preserve">PLATA / </t>
    </r>
    <r>
      <rPr>
        <i/>
        <sz val="9"/>
        <color theme="1"/>
        <rFont val="Calibri"/>
        <family val="2"/>
        <scheme val="minor"/>
      </rPr>
      <t>SILVER</t>
    </r>
  </si>
  <si>
    <r>
      <t xml:space="preserve">PLOMO / </t>
    </r>
    <r>
      <rPr>
        <i/>
        <sz val="9"/>
        <color theme="1"/>
        <rFont val="Calibri"/>
        <family val="2"/>
        <scheme val="minor"/>
      </rPr>
      <t>LEAD</t>
    </r>
  </si>
  <si>
    <r>
      <t xml:space="preserve">HIERRO / </t>
    </r>
    <r>
      <rPr>
        <i/>
        <sz val="9"/>
        <color theme="1"/>
        <rFont val="Calibri"/>
        <family val="2"/>
        <scheme val="minor"/>
      </rPr>
      <t>IRON</t>
    </r>
  </si>
  <si>
    <r>
      <t xml:space="preserve">ESTAÑO / </t>
    </r>
    <r>
      <rPr>
        <i/>
        <sz val="9"/>
        <color theme="1"/>
        <rFont val="Calibri"/>
        <family val="2"/>
        <scheme val="minor"/>
      </rPr>
      <t>TIN</t>
    </r>
  </si>
  <si>
    <r>
      <t xml:space="preserve">MOLIBDENO / </t>
    </r>
    <r>
      <rPr>
        <i/>
        <sz val="9"/>
        <color theme="1"/>
        <rFont val="Calibri"/>
        <family val="2"/>
        <scheme val="minor"/>
      </rPr>
      <t>MOLYBDENUM</t>
    </r>
  </si>
  <si>
    <t>JUNÍN</t>
  </si>
  <si>
    <t>APURÍMAC</t>
  </si>
  <si>
    <t>HUÁNUCO</t>
  </si>
  <si>
    <t>ÁNCASH</t>
  </si>
  <si>
    <t xml:space="preserve">Uzbekistán </t>
  </si>
  <si>
    <t>Papúa Nueva Guinea</t>
  </si>
  <si>
    <t>Kazajistán</t>
  </si>
  <si>
    <t>Birmania</t>
  </si>
  <si>
    <t xml:space="preserve">Irán </t>
  </si>
  <si>
    <t>PART. %</t>
  </si>
  <si>
    <t>Pesqueros (export. Trad.)</t>
  </si>
  <si>
    <t>Pesqueros (export. No Trad.)</t>
  </si>
  <si>
    <t>EXPORTACIONES MINERAS 1/</t>
  </si>
  <si>
    <t>Minero metálicos</t>
  </si>
  <si>
    <t>1/ Incluye exportaciones de productos minero metálicos (tradicionales) y no metálicos (no tradicionales)</t>
  </si>
  <si>
    <t>PARTICIPACIÓN %</t>
  </si>
  <si>
    <t>WORLD COPPER PRODUCTION BY COUNTRY (FTM MILLIONS)</t>
  </si>
  <si>
    <t>COMPAÑÍA MINERA ANTAMINA S.A.</t>
  </si>
  <si>
    <t>SOUTHERN PERÚ COPPER CORPORATION SUCURSAL DEL PERÚ</t>
  </si>
  <si>
    <t>COMPAÑÍA MINERA CONDESTABLE S.A.</t>
  </si>
  <si>
    <t>DOE RUN PERÚ S.R.L. EN LIQUIDACIÓN EN MARCHA</t>
  </si>
  <si>
    <t>COMPAÑÍA MINERA ARGENTUM S.A.</t>
  </si>
  <si>
    <t>COMPAÑÍA MINERA CHUNGAR S.A.C.</t>
  </si>
  <si>
    <t>PAN AMERICAN SILVER HUARÓN S.A.</t>
  </si>
  <si>
    <t>FUENTE: Declaración Estadística Mensual (ESTAMIN) - Ministerio de Energía y Minas.</t>
  </si>
  <si>
    <t>Valor / Value</t>
  </si>
  <si>
    <t>GOLD PRODUCTION BY COUNTRY (FMT)</t>
  </si>
  <si>
    <t>Uzbekistán</t>
  </si>
  <si>
    <t>FUENTE: Declaración Estadística Mensual (ESTAMIN); Producción estimada de mineros artesanales - Ministerio de Energía y Minas.</t>
  </si>
  <si>
    <t>COMPAÑÍA MINERA PODEROSA S.A.</t>
  </si>
  <si>
    <t>MINERA AURÍFERA RETAMAS S.A.</t>
  </si>
  <si>
    <t>COMPAÑÍA MINERA ARES S.A.C.</t>
  </si>
  <si>
    <t>COMPAÑÍA MINERA COIMOLACHE S.A.</t>
  </si>
  <si>
    <t>COMPAÑÍA MINERA ANTAPACCAY S.A.</t>
  </si>
  <si>
    <t>COMPAÑÍA MINERA LOS ANDES PERÚ GOLD S.A.C.</t>
  </si>
  <si>
    <t>COMPAÑÍA MINERA CARAVELÍ S.A.C.</t>
  </si>
  <si>
    <r>
      <t xml:space="preserve">Fuente: Banco Central de Reserva del Perú (BCRP)/ </t>
    </r>
    <r>
      <rPr>
        <i/>
        <sz val="9"/>
        <color theme="1"/>
        <rFont val="Calibri"/>
        <family val="2"/>
        <scheme val="minor"/>
      </rPr>
      <t>Central Reserve Bank of Peru (BCRP).</t>
    </r>
  </si>
  <si>
    <t>EMPRESA / COMPAÑA</t>
  </si>
  <si>
    <t>MINERA CHINALCO PERÚ S.A.</t>
  </si>
  <si>
    <t>COMPAÑÍA MINERA RAURA S.A.</t>
  </si>
  <si>
    <r>
      <t>Elaborado por Ministerio de Energía y Minas /</t>
    </r>
    <r>
      <rPr>
        <i/>
        <sz val="9"/>
        <color theme="1"/>
        <rFont val="Calibri"/>
        <family val="2"/>
        <scheme val="minor"/>
      </rPr>
      <t xml:space="preserve"> Elaborate by Ministry of Energy and Mines.</t>
    </r>
  </si>
  <si>
    <t>WORLD SILVER PRODUCTION BY COUNTRY (FMT)</t>
  </si>
  <si>
    <t>WORLD ZINC PRODUCTION BY COUNTRY (MILLIONS OF FTM)</t>
  </si>
  <si>
    <t>COMPAÑÍA MINERA SAN IGNACIO DE MOROCOCHA S.A.A.</t>
  </si>
  <si>
    <t>COMPAÑÍA MINERA SANTA LUISA S.A.</t>
  </si>
  <si>
    <t>TREVALI PERÚ S.A.C.</t>
  </si>
  <si>
    <t>WORLD LEAD PRODUCTION BY COUNTRY (THOUSANDS OF FTM)</t>
  </si>
  <si>
    <t>COMPAÑÍA MINERA KOLPA S.A.</t>
  </si>
  <si>
    <t>COMPAÑÍA MINERA LINCUNA S.A</t>
  </si>
  <si>
    <t>WORLD TIN PRODUCTION BY COUNTRY (FTM)</t>
  </si>
  <si>
    <t>WORLD MOLYBDENUM PRODUCTION BY COUNTRY (FTM)</t>
  </si>
  <si>
    <t>Irán</t>
  </si>
  <si>
    <t>HUDBAY PERÚ S.A.C.</t>
  </si>
  <si>
    <t>MOLYBDENUM DOMESTIC PRODUCTION BY COMPANY (FTM)</t>
  </si>
  <si>
    <t>SAN MARTÍN</t>
  </si>
  <si>
    <t>REGIÓN / REGION</t>
  </si>
  <si>
    <t>(US$)</t>
  </si>
  <si>
    <t>HISTORICAL EVOLUTION OF MINING INVESTMENTS BY REGION (US$ millions)</t>
  </si>
  <si>
    <t>FUENTE: Ministerio de Energía y Minas</t>
  </si>
  <si>
    <t>Empleador/Género</t>
  </si>
  <si>
    <t>CANT. TRABAJADORES</t>
  </si>
  <si>
    <t>DIRECT EMPLOYMENT IN MINING BY REGIONS</t>
  </si>
  <si>
    <t>Datos preliminares</t>
  </si>
  <si>
    <t>COMPAÑÍA</t>
  </si>
  <si>
    <t>CONTRATISTA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</si>
  <si>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</si>
  <si>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</si>
  <si>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</si>
  <si>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</si>
  <si>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</si>
  <si>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</si>
  <si>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</si>
  <si>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</si>
  <si>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</si>
  <si>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</si>
  <si>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</si>
  <si>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</si>
  <si>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Datos preliminares. Incluye Canon Minero, Regalía Minera, Derecho de Vigencia y Penalidad, y Regalía Contractual Minera.</t>
  </si>
  <si>
    <t>Fuente: Ministerio de Economía y Finanzas (MEF); Instituto Geológico, Minero y Metalúrgico (INGEMMET)</t>
  </si>
  <si>
    <t>TRANSFER TO REGIONS (MINING CANON, MINING ROYALTIES, AND LAW ENFORCEMENT AND PENALTIES) ( SOLES )</t>
  </si>
  <si>
    <t>Impuesto Especial a la Minería (IEM)
Ley Nº 29789</t>
  </si>
  <si>
    <t>Nuevas Regalías Mineras  
Ley Nº 29788</t>
  </si>
  <si>
    <t>Gravamen Especial 
a la Minería (GEM)
Ley Nº 29790</t>
  </si>
  <si>
    <t>Período</t>
  </si>
  <si>
    <t xml:space="preserve">Datos preliminares. No incluye Regalías Mineras Contractuales. </t>
  </si>
  <si>
    <t>Fuente: Nota Tributaria - Superintendencia Nacional de Aduanas y de Administración Tributaria (SUNAT).</t>
  </si>
  <si>
    <t>Regalías Mineras</t>
  </si>
  <si>
    <t>Fuente: Sistema Integrado de Información de Comercio Exterior (SIICEX)</t>
  </si>
  <si>
    <t>Elaborado por Ministerio de Energía y Minas</t>
  </si>
  <si>
    <t>FUENTE: Sistema Integrado de Información de Comercio Exterior (SIICEX)</t>
  </si>
  <si>
    <t>ELABORACIÓN: Ministerio de Energía y Minas</t>
  </si>
  <si>
    <t xml:space="preserve">Elaboración: Ministerio de Energía y Minas </t>
  </si>
  <si>
    <t>FUENTE: Banco Central de Reserva del Perú</t>
  </si>
  <si>
    <t>Ingresos recaudados por la SUNAT (Millones de Soles)</t>
  </si>
  <si>
    <t>COMPAÑIA MINERA KOLPA S.A.</t>
  </si>
  <si>
    <t>COMPAÑIA MINERA ARGENTUM S.A.</t>
  </si>
  <si>
    <t>PLANTA BENEFICIO</t>
  </si>
  <si>
    <t>DESARROLLO Y PREPARACIÓN</t>
  </si>
  <si>
    <t>DEVELOPMENT AND PREPARATION</t>
  </si>
  <si>
    <t>ORE/MINERAL PROCESSING PLANT</t>
  </si>
  <si>
    <t>TOTAL /2</t>
  </si>
  <si>
    <t>Incluye inversión en los rubros de planta beneficio, equipamiento minero, desarrollo y preparación, infraestructura, exploración, y otros.</t>
  </si>
  <si>
    <t>Fuente: Declaración Estadística Mensual - Ministerio de Energía y Minas</t>
  </si>
  <si>
    <t>1/ Cifras estimadas.</t>
  </si>
  <si>
    <t>Fuente: U.S. Geological Survey (USGS), Mineral Commodity Summaries. En el caso de Perú, las cifras corresponden a la Declaración Estadística Mensual (ESTAMIN) que las empresas mineras realizan ante el Ministerio de Energía y Minas.</t>
  </si>
  <si>
    <t>Fuente: Instituto Geológico Minero y Metalúrgico (INGEMMET)</t>
  </si>
  <si>
    <t>TOTAL 2/</t>
  </si>
  <si>
    <t>NEXA RESOURCES PERU S.A.A.</t>
  </si>
  <si>
    <t>NEXA RESOURCES EL PORVENIR S.A.C.</t>
  </si>
  <si>
    <t>NEXA RESOURCES ATACOCHA S.A.A.</t>
  </si>
  <si>
    <t>MINERA COLQUISIRI S.A.</t>
  </si>
  <si>
    <t>UNION ANDINA DE CEMENTOS S.A.A.</t>
  </si>
  <si>
    <t>PARDO VILLAORDUÑA ENRIQUE EDWIN</t>
  </si>
  <si>
    <t>COMPAÑIA MINERA MISKI MAYO S.R.L.</t>
  </si>
  <si>
    <t>CORI PUNO S.A.C.</t>
  </si>
  <si>
    <t>S.M.R.L. SANTA BARBARA DE TRUJILLO</t>
  </si>
  <si>
    <t>Otras</t>
  </si>
  <si>
    <t>2018</t>
  </si>
  <si>
    <t>PROYECTO ESPECIAL - HIDRÁULICOS</t>
  </si>
  <si>
    <t>ÁREA NATURAL - USO INDIRECTO</t>
  </si>
  <si>
    <t>CLASIFICACIÓN DIVERSA (gasoductos, oleoductos, ecosistemas frágiles entre otros)</t>
  </si>
  <si>
    <t>SITIO RAMSAR (humedales de importancia internacional)</t>
  </si>
  <si>
    <t>ÁREA DE DEFENSA NACIONAL</t>
  </si>
  <si>
    <t>ZONA ARQUEOLÓGICA</t>
  </si>
  <si>
    <t>ÁREA DE NO ADMISIÓN DE PETITORIOS</t>
  </si>
  <si>
    <t>ÁREA DE NO ADMISIÓN DE PETITORIOS INGEMMET</t>
  </si>
  <si>
    <t>ZONA URBANA</t>
  </si>
  <si>
    <t>SITIO HISTÓRICO DE BATALLA</t>
  </si>
  <si>
    <t>PUERTO Y/O AEROPUERTO</t>
  </si>
  <si>
    <t xml:space="preserve">ZONA DE RIESGO NO MITIGABLE </t>
  </si>
  <si>
    <t>Russsia</t>
  </si>
  <si>
    <t>1/ Datos preliminares.</t>
  </si>
  <si>
    <t>2/ En diciembre de 2015 reportó su primera producción el proyecto minero "Las Bambas" en la región Apurimac.</t>
  </si>
  <si>
    <t>Fuente: Banco Central de Reserva del Perú (BCRP)/ Central Reserve Bank of Peru (BCRP).</t>
  </si>
  <si>
    <t>Elaborado por Ministerio de Energía y Minas / Elaborate by Ministry of Energy and Mines.</t>
  </si>
  <si>
    <t>BORATOS / ULEXITA</t>
  </si>
  <si>
    <t>DOLOMITA</t>
  </si>
  <si>
    <t>CAOLIN</t>
  </si>
  <si>
    <t>HORMIGON</t>
  </si>
  <si>
    <t>MARMOL</t>
  </si>
  <si>
    <t>ONIX</t>
  </si>
  <si>
    <t>PIEDRA (CONSTRUCCION)</t>
  </si>
  <si>
    <t>SILICE</t>
  </si>
  <si>
    <t>1/ Incluye Regalías Contractuales Mineras.</t>
  </si>
  <si>
    <t>Cobre, estaño, otros</t>
  </si>
  <si>
    <t>Cobre, otros</t>
  </si>
  <si>
    <t>Cobre, estaño, molibdeno, plomo, otros</t>
  </si>
  <si>
    <t xml:space="preserve">2019: POSICIÓN DE PERÚ EN EL RÁNKING MUNDIAL DE PRODUCCIÓN MINERA </t>
  </si>
  <si>
    <r>
      <t xml:space="preserve">Fuente: </t>
    </r>
    <r>
      <rPr>
        <i/>
        <sz val="9"/>
        <color theme="1"/>
        <rFont val="Calibri"/>
        <family val="2"/>
        <scheme val="minor"/>
      </rPr>
      <t>U.S.Geological Survey (USGS), Mineral Commodity Summaries,</t>
    </r>
    <r>
      <rPr>
        <sz val="9"/>
        <color theme="1"/>
        <rFont val="Calibri"/>
        <family val="2"/>
        <scheme val="minor"/>
      </rPr>
      <t xml:space="preserve"> Febrero 2020.</t>
    </r>
  </si>
  <si>
    <t>2019: RESERVAS MUNDIALES DE PRINCIPALES METALES</t>
  </si>
  <si>
    <t>Declaración Anual Consolidada (DAC) 2018.</t>
  </si>
  <si>
    <t>2010-2019: PRODUCCIÓN MUNDIAL DE COBRE POR PAÍS (MILLONES DE TMF)</t>
  </si>
  <si>
    <r>
      <t xml:space="preserve">2019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</si>
  <si>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2010-2019: PRODUCCIÓN NACIONAL DE COBRE POR EMPRESA (TMF)</t>
  </si>
  <si>
    <r>
      <t>2019</t>
    </r>
    <r>
      <rPr>
        <b/>
        <vertAlign val="superscript"/>
        <sz val="9"/>
        <color theme="0"/>
        <rFont val="Calibri"/>
        <family val="2"/>
        <scheme val="minor"/>
      </rPr>
      <t xml:space="preserve"> 1</t>
    </r>
  </si>
  <si>
    <t>AGROMIN LA BONITA S.A.C.</t>
  </si>
  <si>
    <t>2010-2019: PRODUCCIÓN NACIONAL DE COBRE POR REGIONES (TMF)</t>
  </si>
  <si>
    <r>
      <t>Apurímac</t>
    </r>
    <r>
      <rPr>
        <vertAlign val="superscript"/>
        <sz val="9"/>
        <color theme="1"/>
        <rFont val="Calibri"/>
        <family val="2"/>
        <scheme val="minor"/>
      </rPr>
      <t>2</t>
    </r>
  </si>
  <si>
    <t>2010-2019: PRODUCCIÓN NACIONAL DE COBRE SEGÚN ESTRATOS DE LA MINERÍA (TMF)</t>
  </si>
  <si>
    <t>2010-2019: PRODUCCIÓN NACIONAL DE COBRE SEGÚN MÉTODO DE BENEFICIO EMPLEADO (TMF)</t>
  </si>
  <si>
    <t>2010-2019: EVOLUCIÓN ANUAL DE LAS EXPORTACIONES DE COBRE</t>
  </si>
  <si>
    <t>2019: DESTINO DE LAS EXPORTACIONES NACIONALES DE COBRE</t>
  </si>
  <si>
    <t>2010-2019: PRODUCCIÓN NACIONAL DE PLOMO POR EMPRESA (TMF)</t>
  </si>
  <si>
    <t>ALPAYANA S.A.</t>
  </si>
  <si>
    <t>2010-2019: PRODUCCIÓN MUNDIAL DE PLOMO POR PAÍS (MILES DE TMF)</t>
  </si>
  <si>
    <t>2010-2019: PRODUCCIÓN NACIONAL DE PLOMO POR REGIONES (TMF)</t>
  </si>
  <si>
    <t>2010-2019: PRODUCCIÓN NACIONAL DE PLOMO SEGÚN ESTRATOS DE LA MINERÍA (TMF)</t>
  </si>
  <si>
    <t>2010-2019: PRODUCCIÓN NACIONAL DE PLOMO SEGÚN MÉTODO DE BENEFICIO EMPLEADO (TMF)</t>
  </si>
  <si>
    <t>2010-2019: EVOLUCIÓN ANUAL DE LAS EXPORTACIONES DE PLOMO</t>
  </si>
  <si>
    <t>2019: DESTINO DE LAS EXPORTACIONES NACIONALES DE PLOMO</t>
  </si>
  <si>
    <t>2010-2019: PRODUCCIÓN MUNDIAL DE ESTAÑO POR PAÍS (TMF)</t>
  </si>
  <si>
    <t>2010-2019: PRODUCCIÓN NACIONAL DE ESTAÑO (TMF)</t>
  </si>
  <si>
    <t>2010-2019: EVOLUCIÓN ANUAL DE LAS EXPORTACIONES DE ESTAÑO</t>
  </si>
  <si>
    <t>2019: DESTINO DE LAS EXPORTACIONES NACIONALES DE ESTAÑO</t>
  </si>
  <si>
    <t>2010-2019: PRODUCCIÓN MUNDIAL DE MOLIBDENO POR PAÍS (TMF)</t>
  </si>
  <si>
    <t>2010-2019: PRODUCCIÓN NACIONAL DE MOLIBDENO POR EMPRESA (TMF)</t>
  </si>
  <si>
    <t>2010-2019: PRODUCCIÓN NACIONAL DE MOLIBDENO SEGÚN REGIÓN (TMF)</t>
  </si>
  <si>
    <t>2010-2019: EVOLUCIÓN ANUAL DE LAS EXPORTACIONES DE MOLIBDENO</t>
  </si>
  <si>
    <t>2019: DESTINO DE LAS EXPORTACIONES NACIONALES DE MOLIBDENO</t>
  </si>
  <si>
    <t>2010-2019: PRODUCCIÓN MUNDIAL DE ORO POR PAÍS (TMF)</t>
  </si>
  <si>
    <t>2019 1/</t>
  </si>
  <si>
    <r>
      <t>2010-2019: PRODUCCIÓN NACIONAL DE ORO POR EMPRESA (GRAMOS FINOS)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</si>
  <si>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2019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</si>
  <si>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t>MINERA TITAN DEL PERU S.R.L.</t>
  </si>
  <si>
    <r>
      <t xml:space="preserve">2010-2019: PRODUCCIÓN NACIONAL DE ORO POR REGIONES (GRAMOS FINOS) </t>
    </r>
    <r>
      <rPr>
        <b/>
        <vertAlign val="superscript"/>
        <sz val="9"/>
        <rFont val="Calibri"/>
        <family val="2"/>
        <scheme val="minor"/>
      </rPr>
      <t>1</t>
    </r>
  </si>
  <si>
    <r>
      <t>2010-2019: PRODUCCIÓN NACIONAL DE ORO SEGÚN ESTRATOS DE LA MINERÍA (GRAMOS FINOS)</t>
    </r>
    <r>
      <rPr>
        <b/>
        <vertAlign val="superscript"/>
        <sz val="9"/>
        <color theme="1"/>
        <rFont val="Calibri"/>
        <family val="2"/>
        <scheme val="minor"/>
      </rPr>
      <t xml:space="preserve"> 1</t>
    </r>
  </si>
  <si>
    <r>
      <t xml:space="preserve">2010-2019: PRODUCCIÓN NACIONAL DE ORO SEGÚN MÉTODO DE BENEFICIO EMPLEADO (GRAMOS FINOS)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</si>
  <si>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2010-2019: EVOLUCIÓN ANUAL DE LAS EXPORTACIONES DE ORO</t>
  </si>
  <si>
    <t>2019: DESTINO DE LAS EXPORTACIONES NACIONALES DE ORO</t>
  </si>
  <si>
    <t>2010-2019: PRODUCCIÓN MUNDIAL DE PLATA POR PAÍS (TMF)</t>
  </si>
  <si>
    <t>2010-2019: PRODUCCIÓN NACIONAL DE PLATA POR EMPRESA (kg finos)</t>
  </si>
  <si>
    <t>OXIDOS DE PASCO S.A.C.</t>
  </si>
  <si>
    <t>COMPAÑIA MINERA LINCUNA S.A.</t>
  </si>
  <si>
    <t>2010-2019: PRODUCCIÓN NACIONAL DE PLATA POR REGIONES (kg finos)</t>
  </si>
  <si>
    <t>2010-2019: PRODUCCIÓN NACIONAL DE PLATA SEGÚN ESTRATOS DE LA MINERÍA (kg finos)</t>
  </si>
  <si>
    <t>2010-2019: PRODUCCIÓN NACIONAL DE PLATA SEGÚN MÉTODO DE BENEFICIO EMPLEADO (kg finos)</t>
  </si>
  <si>
    <t>2010-2019: EVOLUCIÓN ANUAL DE LAS EXPORTACIONES DE PLATA</t>
  </si>
  <si>
    <t>2019: DESTINO DE LAS EXPORTACIONES NACIONALES DE PLATA</t>
  </si>
  <si>
    <t>Ecuador</t>
  </si>
  <si>
    <t>2010-2019: PRODUCCIÓN MUNDIAL DE ZINC POR PAÍS (MILLONES DE TMF)</t>
  </si>
  <si>
    <t>2010-2019: PRODUCCIÓN NACIONAL DE ZINC POR EMPRESA (TMF)</t>
  </si>
  <si>
    <t>ALPAYANA S.A</t>
  </si>
  <si>
    <t>2010-2019: PRODUCCIÓN NACIONAL DE ZINC POR REGIONES (TMF)</t>
  </si>
  <si>
    <t>2010-2019: PRODUCCIÓN NACIONAL DE ZINC SEGÚN ESTRATOS DE LA MINERÍA (TMF)</t>
  </si>
  <si>
    <t>2009-2019: PRODUCCIÓN NACIONAL DE ZINC SEGÚN MÉTODO DE BENEFICIO EMPLEADO (TMF)</t>
  </si>
  <si>
    <t>2010-2019: EVOLUCIÓN ANUAL DE LAS EXPORTACIONES DE ZINC</t>
  </si>
  <si>
    <t>2019: DESTINO DE LAS EXPORTACIONES NACIONALES DE ZINC</t>
  </si>
  <si>
    <t>Corea del Sur</t>
  </si>
  <si>
    <t>2010-2019: PRODUCCIÓN NACIONAL DE HIERRO (TMF)</t>
  </si>
  <si>
    <t>2010-2019: EVOLUCIÓN ANUAL DE LAS EXPORTACIONES DE HIERRO</t>
  </si>
  <si>
    <t>2019: DESTINO DE LAS EXPORTACIONES NACIONALES DE HIERRO</t>
  </si>
  <si>
    <t>1/ Datos preliminares</t>
  </si>
  <si>
    <t>Fuente: Declaración Estadística Mensual (ESTAMIN) - Ministerio de Energía y Minas</t>
  </si>
  <si>
    <t>2/ La única región donde se produce hierro es Ica.</t>
  </si>
  <si>
    <t>Fente: Declaración Estadística Mensual (ESTAMIN) - Ministerio de Energía y Minas</t>
  </si>
  <si>
    <t>2010-2019: PRODUCCIÓN MINERA NO METÁLICA - PRINCIPALES PRODUCTOS (TM)</t>
  </si>
  <si>
    <t>NON-METALLIC MINING PRODUCTION - MAIN PRODUCTS (MT)</t>
  </si>
  <si>
    <t>HORMIGÓN</t>
  </si>
  <si>
    <t>PIEDRA (CONSTRUCCIÓN)</t>
  </si>
  <si>
    <t>SÍLICE</t>
  </si>
  <si>
    <t>CAOLÍN</t>
  </si>
  <si>
    <t>GRANITO</t>
  </si>
  <si>
    <t>MÁRMOL</t>
  </si>
  <si>
    <t>2019: PRODUCCIÓN MINERA NO METÁLICA - PRINCIPALES PRODUCTOS POR REGIÓN (TM)</t>
  </si>
  <si>
    <t>2010-2019: EVOLUCIÓN ANUAL DE LAS EXPORTACIONES DE PRODUCTOS MINERO NO METÁLICOS</t>
  </si>
  <si>
    <r>
      <t>SOUTHERN PERÚ COPPER CORPORATION SUCURSAL DEL PERÚ</t>
    </r>
    <r>
      <rPr>
        <vertAlign val="superscript"/>
        <sz val="9"/>
        <color theme="1"/>
        <rFont val="Calibri"/>
        <family val="2"/>
        <scheme val="minor"/>
      </rPr>
      <t>2</t>
    </r>
  </si>
  <si>
    <r>
      <t>MINERA LAS BAMBAS S.A.</t>
    </r>
    <r>
      <rPr>
        <vertAlign val="superscript"/>
        <sz val="9"/>
        <color theme="1"/>
        <rFont val="Calibri"/>
        <family val="2"/>
        <scheme val="minor"/>
      </rPr>
      <t>3</t>
    </r>
  </si>
  <si>
    <r>
      <t>COMPAÑÍA MINERA ANTAPACCAY S.A.</t>
    </r>
    <r>
      <rPr>
        <vertAlign val="superscript"/>
        <sz val="9"/>
        <color theme="1"/>
        <rFont val="Calibri"/>
        <family val="2"/>
        <scheme val="minor"/>
      </rPr>
      <t>4</t>
    </r>
  </si>
  <si>
    <r>
      <t>MINERA CHINALCO PERÚ S.A.</t>
    </r>
    <r>
      <rPr>
        <vertAlign val="superscript"/>
        <sz val="9"/>
        <color theme="1"/>
        <rFont val="Calibri"/>
        <family val="2"/>
        <scheme val="minor"/>
      </rPr>
      <t>5</t>
    </r>
  </si>
  <si>
    <r>
      <t>HUDBAY PERÚ S.A.C.</t>
    </r>
    <r>
      <rPr>
        <vertAlign val="superscript"/>
        <sz val="9"/>
        <color theme="1"/>
        <rFont val="Calibri"/>
        <family val="2"/>
        <scheme val="minor"/>
      </rPr>
      <t>6</t>
    </r>
  </si>
  <si>
    <r>
      <t>MINERA SHOUXIN PERÚ S.A.</t>
    </r>
    <r>
      <rPr>
        <vertAlign val="superscript"/>
        <sz val="9"/>
        <color theme="1"/>
        <rFont val="Calibri"/>
        <family val="2"/>
        <scheme val="minor"/>
      </rPr>
      <t>7</t>
    </r>
  </si>
  <si>
    <t>3/ En diciembre de 2015, Minera Las Bambas reportó su primera producción de cobre.</t>
  </si>
  <si>
    <t>4/ Inició producción el proyecto minero "Antapaccay" ubicado en la región Cusco.</t>
  </si>
  <si>
    <t>5/ Inició producción el proyecto minero "Toromocho" ubicado en la región Junín.</t>
  </si>
  <si>
    <t>6/  Inició producción comercial el proyecto "Constancia" en la región Cusco.</t>
  </si>
  <si>
    <t>7/ Inició producción comercial el proyecto "Relaves de Shouxin" en la región Ica.</t>
  </si>
  <si>
    <t>2/ En el cuarto trimestre de 2018, Southern inició producción el proyecto minero "Ampliación Toquepala" ubicado en la región Tacna. La producción plena se alcanzó en el segundo trimestre de 2019.</t>
  </si>
  <si>
    <t>ANCASH</t>
  </si>
  <si>
    <t>HUANUCO</t>
  </si>
  <si>
    <t>JUNIN</t>
  </si>
  <si>
    <t>SAN MARTIN</t>
  </si>
  <si>
    <t>2019/1</t>
  </si>
  <si>
    <t>2010-2019: INVERSIÓN MINERA POR RUBROS (US$ Millones)</t>
  </si>
  <si>
    <t>YURA S.A.</t>
  </si>
  <si>
    <t>EL MOLLE VERDE S.A.C.</t>
  </si>
  <si>
    <t>BEAR CREEK MINING S.A.C.</t>
  </si>
  <si>
    <t>COMPAÑIA MINERA SAN IGNACIO DE MOROCOCHA S.A.A.</t>
  </si>
  <si>
    <t>2018-2019: RÁNKING DE INVERSIÓN MINERA POR EMPRESA (US$)</t>
  </si>
  <si>
    <t>2019 /1</t>
  </si>
  <si>
    <t xml:space="preserve">2018-2019: INVERSIÓN MINERA POR REGIÓN (US$) </t>
  </si>
  <si>
    <t>APURIMAC</t>
  </si>
  <si>
    <t>2018-2019: INVERSIÓN MINERA SEGÚN RUBRO Y EMPRESA</t>
  </si>
  <si>
    <t>2019</t>
  </si>
  <si>
    <t>2010-2019: EVOLUCIÓN HISTÓRICA DE LAS INVERSIONES MINERAS SEGÚN REGIÓN (US$ MILLONES)</t>
  </si>
  <si>
    <t>2010-2019: EMPLEO DIRECTO EN MINERÍA SEGÚN TIPO DE EMPLEADOR</t>
  </si>
  <si>
    <t>2010-2018: Declaración Anual Consolidada (DAC )</t>
  </si>
  <si>
    <t>2019: Declaración Estadística Mensual (ESTAMIN)</t>
  </si>
  <si>
    <t>2010-2019: ESTADÍSTICA DE VÍCTIMAS MORTALES EN MINERÍA</t>
  </si>
  <si>
    <t>2019: EMPLEO DIRECTO EN MINERÍA POR REGIONES</t>
  </si>
  <si>
    <t>UCAYALI</t>
  </si>
  <si>
    <t>2010-2019: PRODUCCIÓN MINERA METÁLICA</t>
  </si>
  <si>
    <r>
      <t xml:space="preserve">1/ Datos Preliminares / </t>
    </r>
    <r>
      <rPr>
        <i/>
        <sz val="9"/>
        <color theme="1"/>
        <rFont val="Calibri"/>
        <family val="2"/>
        <scheme val="minor"/>
      </rPr>
      <t>Preliminary Data</t>
    </r>
  </si>
  <si>
    <t>2010-2019: PRODUCCIÓN MINERO METÁLICA - VARIACIÓN PORCENTUAL ANUAL</t>
  </si>
  <si>
    <t>2009-2018: RESERVAS PROBADAS Y PROBABLES SEGÚN DECLARACIÓN ANUAL CONSOLIDADA (DAC) 1/</t>
  </si>
  <si>
    <t>Fuente: Declaración Anual Consolidada (DAC). Reporte realizado por las empresas mineras en el 2019 respecto a sus actividades del 2018.</t>
  </si>
  <si>
    <t>2018: RESERVAS METÁLICAS SEGÚN DECLARACIÓN ANUAL CONSOLIDADA (DAC)</t>
  </si>
  <si>
    <t>2010-2019: EXPORTACIONES NACIONALES (MILLONES DE US$)</t>
  </si>
  <si>
    <t>2019: PRINCIPALES DESTINOS DE EXPORTACIÓN MINERA METÁLICA</t>
  </si>
  <si>
    <t>Cobre, estaño, hierro, molibdeno, oro, plomo, zinc, otros</t>
  </si>
  <si>
    <t>Oro, plata, otros</t>
  </si>
  <si>
    <t>Cobre, estaño, hierro,oro, plata, plomo, zinc, otros</t>
  </si>
  <si>
    <t>Cobre, oro, plata, plomo, zinc, otros</t>
  </si>
  <si>
    <t>Cobre, estaño, hierro, molibdeno, plomo, zinc, otros</t>
  </si>
  <si>
    <t>Cobre, estaño, molibdeno, plomo, zinc, otros</t>
  </si>
  <si>
    <t>Cobre, estaño, hierro, molibdeno, oro, plata, plomo, zinc, otros</t>
  </si>
  <si>
    <t>Cobre, estaño, plata, plomo, zinc, otros</t>
  </si>
  <si>
    <t>Cobre, estaño, zinc, otros</t>
  </si>
  <si>
    <t>Cobre, oro, plomo, zinc, otros</t>
  </si>
  <si>
    <t>Cobre, estaño, molibdeno, oro, plata, plomo, zinc, otros</t>
  </si>
  <si>
    <t>Cobre, estaño, oro, plomo, zinc, otros</t>
  </si>
  <si>
    <t>Cobre, estaño, plomo, zinc, otros</t>
  </si>
  <si>
    <t>Cobre, molibdeno, oro, zinc, otros</t>
  </si>
  <si>
    <t>Federación Rusa</t>
  </si>
  <si>
    <t>2010-2019: EXPORTACIÓN DE PRINCIPALES PRODUCTOS METÁLICOS (MILLONES DE US$)</t>
  </si>
  <si>
    <t>2010-2019 : EXPORTACIÓN DE PRINCIPALES PRODUCTOS METÁLICOS (VOLUMEN)</t>
  </si>
  <si>
    <t>EXPORT OF THE MAIN METALLIC PRODUCTS (VOLUME)</t>
  </si>
  <si>
    <t xml:space="preserve">FUENTE:  Banco Central de Reserva del Perú, Reuters, Estadisticas Internacionales del FMI </t>
  </si>
  <si>
    <t>SOURCE: BCRP, Reuters, International Statistics of the International Monetary Fund</t>
  </si>
  <si>
    <t>1995-2019: COTIZACIÓN DIARIA DE PRINCIPALES PRODUCTOS MINEROS (PROMEDIO ANUAL)</t>
  </si>
  <si>
    <t xml:space="preserve">2019: EVOLUCIÓN MENSUAL DEL PBI NACIONAL Y PBI MINERO 1/ </t>
  </si>
  <si>
    <t>2019: ACTIVIDAD MINERA A NIVEL NACIONAL*</t>
  </si>
  <si>
    <r>
      <t xml:space="preserve">* Datos a diciembre de 2019. Fuente: MINISTERIO DE ENERGIA Y MINAS / </t>
    </r>
    <r>
      <rPr>
        <i/>
        <sz val="9"/>
        <color theme="1"/>
        <rFont val="Calibri"/>
        <family val="2"/>
        <scheme val="minor"/>
      </rPr>
      <t>SOURCE: MINISTRY OF ENERGY AND MINES</t>
    </r>
  </si>
  <si>
    <t>2019: ÁREAS RESTRINGIDAS A LA ACTIVIDAD MINERA*</t>
  </si>
  <si>
    <t>* Datos al 31 de diciembre de 2019.</t>
  </si>
  <si>
    <t>2010-2019: PRINCIPALES VARIABLES MACROECONÓMICAS  1/</t>
  </si>
  <si>
    <t>2019: DERECHOS MINEROS*</t>
  </si>
  <si>
    <t>* Datos al 29 de febrero de 2020.</t>
  </si>
  <si>
    <t>2010-2019: TRANSFERENCIA A LAS REGIONES POR CONCEPTO DE CANON MINERO, REGALÍAS MINERAS, Y DERECHO DE VIGENCIA Y PENALIDAD (SOLES)</t>
  </si>
  <si>
    <t>CANON MINERO</t>
  </si>
  <si>
    <r>
      <t xml:space="preserve">REGALIAS MINERAS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</si>
  <si>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2019 1/ : COTIZACIÓN DE PRINCIPALES PRODUCTOS MINEROS - PROMEDIO MENSUAL</t>
  </si>
  <si>
    <t xml:space="preserve">Abr. </t>
  </si>
  <si>
    <t xml:space="preserve">May. </t>
  </si>
  <si>
    <t xml:space="preserve">Jun. </t>
  </si>
  <si>
    <t xml:space="preserve">Jul. </t>
  </si>
  <si>
    <t>2018: PARTICIPACIÓN DEL EMPLEO DIRECTO EN MINERÍA SEGÚN PROCEDENCIA DEL TRABAJADOR</t>
  </si>
  <si>
    <t>FUENTE: Declaración Anual Consolidada (DAC) 2018- Ministerio de Energía y Minas.</t>
  </si>
  <si>
    <t>2010-2019: EMPLEO DIRECTO EN MINERÍA SEGÚN GÉNERO Y TIPO DE EMPLEADOR</t>
  </si>
  <si>
    <t>2011-2019: RECAUDACIÓN BAJO EL NUEVO RÉGIMEN TRIBUTARIO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</si>
</sst>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.000%"/>
    <numFmt numFmtId="168" formatCode="0.0"/>
    <numFmt numFmtId="169" formatCode="#,##0.000"/>
    <numFmt numFmtId="170" formatCode="_-* #,##0_-;\-* #,##0_-;_-* &quot;-&quot;??_-;_-@_-"/>
    <numFmt numFmtId="171" formatCode="_(* #,##0.00_);_(* \(#,##0.00\);_(* &quot;-&quot;??_);_(@_)"/>
    <numFmt numFmtId="172" formatCode="#,##0;[Red]#,##0"/>
    <numFmt numFmtId="173" formatCode="_-* #,##0.00\ _P_t_s_-;\-* #,##0.00\ _P_t_s_-;_-* &quot;-&quot;??\ _P_t_s_-;_-@_-"/>
    <numFmt numFmtId="174" formatCode="#,##0_ ;\-#,##0\ "/>
    <numFmt numFmtId="175" formatCode="_ * #,##0.0_ ;_ * \-#,##0.0_ ;_ * &quot;-&quot;??_ ;_ @_ "/>
    <numFmt numFmtId="176" formatCode="#,##0.0000"/>
    <numFmt numFmtId="177" formatCode="0_ ;\-0\ "/>
    <numFmt numFmtId="178" formatCode="_ * #,##0.000_ ;_ * \-#,##0.000_ ;_ * &quot;-&quot;??_ ;_ @_ "/>
    <numFmt numFmtId="179" formatCode="_-* #,##0.0_-;\-* #,##0.0_-;_-* &quot;-&quot;??_-;_-@_-"/>
    <numFmt numFmtId="180" formatCode="#,##0.000000"/>
    <numFmt numFmtId="181" formatCode="#,##0.0"/>
    <numFmt numFmtId="182" formatCode="0.0000%"/>
    <numFmt numFmtId="183" formatCode="#,##0.00000000000"/>
    <numFmt numFmtId="184" formatCode="0.00000000000000"/>
    <numFmt numFmtId="185" formatCode="0.000000000000"/>
    <numFmt numFmtId="186" formatCode="#,##0.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u val="double"/>
      <sz val="9"/>
      <name val="Calibri"/>
      <family val="2"/>
      <scheme val="minor"/>
    </font>
    <font>
      <sz val="10"/>
      <name val="Arial"/>
      <family val="2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rgb="FF3333FF"/>
      <name val="Calibri"/>
      <family val="2"/>
      <scheme val="minor"/>
    </font>
    <font>
      <sz val="9"/>
      <color rgb="FF3333FF"/>
      <name val="Calibri"/>
      <family val="2"/>
      <scheme val="minor"/>
    </font>
    <font>
      <sz val="8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>
      <alignment horizontal="left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/>
    <xf numFmtId="0" fontId="4" fillId="3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4" fillId="3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9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166" fontId="2" fillId="2" borderId="0" xfId="2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6" fontId="2" fillId="2" borderId="0" xfId="2" applyNumberFormat="1" applyFont="1" applyFill="1"/>
    <xf numFmtId="168" fontId="2" fillId="2" borderId="0" xfId="0" applyNumberFormat="1" applyFont="1" applyFill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right"/>
    </xf>
    <xf numFmtId="166" fontId="2" fillId="2" borderId="0" xfId="0" applyNumberFormat="1" applyFont="1" applyFill="1"/>
    <xf numFmtId="3" fontId="2" fillId="2" borderId="0" xfId="0" quotePrefix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166" fontId="2" fillId="2" borderId="0" xfId="2" quotePrefix="1" applyNumberFormat="1" applyFont="1" applyFill="1" applyAlignment="1">
      <alignment horizontal="right"/>
    </xf>
    <xf numFmtId="166" fontId="2" fillId="2" borderId="0" xfId="2" applyNumberFormat="1" applyFont="1" applyFill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169" fontId="2" fillId="2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justify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/>
    <xf numFmtId="17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 applyAlignment="1">
      <alignment vertical="center"/>
    </xf>
    <xf numFmtId="170" fontId="6" fillId="2" borderId="0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165" fontId="3" fillId="2" borderId="0" xfId="5" applyNumberFormat="1" applyFont="1" applyFill="1" applyBorder="1" applyAlignment="1">
      <alignment horizontal="center" vertical="center"/>
    </xf>
    <xf numFmtId="170" fontId="7" fillId="2" borderId="0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4" fontId="13" fillId="2" borderId="0" xfId="0" applyNumberFormat="1" applyFont="1" applyFill="1" applyBorder="1" applyAlignment="1"/>
    <xf numFmtId="0" fontId="7" fillId="2" borderId="1" xfId="0" applyFont="1" applyFill="1" applyBorder="1" applyAlignment="1">
      <alignment vertical="center" wrapText="1"/>
    </xf>
    <xf numFmtId="170" fontId="7" fillId="2" borderId="1" xfId="4" applyNumberFormat="1" applyFont="1" applyFill="1" applyBorder="1" applyAlignment="1">
      <alignment horizontal="center" vertical="center"/>
    </xf>
    <xf numFmtId="165" fontId="3" fillId="2" borderId="1" xfId="5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/>
    <xf numFmtId="0" fontId="4" fillId="2" borderId="0" xfId="0" applyFont="1" applyFill="1" applyBorder="1" applyAlignment="1"/>
    <xf numFmtId="170" fontId="8" fillId="2" borderId="0" xfId="0" applyNumberFormat="1" applyFont="1" applyFill="1" applyBorder="1" applyAlignment="1">
      <alignment horizontal="center"/>
    </xf>
    <xf numFmtId="43" fontId="6" fillId="2" borderId="0" xfId="4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170" fontId="14" fillId="2" borderId="0" xfId="4" applyNumberFormat="1" applyFont="1" applyFill="1" applyBorder="1" applyAlignment="1">
      <alignment horizontal="center" vertical="center"/>
    </xf>
    <xf numFmtId="171" fontId="2" fillId="2" borderId="0" xfId="0" applyNumberFormat="1" applyFont="1" applyFill="1" applyBorder="1" applyAlignment="1"/>
    <xf numFmtId="170" fontId="4" fillId="2" borderId="0" xfId="4" applyNumberFormat="1" applyFont="1" applyFill="1" applyBorder="1" applyAlignment="1">
      <alignment vertical="center" wrapText="1"/>
    </xf>
    <xf numFmtId="0" fontId="15" fillId="2" borderId="0" xfId="0" applyFont="1" applyFill="1" applyBorder="1" applyAlignment="1"/>
    <xf numFmtId="170" fontId="15" fillId="2" borderId="0" xfId="0" applyNumberFormat="1" applyFont="1" applyFill="1" applyBorder="1" applyAlignment="1"/>
    <xf numFmtId="3" fontId="4" fillId="2" borderId="0" xfId="4" applyNumberFormat="1" applyFont="1" applyFill="1" applyBorder="1" applyAlignment="1">
      <alignment vertical="center"/>
    </xf>
    <xf numFmtId="170" fontId="3" fillId="2" borderId="0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70" fontId="16" fillId="2" borderId="0" xfId="4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3" fontId="16" fillId="2" borderId="0" xfId="4" applyNumberFormat="1" applyFont="1" applyFill="1" applyBorder="1" applyAlignment="1">
      <alignment horizontal="center" vertical="center"/>
    </xf>
    <xf numFmtId="170" fontId="2" fillId="2" borderId="0" xfId="4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171" fontId="2" fillId="2" borderId="0" xfId="0" applyNumberFormat="1" applyFont="1" applyFill="1" applyBorder="1" applyAlignment="1">
      <alignment horizontal="center"/>
    </xf>
    <xf numFmtId="172" fontId="2" fillId="2" borderId="0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174" fontId="2" fillId="2" borderId="0" xfId="2" applyNumberFormat="1" applyFont="1" applyFill="1" applyAlignment="1">
      <alignment horizontal="center"/>
    </xf>
    <xf numFmtId="3" fontId="2" fillId="2" borderId="0" xfId="0" quotePrefix="1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right"/>
    </xf>
    <xf numFmtId="175" fontId="2" fillId="2" borderId="0" xfId="2" applyNumberFormat="1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right"/>
    </xf>
    <xf numFmtId="9" fontId="2" fillId="2" borderId="0" xfId="1" applyFont="1" applyFill="1"/>
    <xf numFmtId="164" fontId="2" fillId="2" borderId="0" xfId="2" applyFont="1" applyFill="1"/>
    <xf numFmtId="165" fontId="2" fillId="2" borderId="0" xfId="1" applyNumberFormat="1" applyFont="1" applyFill="1"/>
    <xf numFmtId="174" fontId="2" fillId="2" borderId="0" xfId="0" applyNumberFormat="1" applyFont="1" applyFill="1"/>
    <xf numFmtId="4" fontId="2" fillId="2" borderId="0" xfId="0" applyNumberFormat="1" applyFont="1" applyFill="1"/>
    <xf numFmtId="10" fontId="2" fillId="2" borderId="0" xfId="0" applyNumberFormat="1" applyFont="1" applyFill="1"/>
    <xf numFmtId="10" fontId="2" fillId="2" borderId="0" xfId="1" applyNumberFormat="1" applyFont="1" applyFill="1"/>
    <xf numFmtId="1" fontId="2" fillId="2" borderId="0" xfId="0" applyNumberFormat="1" applyFont="1" applyFill="1"/>
    <xf numFmtId="165" fontId="2" fillId="2" borderId="0" xfId="1" applyNumberFormat="1" applyFont="1" applyFill="1" applyAlignment="1">
      <alignment horizontal="right"/>
    </xf>
    <xf numFmtId="175" fontId="2" fillId="2" borderId="0" xfId="2" applyNumberFormat="1" applyFont="1" applyFill="1" applyAlignment="1">
      <alignment horizontal="right"/>
    </xf>
    <xf numFmtId="175" fontId="8" fillId="2" borderId="0" xfId="2" applyNumberFormat="1" applyFont="1" applyFill="1" applyAlignment="1">
      <alignment horizontal="right"/>
    </xf>
    <xf numFmtId="0" fontId="19" fillId="2" borderId="0" xfId="0" applyFont="1" applyFill="1"/>
    <xf numFmtId="4" fontId="2" fillId="2" borderId="0" xfId="0" applyNumberFormat="1" applyFont="1" applyFill="1" applyAlignment="1">
      <alignment horizontal="right"/>
    </xf>
    <xf numFmtId="3" fontId="2" fillId="2" borderId="0" xfId="2" applyNumberFormat="1" applyFont="1" applyFill="1" applyAlignment="1">
      <alignment horizontal="right"/>
    </xf>
    <xf numFmtId="10" fontId="2" fillId="2" borderId="0" xfId="1" applyNumberFormat="1" applyFont="1" applyFill="1" applyAlignment="1">
      <alignment horizontal="right"/>
    </xf>
    <xf numFmtId="167" fontId="2" fillId="2" borderId="0" xfId="1" applyNumberFormat="1" applyFont="1" applyFill="1" applyAlignment="1">
      <alignment horizontal="right"/>
    </xf>
    <xf numFmtId="10" fontId="3" fillId="2" borderId="1" xfId="1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176" fontId="2" fillId="2" borderId="0" xfId="0" applyNumberFormat="1" applyFont="1" applyFill="1"/>
    <xf numFmtId="0" fontId="20" fillId="6" borderId="0" xfId="0" applyFont="1" applyFill="1" applyAlignment="1">
      <alignment vertical="center"/>
    </xf>
    <xf numFmtId="166" fontId="3" fillId="2" borderId="0" xfId="2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right"/>
    </xf>
    <xf numFmtId="177" fontId="4" fillId="3" borderId="0" xfId="2" applyNumberFormat="1" applyFont="1" applyFill="1" applyAlignment="1">
      <alignment horizontal="right"/>
    </xf>
    <xf numFmtId="166" fontId="4" fillId="3" borderId="0" xfId="2" applyNumberFormat="1" applyFont="1" applyFill="1"/>
    <xf numFmtId="166" fontId="3" fillId="2" borderId="0" xfId="2" applyNumberFormat="1" applyFont="1" applyFill="1"/>
    <xf numFmtId="178" fontId="2" fillId="2" borderId="0" xfId="2" applyNumberFormat="1" applyFont="1" applyFill="1" applyAlignment="1">
      <alignment horizontal="right"/>
    </xf>
    <xf numFmtId="166" fontId="2" fillId="2" borderId="0" xfId="2" quotePrefix="1" applyNumberFormat="1" applyFont="1" applyFill="1" applyAlignment="1">
      <alignment horizontal="center"/>
    </xf>
    <xf numFmtId="166" fontId="2" fillId="2" borderId="0" xfId="2" applyNumberFormat="1" applyFont="1" applyFill="1" applyAlignment="1">
      <alignment horizontal="left"/>
    </xf>
    <xf numFmtId="166" fontId="3" fillId="2" borderId="0" xfId="2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6" fontId="2" fillId="0" borderId="0" xfId="2" applyNumberFormat="1" applyFont="1" applyFill="1" applyAlignment="1">
      <alignment horizontal="center"/>
    </xf>
    <xf numFmtId="166" fontId="2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7" fillId="2" borderId="0" xfId="0" applyFont="1" applyFill="1"/>
    <xf numFmtId="3" fontId="2" fillId="2" borderId="0" xfId="2" applyNumberFormat="1" applyFont="1" applyFill="1" applyAlignment="1">
      <alignment horizontal="center" vertical="center"/>
    </xf>
    <xf numFmtId="0" fontId="3" fillId="2" borderId="2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17" fontId="4" fillId="3" borderId="0" xfId="0" quotePrefix="1" applyNumberFormat="1" applyFont="1" applyFill="1" applyBorder="1" applyAlignment="1">
      <alignment horizontal="center" vertical="center"/>
    </xf>
    <xf numFmtId="17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175" fontId="2" fillId="2" borderId="2" xfId="2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166" fontId="2" fillId="2" borderId="3" xfId="2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/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80" fontId="21" fillId="0" borderId="0" xfId="0" applyNumberFormat="1" applyFont="1"/>
    <xf numFmtId="170" fontId="2" fillId="2" borderId="0" xfId="2" applyNumberFormat="1" applyFont="1" applyFill="1" applyBorder="1"/>
    <xf numFmtId="170" fontId="3" fillId="2" borderId="1" xfId="2" applyNumberFormat="1" applyFont="1" applyFill="1" applyBorder="1" applyAlignment="1">
      <alignment horizontal="center"/>
    </xf>
    <xf numFmtId="179" fontId="2" fillId="2" borderId="0" xfId="2" applyNumberFormat="1" applyFont="1" applyFill="1" applyBorder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6" fillId="2" borderId="0" xfId="0" applyFont="1" applyFill="1"/>
    <xf numFmtId="0" fontId="7" fillId="5" borderId="0" xfId="0" applyFont="1" applyFill="1"/>
    <xf numFmtId="0" fontId="7" fillId="2" borderId="21" xfId="0" applyFont="1" applyFill="1" applyBorder="1"/>
    <xf numFmtId="0" fontId="3" fillId="5" borderId="0" xfId="0" applyFont="1" applyFill="1"/>
    <xf numFmtId="165" fontId="3" fillId="2" borderId="21" xfId="1" applyNumberFormat="1" applyFont="1" applyFill="1" applyBorder="1"/>
    <xf numFmtId="9" fontId="2" fillId="2" borderId="0" xfId="1" applyFont="1" applyFill="1" applyAlignment="1">
      <alignment horizontal="right"/>
    </xf>
    <xf numFmtId="0" fontId="7" fillId="5" borderId="0" xfId="0" applyFont="1" applyFill="1" applyAlignment="1">
      <alignment horizontal="left"/>
    </xf>
    <xf numFmtId="9" fontId="3" fillId="2" borderId="21" xfId="1" applyFont="1" applyFill="1" applyBorder="1"/>
    <xf numFmtId="165" fontId="3" fillId="5" borderId="0" xfId="1" applyNumberFormat="1" applyFont="1" applyFill="1"/>
    <xf numFmtId="165" fontId="4" fillId="3" borderId="0" xfId="0" applyNumberFormat="1" applyFont="1" applyFill="1" applyAlignment="1">
      <alignment horizontal="right" vertical="center" wrapText="1"/>
    </xf>
    <xf numFmtId="165" fontId="3" fillId="5" borderId="0" xfId="1" applyNumberFormat="1" applyFont="1" applyFill="1" applyAlignment="1">
      <alignment horizontal="right"/>
    </xf>
    <xf numFmtId="165" fontId="3" fillId="2" borderId="2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0" fontId="2" fillId="2" borderId="0" xfId="3" applyFont="1">
      <alignment horizontal="left"/>
    </xf>
    <xf numFmtId="0" fontId="5" fillId="2" borderId="3" xfId="0" applyFont="1" applyFill="1" applyBorder="1" applyAlignment="1">
      <alignment horizontal="left"/>
    </xf>
    <xf numFmtId="4" fontId="2" fillId="2" borderId="0" xfId="1" applyNumberFormat="1" applyFont="1" applyFill="1" applyAlignment="1">
      <alignment horizontal="center"/>
    </xf>
    <xf numFmtId="0" fontId="2" fillId="2" borderId="3" xfId="0" applyFont="1" applyFill="1" applyBorder="1" applyAlignment="1"/>
    <xf numFmtId="4" fontId="3" fillId="2" borderId="0" xfId="0" applyNumberFormat="1" applyFont="1" applyFill="1" applyAlignment="1">
      <alignment horizontal="center"/>
    </xf>
    <xf numFmtId="0" fontId="2" fillId="2" borderId="25" xfId="0" applyFont="1" applyFill="1" applyBorder="1"/>
    <xf numFmtId="0" fontId="2" fillId="2" borderId="2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center"/>
    </xf>
    <xf numFmtId="3" fontId="2" fillId="2" borderId="0" xfId="2" quotePrefix="1" applyNumberFormat="1" applyFont="1" applyFill="1" applyAlignment="1">
      <alignment horizontal="right"/>
    </xf>
    <xf numFmtId="3" fontId="2" fillId="2" borderId="25" xfId="0" applyNumberFormat="1" applyFont="1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3" fontId="5" fillId="2" borderId="0" xfId="0" applyNumberFormat="1" applyFont="1" applyFill="1" applyAlignment="1">
      <alignment horizontal="left"/>
    </xf>
    <xf numFmtId="3" fontId="22" fillId="2" borderId="1" xfId="0" applyNumberFormat="1" applyFont="1" applyFill="1" applyBorder="1" applyAlignment="1">
      <alignment horizontal="left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indent="2"/>
    </xf>
    <xf numFmtId="3" fontId="2" fillId="2" borderId="25" xfId="2" applyNumberFormat="1" applyFont="1" applyFill="1" applyBorder="1" applyAlignment="1">
      <alignment vertical="center"/>
    </xf>
    <xf numFmtId="3" fontId="2" fillId="2" borderId="25" xfId="0" applyNumberFormat="1" applyFont="1" applyFill="1" applyBorder="1"/>
    <xf numFmtId="0" fontId="2" fillId="2" borderId="0" xfId="0" applyFont="1" applyFill="1" applyBorder="1" applyAlignment="1">
      <alignment horizontal="left" indent="5"/>
    </xf>
    <xf numFmtId="0" fontId="2" fillId="2" borderId="3" xfId="0" applyFont="1" applyFill="1" applyBorder="1" applyAlignment="1">
      <alignment horizontal="left" indent="5"/>
    </xf>
    <xf numFmtId="0" fontId="4" fillId="3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2" fillId="2" borderId="24" xfId="0" applyFont="1" applyFill="1" applyBorder="1"/>
    <xf numFmtId="0" fontId="2" fillId="0" borderId="3" xfId="0" applyFont="1" applyFill="1" applyBorder="1" applyAlignment="1">
      <alignment horizontal="center"/>
    </xf>
    <xf numFmtId="0" fontId="4" fillId="3" borderId="0" xfId="3" applyFont="1" applyFill="1" applyAlignment="1"/>
    <xf numFmtId="0" fontId="7" fillId="2" borderId="0" xfId="6" applyFont="1" applyFill="1" applyAlignment="1">
      <alignment vertical="center"/>
    </xf>
    <xf numFmtId="0" fontId="6" fillId="2" borderId="13" xfId="6" applyFont="1" applyFill="1" applyBorder="1" applyAlignment="1">
      <alignment horizontal="center" vertical="center"/>
    </xf>
    <xf numFmtId="0" fontId="6" fillId="2" borderId="15" xfId="6" applyFont="1" applyFill="1" applyBorder="1" applyAlignment="1">
      <alignment horizontal="center" vertical="center"/>
    </xf>
    <xf numFmtId="0" fontId="6" fillId="2" borderId="17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vertical="center"/>
    </xf>
    <xf numFmtId="0" fontId="7" fillId="2" borderId="19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vertical="center"/>
    </xf>
    <xf numFmtId="0" fontId="7" fillId="2" borderId="19" xfId="6" applyFont="1" applyFill="1" applyBorder="1" applyAlignment="1">
      <alignment vertical="center"/>
    </xf>
    <xf numFmtId="0" fontId="3" fillId="2" borderId="19" xfId="0" applyFont="1" applyFill="1" applyBorder="1"/>
    <xf numFmtId="0" fontId="3" fillId="2" borderId="4" xfId="0" applyFont="1" applyFill="1" applyBorder="1"/>
    <xf numFmtId="0" fontId="7" fillId="2" borderId="6" xfId="6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5" borderId="0" xfId="0" applyFont="1" applyFill="1" applyAlignment="1">
      <alignment horizontal="center"/>
    </xf>
    <xf numFmtId="9" fontId="3" fillId="5" borderId="0" xfId="1" applyFont="1" applyFill="1"/>
    <xf numFmtId="3" fontId="2" fillId="2" borderId="26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166" fontId="23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Alignment="1">
      <alignment vertical="center"/>
    </xf>
    <xf numFmtId="4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0" borderId="0" xfId="3" applyFill="1">
      <alignment horizontal="left"/>
    </xf>
    <xf numFmtId="166" fontId="2" fillId="0" borderId="0" xfId="2" applyNumberFormat="1" applyFont="1" applyFill="1" applyAlignment="1">
      <alignment horizontal="left"/>
    </xf>
    <xf numFmtId="0" fontId="2" fillId="2" borderId="0" xfId="3">
      <alignment horizontal="left"/>
    </xf>
    <xf numFmtId="0" fontId="3" fillId="2" borderId="27" xfId="0" applyFont="1" applyFill="1" applyBorder="1"/>
    <xf numFmtId="3" fontId="3" fillId="2" borderId="27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2" fillId="2" borderId="0" xfId="2" applyNumberFormat="1" applyFont="1" applyFill="1"/>
    <xf numFmtId="0" fontId="2" fillId="2" borderId="28" xfId="0" applyFont="1" applyFill="1" applyBorder="1" applyAlignment="1">
      <alignment horizontal="center"/>
    </xf>
    <xf numFmtId="166" fontId="19" fillId="2" borderId="0" xfId="2" applyNumberFormat="1" applyFont="1" applyFill="1"/>
    <xf numFmtId="0" fontId="3" fillId="2" borderId="27" xfId="3" applyFont="1" applyFill="1" applyBorder="1" applyAlignment="1">
      <alignment horizontal="center"/>
    </xf>
    <xf numFmtId="0" fontId="2" fillId="2" borderId="28" xfId="0" applyFont="1" applyFill="1" applyBorder="1" applyAlignment="1">
      <alignment horizontal="left"/>
    </xf>
    <xf numFmtId="166" fontId="2" fillId="2" borderId="0" xfId="2" applyNumberFormat="1" applyFont="1" applyFill="1" applyBorder="1"/>
    <xf numFmtId="165" fontId="2" fillId="0" borderId="0" xfId="1" applyNumberFormat="1" applyFont="1" applyFill="1" applyAlignment="1">
      <alignment horizontal="center"/>
    </xf>
    <xf numFmtId="181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4" fontId="7" fillId="2" borderId="27" xfId="3" applyNumberFormat="1" applyFont="1" applyFill="1" applyBorder="1" applyAlignment="1">
      <alignment horizontal="center"/>
    </xf>
    <xf numFmtId="0" fontId="7" fillId="8" borderId="0" xfId="0" applyFont="1" applyFill="1"/>
    <xf numFmtId="4" fontId="7" fillId="8" borderId="0" xfId="0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8" borderId="0" xfId="2" applyNumberFormat="1" applyFont="1" applyFill="1" applyAlignment="1">
      <alignment horizontal="right"/>
    </xf>
    <xf numFmtId="1" fontId="7" fillId="8" borderId="0" xfId="0" applyNumberFormat="1" applyFont="1" applyFill="1" applyAlignment="1">
      <alignment horizontal="center"/>
    </xf>
    <xf numFmtId="166" fontId="7" fillId="8" borderId="0" xfId="2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center"/>
    </xf>
    <xf numFmtId="166" fontId="7" fillId="8" borderId="0" xfId="2" applyNumberFormat="1" applyFont="1" applyFill="1" applyAlignment="1">
      <alignment horizontal="center"/>
    </xf>
    <xf numFmtId="166" fontId="7" fillId="8" borderId="0" xfId="2" applyNumberFormat="1" applyFont="1" applyFill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5" fontId="3" fillId="2" borderId="0" xfId="0" applyNumberFormat="1" applyFont="1" applyFill="1"/>
    <xf numFmtId="165" fontId="3" fillId="9" borderId="0" xfId="1" applyNumberFormat="1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0" xfId="1" applyNumberFormat="1" applyFont="1" applyFill="1"/>
    <xf numFmtId="2" fontId="2" fillId="0" borderId="0" xfId="2" applyNumberFormat="1" applyFont="1" applyBorder="1" applyAlignment="1">
      <alignment horizontal="center"/>
    </xf>
    <xf numFmtId="164" fontId="2" fillId="2" borderId="0" xfId="0" applyNumberFormat="1" applyFont="1" applyFill="1"/>
    <xf numFmtId="164" fontId="2" fillId="2" borderId="0" xfId="2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164" fontId="2" fillId="2" borderId="0" xfId="2" applyFont="1" applyFill="1" applyAlignment="1">
      <alignment horizontal="right"/>
    </xf>
    <xf numFmtId="0" fontId="2" fillId="2" borderId="28" xfId="0" applyFont="1" applyFill="1" applyBorder="1" applyAlignment="1">
      <alignment horizontal="right"/>
    </xf>
    <xf numFmtId="3" fontId="2" fillId="2" borderId="28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27" xfId="0" applyNumberFormat="1" applyFont="1" applyBorder="1" applyAlignment="1">
      <alignment horizontal="center"/>
    </xf>
    <xf numFmtId="9" fontId="3" fillId="0" borderId="27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2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82" fontId="2" fillId="2" borderId="0" xfId="1" applyNumberFormat="1" applyFont="1" applyFill="1" applyAlignment="1">
      <alignment horizontal="center"/>
    </xf>
    <xf numFmtId="177" fontId="4" fillId="3" borderId="29" xfId="2" applyNumberFormat="1" applyFont="1" applyFill="1" applyBorder="1" applyAlignment="1">
      <alignment horizontal="right"/>
    </xf>
    <xf numFmtId="166" fontId="2" fillId="2" borderId="0" xfId="1" applyNumberFormat="1" applyFont="1" applyFill="1"/>
    <xf numFmtId="1" fontId="2" fillId="4" borderId="0" xfId="0" applyNumberFormat="1" applyFont="1" applyFill="1"/>
    <xf numFmtId="3" fontId="0" fillId="0" borderId="0" xfId="0" applyNumberFormat="1" applyAlignment="1">
      <alignment horizontal="center"/>
    </xf>
    <xf numFmtId="181" fontId="24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181" fontId="6" fillId="2" borderId="0" xfId="0" applyNumberFormat="1" applyFont="1" applyFill="1" applyAlignment="1">
      <alignment horizontal="center"/>
    </xf>
    <xf numFmtId="183" fontId="2" fillId="2" borderId="0" xfId="0" applyNumberFormat="1" applyFont="1" applyFill="1" applyAlignment="1">
      <alignment horizontal="center"/>
    </xf>
    <xf numFmtId="0" fontId="4" fillId="3" borderId="30" xfId="0" applyFont="1" applyFill="1" applyBorder="1"/>
    <xf numFmtId="177" fontId="4" fillId="3" borderId="30" xfId="2" applyNumberFormat="1" applyFont="1" applyFill="1" applyBorder="1" applyAlignment="1">
      <alignment horizontal="right"/>
    </xf>
    <xf numFmtId="165" fontId="2" fillId="0" borderId="0" xfId="1" applyNumberFormat="1" applyFont="1" applyFill="1"/>
    <xf numFmtId="164" fontId="2" fillId="2" borderId="0" xfId="2" applyFont="1" applyFill="1" applyBorder="1" applyAlignment="1">
      <alignment horizontal="center"/>
    </xf>
    <xf numFmtId="1" fontId="0" fillId="0" borderId="0" xfId="0" applyNumberFormat="1"/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0" fontId="0" fillId="0" borderId="0" xfId="0" applyFill="1"/>
    <xf numFmtId="9" fontId="3" fillId="2" borderId="27" xfId="1" applyFont="1" applyFill="1" applyBorder="1" applyAlignment="1">
      <alignment horizontal="center"/>
    </xf>
    <xf numFmtId="182" fontId="2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center"/>
    </xf>
    <xf numFmtId="170" fontId="2" fillId="2" borderId="0" xfId="2" applyNumberFormat="1" applyFont="1" applyFill="1" applyAlignment="1">
      <alignment horizontal="right"/>
    </xf>
    <xf numFmtId="166" fontId="3" fillId="2" borderId="6" xfId="2" applyNumberFormat="1" applyFont="1" applyFill="1" applyBorder="1"/>
    <xf numFmtId="166" fontId="3" fillId="2" borderId="5" xfId="2" applyNumberFormat="1" applyFont="1" applyFill="1" applyBorder="1"/>
    <xf numFmtId="166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6" fontId="2" fillId="2" borderId="3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6" fontId="2" fillId="2" borderId="1" xfId="2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4" fillId="3" borderId="0" xfId="10" applyNumberFormat="1" applyFont="1" applyFill="1" applyAlignment="1">
      <alignment horizontal="right" vertical="center" wrapText="1"/>
    </xf>
    <xf numFmtId="166" fontId="6" fillId="2" borderId="0" xfId="10" applyNumberFormat="1" applyFont="1" applyFill="1" applyAlignment="1">
      <alignment horizontal="right"/>
    </xf>
    <xf numFmtId="166" fontId="7" fillId="5" borderId="0" xfId="10" applyNumberFormat="1" applyFont="1" applyFill="1" applyAlignment="1">
      <alignment horizontal="right"/>
    </xf>
    <xf numFmtId="166" fontId="2" fillId="2" borderId="0" xfId="10" applyNumberFormat="1" applyFont="1" applyFill="1"/>
    <xf numFmtId="166" fontId="7" fillId="2" borderId="21" xfId="10" applyNumberFormat="1" applyFont="1" applyFill="1" applyBorder="1" applyAlignment="1">
      <alignment horizontal="right"/>
    </xf>
    <xf numFmtId="166" fontId="2" fillId="2" borderId="0" xfId="10" applyNumberFormat="1" applyFont="1" applyFill="1" applyAlignment="1">
      <alignment horizontal="right"/>
    </xf>
    <xf numFmtId="166" fontId="3" fillId="5" borderId="0" xfId="10" applyNumberFormat="1" applyFont="1" applyFill="1" applyAlignment="1">
      <alignment horizontal="right"/>
    </xf>
    <xf numFmtId="164" fontId="2" fillId="2" borderId="0" xfId="10" applyFont="1" applyFill="1"/>
    <xf numFmtId="166" fontId="3" fillId="2" borderId="21" xfId="10" applyNumberFormat="1" applyFont="1" applyFill="1" applyBorder="1" applyAlignment="1">
      <alignment horizontal="right"/>
    </xf>
    <xf numFmtId="0" fontId="0" fillId="0" borderId="28" xfId="0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175" fontId="2" fillId="2" borderId="0" xfId="2" applyNumberFormat="1" applyFont="1" applyFill="1"/>
    <xf numFmtId="166" fontId="2" fillId="2" borderId="0" xfId="11" applyNumberFormat="1" applyFont="1" applyFill="1" applyBorder="1" applyAlignment="1">
      <alignment horizontal="center"/>
    </xf>
    <xf numFmtId="166" fontId="2" fillId="0" borderId="0" xfId="11" applyNumberFormat="1" applyFont="1" applyFill="1" applyBorder="1" applyAlignment="1">
      <alignment horizontal="center"/>
    </xf>
    <xf numFmtId="166" fontId="3" fillId="2" borderId="1" xfId="11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6" fontId="3" fillId="2" borderId="0" xfId="11" applyNumberFormat="1" applyFont="1" applyFill="1" applyBorder="1" applyAlignment="1">
      <alignment horizontal="right"/>
    </xf>
    <xf numFmtId="164" fontId="2" fillId="2" borderId="0" xfId="11" applyNumberFormat="1" applyFont="1" applyFill="1" applyBorder="1" applyAlignment="1">
      <alignment horizontal="center"/>
    </xf>
    <xf numFmtId="175" fontId="2" fillId="2" borderId="0" xfId="11" applyNumberFormat="1" applyFont="1" applyFill="1" applyBorder="1" applyAlignment="1">
      <alignment horizontal="center"/>
    </xf>
    <xf numFmtId="175" fontId="2" fillId="2" borderId="3" xfId="11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164" fontId="2" fillId="2" borderId="3" xfId="11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" fontId="7" fillId="2" borderId="0" xfId="3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84" fontId="2" fillId="2" borderId="0" xfId="0" applyNumberFormat="1" applyFont="1" applyFill="1"/>
    <xf numFmtId="185" fontId="2" fillId="2" borderId="0" xfId="0" applyNumberFormat="1" applyFont="1" applyFill="1"/>
    <xf numFmtId="177" fontId="4" fillId="3" borderId="29" xfId="2" applyNumberFormat="1" applyFont="1" applyFill="1" applyBorder="1" applyAlignment="1">
      <alignment horizontal="left"/>
    </xf>
    <xf numFmtId="166" fontId="3" fillId="2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86" fontId="2" fillId="2" borderId="0" xfId="0" applyNumberFormat="1" applyFont="1" applyFill="1"/>
    <xf numFmtId="0" fontId="2" fillId="0" borderId="28" xfId="0" applyFont="1" applyBorder="1"/>
    <xf numFmtId="2" fontId="2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2" fillId="2" borderId="28" xfId="2" applyFont="1" applyFill="1" applyBorder="1" applyAlignment="1">
      <alignment horizontal="center"/>
    </xf>
    <xf numFmtId="166" fontId="2" fillId="2" borderId="28" xfId="2" applyNumberFormat="1" applyFont="1" applyFill="1" applyBorder="1" applyAlignment="1">
      <alignment horizontal="center"/>
    </xf>
    <xf numFmtId="0" fontId="4" fillId="3" borderId="0" xfId="3" applyFont="1" applyFill="1" applyAlignment="1">
      <alignment horizontal="right"/>
    </xf>
    <xf numFmtId="0" fontId="3" fillId="7" borderId="1" xfId="3" applyFont="1" applyFill="1" applyBorder="1" applyAlignment="1"/>
    <xf numFmtId="3" fontId="3" fillId="7" borderId="1" xfId="3" applyNumberFormat="1" applyFont="1" applyFill="1" applyBorder="1" applyAlignment="1">
      <alignment horizontal="right"/>
    </xf>
    <xf numFmtId="0" fontId="2" fillId="2" borderId="0" xfId="3" applyAlignment="1"/>
    <xf numFmtId="3" fontId="2" fillId="2" borderId="0" xfId="3" applyNumberFormat="1" applyAlignment="1">
      <alignment horizontal="right"/>
    </xf>
    <xf numFmtId="0" fontId="3" fillId="7" borderId="1" xfId="3" applyFont="1" applyFill="1" applyBorder="1">
      <alignment horizontal="left"/>
    </xf>
    <xf numFmtId="0" fontId="2" fillId="2" borderId="3" xfId="3" applyBorder="1">
      <alignment horizontal="left"/>
    </xf>
    <xf numFmtId="3" fontId="2" fillId="2" borderId="3" xfId="3" applyNumberFormat="1" applyBorder="1" applyAlignment="1">
      <alignment horizontal="right"/>
    </xf>
    <xf numFmtId="0" fontId="2" fillId="2" borderId="28" xfId="3" applyBorder="1">
      <alignment horizontal="left"/>
    </xf>
    <xf numFmtId="3" fontId="2" fillId="2" borderId="28" xfId="3" applyNumberFormat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3" fillId="2" borderId="0" xfId="3" applyFont="1" applyAlignment="1">
      <alignment horizontal="center"/>
    </xf>
    <xf numFmtId="4" fontId="3" fillId="2" borderId="0" xfId="3" applyNumberFormat="1" applyFont="1" applyAlignment="1">
      <alignment horizontal="center"/>
    </xf>
    <xf numFmtId="0" fontId="2" fillId="2" borderId="0" xfId="3" applyAlignment="1">
      <alignment horizontal="center"/>
    </xf>
    <xf numFmtId="4" fontId="2" fillId="2" borderId="0" xfId="3" applyNumberFormat="1" applyAlignment="1">
      <alignment horizontal="center"/>
    </xf>
    <xf numFmtId="9" fontId="2" fillId="2" borderId="0" xfId="0" applyNumberFormat="1" applyFont="1" applyFill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9" fontId="3" fillId="2" borderId="23" xfId="1" applyFont="1" applyFill="1" applyBorder="1" applyAlignment="1">
      <alignment horizontal="center"/>
    </xf>
    <xf numFmtId="9" fontId="2" fillId="0" borderId="0" xfId="1" applyFont="1" applyFill="1" applyAlignment="1">
      <alignment horizontal="center"/>
    </xf>
    <xf numFmtId="0" fontId="4" fillId="3" borderId="0" xfId="6" applyFont="1" applyFill="1" applyAlignment="1">
      <alignment horizontal="center" vertical="center"/>
    </xf>
    <xf numFmtId="0" fontId="4" fillId="3" borderId="0" xfId="6" applyFont="1" applyFill="1" applyAlignment="1">
      <alignment vertical="center"/>
    </xf>
    <xf numFmtId="0" fontId="4" fillId="3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vertical="center"/>
    </xf>
    <xf numFmtId="173" fontId="6" fillId="2" borderId="0" xfId="7" applyFont="1" applyFill="1" applyBorder="1" applyAlignment="1">
      <alignment horizontal="center" vertical="center"/>
    </xf>
    <xf numFmtId="173" fontId="6" fillId="2" borderId="16" xfId="7" applyFont="1" applyFill="1" applyBorder="1" applyAlignment="1">
      <alignment horizontal="center" vertical="center"/>
    </xf>
    <xf numFmtId="173" fontId="6" fillId="2" borderId="3" xfId="7" applyFont="1" applyFill="1" applyBorder="1" applyAlignment="1">
      <alignment horizontal="center" vertical="center"/>
    </xf>
    <xf numFmtId="173" fontId="6" fillId="2" borderId="18" xfId="7" applyFont="1" applyFill="1" applyBorder="1" applyAlignment="1">
      <alignment horizontal="center" vertical="center"/>
    </xf>
    <xf numFmtId="173" fontId="7" fillId="2" borderId="1" xfId="7" applyFont="1" applyFill="1" applyBorder="1" applyAlignment="1">
      <alignment horizontal="center" vertical="center"/>
    </xf>
    <xf numFmtId="173" fontId="7" fillId="2" borderId="20" xfId="7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vertical="center"/>
    </xf>
    <xf numFmtId="173" fontId="6" fillId="2" borderId="28" xfId="7" applyFont="1" applyFill="1" applyBorder="1" applyAlignment="1">
      <alignment horizontal="center" vertical="center"/>
    </xf>
    <xf numFmtId="173" fontId="6" fillId="2" borderId="14" xfId="7" applyFont="1" applyFill="1" applyBorder="1" applyAlignment="1">
      <alignment horizontal="center" vertical="center"/>
    </xf>
    <xf numFmtId="0" fontId="0" fillId="2" borderId="0" xfId="0" applyFill="1"/>
    <xf numFmtId="166" fontId="0" fillId="2" borderId="0" xfId="2" applyNumberFormat="1" applyFont="1" applyFill="1"/>
    <xf numFmtId="43" fontId="0" fillId="2" borderId="0" xfId="0" applyNumberFormat="1" applyFill="1"/>
    <xf numFmtId="173" fontId="7" fillId="2" borderId="6" xfId="7" applyFont="1" applyFill="1" applyBorder="1" applyAlignment="1">
      <alignment horizontal="center" vertical="center"/>
    </xf>
    <xf numFmtId="173" fontId="7" fillId="2" borderId="31" xfId="7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horizontal="left" vertical="center"/>
    </xf>
    <xf numFmtId="0" fontId="6" fillId="2" borderId="28" xfId="6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10" borderId="0" xfId="3" applyFont="1" applyFill="1" applyAlignment="1">
      <alignment horizontal="center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</cellXfs>
  <cellStyles count="12">
    <cellStyle name="Diseño 12" xfId="8"/>
    <cellStyle name="Millares" xfId="2" builtinId="3"/>
    <cellStyle name="Millares 2" xfId="4"/>
    <cellStyle name="Millares 2 2" xfId="11"/>
    <cellStyle name="Millares 4" xfId="7"/>
    <cellStyle name="Millares 5" xfId="10"/>
    <cellStyle name="Normal" xfId="0" builtinId="0"/>
    <cellStyle name="Normal 2" xfId="9"/>
    <cellStyle name="Normal 2 2" xfId="6"/>
    <cellStyle name="Porcentaje" xfId="1" builtinId="5"/>
    <cellStyle name="Porcentual 3" xfId="5"/>
    <cellStyle name="TEXTO NORMAL" xfId="3"/>
  </cellStyles>
  <dxfs count="0"/>
  <tableStyles count="0" defaultTableStyle="TableStyleMedium2" defaultPivotStyle="PivotStyleLight16"/>
  <colors>
    <mruColors>
      <color rgb="FFFF99FF"/>
      <color rgb="FFD5D5D5"/>
      <color rgb="FFFCF6F6"/>
      <color rgb="FFF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ego\Downloads\Producci&#243;n,variaci&#243;n,%20reservas,%20reservas%20nacionales%20-%20ANUARIO%202019%20%20%2017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"/>
      <sheetName val="Variación"/>
      <sheetName val="Reservas"/>
      <sheetName val="Reservas nacionales"/>
    </sheetNames>
    <sheetDataSet>
      <sheetData sheetId="0">
        <row r="7">
          <cell r="C7">
            <v>1.2471840293920002</v>
          </cell>
          <cell r="D7">
            <v>1.2353450680179998</v>
          </cell>
          <cell r="E7">
            <v>1.2987613646879999</v>
          </cell>
          <cell r="F7">
            <v>1.3756406942069996</v>
          </cell>
          <cell r="G7">
            <v>1.3776424139869998</v>
          </cell>
          <cell r="H7">
            <v>1.700817419959</v>
          </cell>
          <cell r="I7">
            <v>2.3538585579239997</v>
          </cell>
          <cell r="J7">
            <v>2.4455838150160005</v>
          </cell>
          <cell r="K7">
            <v>2.436950785788</v>
          </cell>
          <cell r="L7">
            <v>2.4554399084949994</v>
          </cell>
        </row>
        <row r="8">
          <cell r="C8">
            <v>164.08438890122898</v>
          </cell>
          <cell r="D8">
            <v>166.18671698165301</v>
          </cell>
          <cell r="E8">
            <v>161.54466615318702</v>
          </cell>
          <cell r="F8">
            <v>151.48607168989702</v>
          </cell>
          <cell r="G8">
            <v>140.09702809351802</v>
          </cell>
          <cell r="H8">
            <v>146.82290653713997</v>
          </cell>
          <cell r="I8">
            <v>153.00589697612543</v>
          </cell>
          <cell r="J8">
            <v>151.96403995641117</v>
          </cell>
          <cell r="K8">
            <v>140.21098441501189</v>
          </cell>
          <cell r="L8">
            <v>128.41346335810573</v>
          </cell>
        </row>
        <row r="9">
          <cell r="C9">
            <v>1.4704497064990001</v>
          </cell>
          <cell r="D9">
            <v>1.2563826002110001</v>
          </cell>
          <cell r="E9">
            <v>1.281282431485</v>
          </cell>
          <cell r="F9">
            <v>1.351273497128</v>
          </cell>
          <cell r="G9">
            <v>1.315474557111</v>
          </cell>
          <cell r="H9">
            <v>1.4212179398520002</v>
          </cell>
          <cell r="I9">
            <v>1.3370814908789999</v>
          </cell>
          <cell r="J9">
            <v>1.4730727682370002</v>
          </cell>
          <cell r="K9">
            <v>1.4743831280539998</v>
          </cell>
          <cell r="L9">
            <v>1.4043815470090002</v>
          </cell>
        </row>
        <row r="10">
          <cell r="C10">
            <v>3640.4654641500001</v>
          </cell>
          <cell r="D10">
            <v>3418.8621174219993</v>
          </cell>
          <cell r="E10">
            <v>3480.8569120259999</v>
          </cell>
          <cell r="F10">
            <v>3674.2825108389993</v>
          </cell>
          <cell r="G10">
            <v>3768.1472192430001</v>
          </cell>
          <cell r="H10">
            <v>4101.5677170700001</v>
          </cell>
          <cell r="I10">
            <v>4375.336687166</v>
          </cell>
          <cell r="J10">
            <v>4417.986781347</v>
          </cell>
          <cell r="K10">
            <v>4160.1619325340016</v>
          </cell>
          <cell r="L10">
            <v>3860.3060494860001</v>
          </cell>
        </row>
        <row r="11">
          <cell r="C11">
            <v>261989.60579399994</v>
          </cell>
          <cell r="D11">
            <v>230199.08238500002</v>
          </cell>
          <cell r="E11">
            <v>249236.15747600002</v>
          </cell>
          <cell r="F11">
            <v>266472.33039299992</v>
          </cell>
          <cell r="G11">
            <v>277294.48259600002</v>
          </cell>
          <cell r="H11">
            <v>315524.81577999995</v>
          </cell>
          <cell r="I11">
            <v>314421.59763300006</v>
          </cell>
          <cell r="J11">
            <v>306783.61933000002</v>
          </cell>
          <cell r="K11">
            <v>289122.51396000007</v>
          </cell>
          <cell r="L11">
            <v>308115.57177400001</v>
          </cell>
        </row>
        <row r="12">
          <cell r="C12">
            <v>6.0426442223000008</v>
          </cell>
          <cell r="D12">
            <v>7.0109378915999994</v>
          </cell>
          <cell r="E12">
            <v>6.6845393917999996</v>
          </cell>
          <cell r="F12">
            <v>6.6806587899999998</v>
          </cell>
          <cell r="G12">
            <v>7.1925919307999999</v>
          </cell>
          <cell r="H12">
            <v>7.320806847700001</v>
          </cell>
          <cell r="I12">
            <v>7.6631239877000006</v>
          </cell>
          <cell r="J12">
            <v>8.8064517127720006</v>
          </cell>
          <cell r="K12">
            <v>9.5338711347549978</v>
          </cell>
          <cell r="L12">
            <v>10.120007399020999</v>
          </cell>
        </row>
        <row r="13">
          <cell r="C13">
            <v>33847.813441999999</v>
          </cell>
          <cell r="D13">
            <v>28881.790966</v>
          </cell>
          <cell r="E13">
            <v>26104.854507000004</v>
          </cell>
          <cell r="F13">
            <v>23667.787451</v>
          </cell>
          <cell r="G13">
            <v>23105.261869000002</v>
          </cell>
          <cell r="H13">
            <v>19510.729780999998</v>
          </cell>
          <cell r="I13">
            <v>18789.004763000001</v>
          </cell>
          <cell r="J13">
            <v>17790.363567</v>
          </cell>
          <cell r="K13">
            <v>18601.344507999998</v>
          </cell>
          <cell r="L13">
            <v>19853.168399999999</v>
          </cell>
        </row>
        <row r="14">
          <cell r="C14">
            <v>16963.268972999998</v>
          </cell>
          <cell r="D14">
            <v>19141.078052000001</v>
          </cell>
          <cell r="E14">
            <v>16790.374243999999</v>
          </cell>
          <cell r="F14">
            <v>18139.597244000001</v>
          </cell>
          <cell r="G14">
            <v>17017.692465</v>
          </cell>
          <cell r="H14">
            <v>20153.237616000002</v>
          </cell>
          <cell r="I14">
            <v>25756.505004999999</v>
          </cell>
          <cell r="J14">
            <v>28141.125215</v>
          </cell>
          <cell r="K14">
            <v>28033.511926999996</v>
          </cell>
          <cell r="L14">
            <v>30441.359038999999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tabSelected="1" zoomScaleNormal="100" workbookViewId="0"/>
  </sheetViews>
  <sheetFormatPr baseColWidth="10" defaultColWidth="11.5703125" defaultRowHeight="12" x14ac:dyDescent="0.2"/>
  <cols>
    <col min="1" max="1" width="25" style="1" customWidth="1"/>
    <col min="2" max="2" width="6.7109375" style="9" customWidth="1"/>
    <col min="3" max="13" width="7.7109375" style="9" customWidth="1"/>
    <col min="14" max="16384" width="11.5703125" style="1"/>
  </cols>
  <sheetData>
    <row r="1" spans="1:13" x14ac:dyDescent="0.2">
      <c r="A1" s="2" t="s">
        <v>862</v>
      </c>
    </row>
    <row r="2" spans="1:13" x14ac:dyDescent="0.2">
      <c r="A2" s="174" t="s">
        <v>9</v>
      </c>
    </row>
    <row r="6" spans="1:13" x14ac:dyDescent="0.2">
      <c r="A6" s="4" t="s">
        <v>10</v>
      </c>
      <c r="B6" s="173" t="s">
        <v>11</v>
      </c>
      <c r="C6" s="173" t="s">
        <v>12</v>
      </c>
      <c r="D6" s="173" t="s">
        <v>13</v>
      </c>
      <c r="E6" s="173" t="s">
        <v>14</v>
      </c>
      <c r="F6" s="173" t="s">
        <v>15</v>
      </c>
      <c r="G6" s="173" t="s">
        <v>16</v>
      </c>
      <c r="H6" s="173" t="s">
        <v>17</v>
      </c>
      <c r="I6" s="173" t="s">
        <v>18</v>
      </c>
      <c r="J6" s="173" t="s">
        <v>19</v>
      </c>
      <c r="K6" s="173" t="s">
        <v>20</v>
      </c>
      <c r="L6" s="173" t="s">
        <v>21</v>
      </c>
      <c r="M6" s="173" t="s">
        <v>22</v>
      </c>
    </row>
    <row r="7" spans="1:13" x14ac:dyDescent="0.2">
      <c r="A7" s="1" t="s">
        <v>2</v>
      </c>
      <c r="B7" s="115">
        <v>1.74000000000056</v>
      </c>
      <c r="C7" s="115">
        <v>2.19999999999989</v>
      </c>
      <c r="D7" s="115">
        <v>3.3500000000002701</v>
      </c>
      <c r="E7" s="115">
        <v>0.120000000000305</v>
      </c>
      <c r="F7" s="115">
        <v>0.73999999999973998</v>
      </c>
      <c r="G7" s="115">
        <v>2.7700000000000302</v>
      </c>
      <c r="H7" s="115">
        <v>3.7699999999996798</v>
      </c>
      <c r="I7" s="115">
        <v>3.5999999999996501</v>
      </c>
      <c r="J7" s="115">
        <v>2.3700000000002301</v>
      </c>
      <c r="K7" s="115">
        <v>2.4100000000002</v>
      </c>
      <c r="L7" s="115">
        <v>1.98</v>
      </c>
      <c r="M7" s="115">
        <v>1.1199999999999899</v>
      </c>
    </row>
    <row r="8" spans="1:13" x14ac:dyDescent="0.2">
      <c r="A8" s="174" t="s">
        <v>403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5" t="s">
        <v>3</v>
      </c>
      <c r="B9" s="162">
        <v>-1.3897114931488199</v>
      </c>
      <c r="C9" s="162">
        <v>-5.8018524903560902</v>
      </c>
      <c r="D9" s="162">
        <v>0.50585879145198798</v>
      </c>
      <c r="E9" s="162">
        <v>-1.3683885857639699</v>
      </c>
      <c r="F9" s="162">
        <v>1.1183928873117E-2</v>
      </c>
      <c r="G9" s="162">
        <v>-2.4965536850453001</v>
      </c>
      <c r="H9" s="162">
        <v>-0.57748740727499104</v>
      </c>
      <c r="I9" s="162">
        <v>-0.33069628708715998</v>
      </c>
      <c r="J9" s="162">
        <v>-4.8898387287844498</v>
      </c>
      <c r="K9" s="162">
        <v>0.140529694460202</v>
      </c>
      <c r="L9" s="162">
        <v>3.6767714451347802</v>
      </c>
      <c r="M9" s="162">
        <v>1.8301315589698</v>
      </c>
    </row>
    <row r="10" spans="1:13" x14ac:dyDescent="0.2">
      <c r="A10" s="175" t="s">
        <v>403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x14ac:dyDescent="0.2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9" spans="1:13" x14ac:dyDescent="0.2">
      <c r="A19" s="5" t="s">
        <v>8</v>
      </c>
      <c r="B19" s="5" t="s">
        <v>411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6"/>
      <c r="B20" s="6" t="s">
        <v>412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6"/>
  <sheetViews>
    <sheetView zoomScaleNormal="100" workbookViewId="0">
      <selection activeCell="B1" sqref="B1"/>
    </sheetView>
  </sheetViews>
  <sheetFormatPr baseColWidth="10" defaultColWidth="20.5703125" defaultRowHeight="12" x14ac:dyDescent="0.2"/>
  <cols>
    <col min="1" max="1" width="14" style="1" customWidth="1"/>
    <col min="2" max="4" width="19.140625" style="9" customWidth="1"/>
    <col min="5" max="16384" width="20.5703125" style="1"/>
  </cols>
  <sheetData>
    <row r="1" spans="1:4" x14ac:dyDescent="0.2">
      <c r="A1" s="2" t="s">
        <v>838</v>
      </c>
    </row>
    <row r="3" spans="1:4" x14ac:dyDescent="0.2">
      <c r="A3" s="2" t="s">
        <v>478</v>
      </c>
      <c r="B3" s="325" t="s">
        <v>63</v>
      </c>
      <c r="C3" s="1"/>
      <c r="D3" s="1"/>
    </row>
    <row r="4" spans="1:4" x14ac:dyDescent="0.2">
      <c r="A4" s="7" t="s">
        <v>305</v>
      </c>
      <c r="B4" s="7" t="s">
        <v>534</v>
      </c>
      <c r="C4" s="7" t="s">
        <v>535</v>
      </c>
      <c r="D4" s="7" t="s">
        <v>536</v>
      </c>
    </row>
    <row r="5" spans="1:4" x14ac:dyDescent="0.2">
      <c r="A5" s="1" t="s">
        <v>85</v>
      </c>
      <c r="B5" s="182">
        <v>9716.9033621999988</v>
      </c>
      <c r="C5" s="182">
        <v>13538.200404200001</v>
      </c>
      <c r="D5" s="182">
        <v>23255.103766400003</v>
      </c>
    </row>
    <row r="6" spans="1:4" x14ac:dyDescent="0.2">
      <c r="A6" s="1" t="s">
        <v>83</v>
      </c>
      <c r="B6" s="182">
        <v>11034.239067949999</v>
      </c>
      <c r="C6" s="182">
        <v>4378.4660811940003</v>
      </c>
      <c r="D6" s="182">
        <v>15412.705149144</v>
      </c>
    </row>
    <row r="7" spans="1:4" x14ac:dyDescent="0.2">
      <c r="A7" s="1" t="s">
        <v>84</v>
      </c>
      <c r="B7" s="182">
        <v>3030.0863528000004</v>
      </c>
      <c r="C7" s="182">
        <v>9884.8269348000013</v>
      </c>
      <c r="D7" s="182">
        <v>12914.913287600002</v>
      </c>
    </row>
    <row r="8" spans="1:4" x14ac:dyDescent="0.2">
      <c r="A8" s="1" t="s">
        <v>88</v>
      </c>
      <c r="B8" s="182">
        <v>2412.25</v>
      </c>
      <c r="C8" s="182">
        <v>9962.5248000000011</v>
      </c>
      <c r="D8" s="182">
        <v>12374.774800000001</v>
      </c>
    </row>
    <row r="9" spans="1:4" x14ac:dyDescent="0.2">
      <c r="A9" s="1" t="s">
        <v>573</v>
      </c>
      <c r="B9" s="182">
        <v>4039.3971287930003</v>
      </c>
      <c r="C9" s="182">
        <v>2989.1938572070003</v>
      </c>
      <c r="D9" s="182">
        <v>7028.5909860000002</v>
      </c>
    </row>
    <row r="10" spans="1:4" x14ac:dyDescent="0.2">
      <c r="A10" s="1" t="s">
        <v>574</v>
      </c>
      <c r="B10" s="182">
        <v>2989.6936199999996</v>
      </c>
      <c r="C10" s="182">
        <v>3435.7350000000001</v>
      </c>
      <c r="D10" s="182">
        <v>6425.4286199999988</v>
      </c>
    </row>
    <row r="11" spans="1:4" x14ac:dyDescent="0.2">
      <c r="A11" s="1" t="s">
        <v>576</v>
      </c>
      <c r="B11" s="182">
        <v>2909.6146832500003</v>
      </c>
      <c r="C11" s="182">
        <v>2901.1212774680007</v>
      </c>
      <c r="D11" s="182">
        <v>5810.7359607180006</v>
      </c>
    </row>
    <row r="12" spans="1:4" x14ac:dyDescent="0.2">
      <c r="A12" s="1" t="s">
        <v>86</v>
      </c>
      <c r="B12" s="182">
        <v>1421.5687696000002</v>
      </c>
      <c r="C12" s="182">
        <v>2712.6583409999994</v>
      </c>
      <c r="D12" s="182">
        <v>4134.2271105999998</v>
      </c>
    </row>
    <row r="13" spans="1:4" x14ac:dyDescent="0.2">
      <c r="A13" s="1" t="s">
        <v>90</v>
      </c>
      <c r="B13" s="182">
        <v>1316.0627574</v>
      </c>
      <c r="C13" s="182">
        <v>664.74040549999995</v>
      </c>
      <c r="D13" s="182">
        <v>1980.8031629</v>
      </c>
    </row>
    <row r="14" spans="1:4" x14ac:dyDescent="0.2">
      <c r="A14" s="1" t="s">
        <v>89</v>
      </c>
      <c r="B14" s="182">
        <v>672.30580240000006</v>
      </c>
      <c r="C14" s="182">
        <v>204.7045909</v>
      </c>
      <c r="D14" s="182">
        <v>877.01039330000015</v>
      </c>
    </row>
    <row r="15" spans="1:4" x14ac:dyDescent="0.2">
      <c r="A15" s="1" t="s">
        <v>92</v>
      </c>
      <c r="B15" s="182">
        <v>259.17512579999993</v>
      </c>
      <c r="C15" s="182">
        <v>206.99685490000002</v>
      </c>
      <c r="D15" s="182">
        <v>466.17198069999995</v>
      </c>
    </row>
    <row r="16" spans="1:4" x14ac:dyDescent="0.2">
      <c r="A16" s="1" t="s">
        <v>93</v>
      </c>
      <c r="B16" s="182">
        <v>112.88047419999999</v>
      </c>
      <c r="C16" s="182">
        <v>229.47569650000003</v>
      </c>
      <c r="D16" s="182">
        <v>342.35617070000001</v>
      </c>
    </row>
    <row r="17" spans="1:5" x14ac:dyDescent="0.2">
      <c r="A17" s="1" t="s">
        <v>94</v>
      </c>
      <c r="B17" s="182">
        <v>237.21012609999997</v>
      </c>
      <c r="C17" s="182">
        <v>81.612879199999981</v>
      </c>
      <c r="D17" s="182">
        <v>318.82300529999998</v>
      </c>
    </row>
    <row r="18" spans="1:5" x14ac:dyDescent="0.2">
      <c r="A18" s="1" t="s">
        <v>575</v>
      </c>
      <c r="B18" s="182">
        <v>47.811865400000002</v>
      </c>
      <c r="C18" s="182">
        <v>269.20625440000003</v>
      </c>
      <c r="D18" s="182">
        <v>317.01811980000002</v>
      </c>
    </row>
    <row r="19" spans="1:5" x14ac:dyDescent="0.2">
      <c r="A19" s="1" t="s">
        <v>95</v>
      </c>
      <c r="B19" s="182">
        <v>10.835001500000001</v>
      </c>
      <c r="C19" s="182">
        <v>19.604134500000001</v>
      </c>
      <c r="D19" s="182">
        <v>30.439135999999998</v>
      </c>
    </row>
    <row r="20" spans="1:5" x14ac:dyDescent="0.2">
      <c r="A20" s="1" t="s">
        <v>91</v>
      </c>
      <c r="B20" s="182">
        <v>9.5861699999999992</v>
      </c>
      <c r="C20" s="182">
        <v>7.682304499999999</v>
      </c>
      <c r="D20" s="182">
        <v>17.2684745</v>
      </c>
    </row>
    <row r="21" spans="1:5" x14ac:dyDescent="0.2">
      <c r="A21" s="1" t="s">
        <v>96</v>
      </c>
      <c r="B21" s="182">
        <v>11.948300000000001</v>
      </c>
      <c r="C21" s="182">
        <v>2.5535000000000001</v>
      </c>
      <c r="D21" s="182">
        <v>14.501800000000001</v>
      </c>
    </row>
    <row r="22" spans="1:5" x14ac:dyDescent="0.2">
      <c r="A22" s="20" t="s">
        <v>32</v>
      </c>
      <c r="B22" s="183">
        <f>+SUM(B5:B21)</f>
        <v>40231.568607393005</v>
      </c>
      <c r="C22" s="183">
        <f t="shared" ref="C22" si="0">+SUM(C5:C21)</f>
        <v>51489.303316269004</v>
      </c>
      <c r="D22" s="183">
        <f>+SUM(D5:D21)</f>
        <v>91720.871923662009</v>
      </c>
    </row>
    <row r="25" spans="1:5" x14ac:dyDescent="0.2">
      <c r="A25" s="2" t="s">
        <v>478</v>
      </c>
      <c r="B25" s="325" t="s">
        <v>64</v>
      </c>
      <c r="C25" s="1"/>
      <c r="D25" s="1"/>
    </row>
    <row r="26" spans="1:5" x14ac:dyDescent="0.2">
      <c r="A26" s="7" t="s">
        <v>305</v>
      </c>
      <c r="B26" s="7" t="s">
        <v>555</v>
      </c>
      <c r="C26" s="7" t="s">
        <v>556</v>
      </c>
      <c r="D26" s="7" t="s">
        <v>557</v>
      </c>
    </row>
    <row r="27" spans="1:5" x14ac:dyDescent="0.2">
      <c r="A27" s="1" t="s">
        <v>89</v>
      </c>
      <c r="B27" s="182">
        <v>946950.53760000004</v>
      </c>
      <c r="C27" s="182">
        <v>455002.75979999994</v>
      </c>
      <c r="D27" s="182">
        <v>1401953.2974</v>
      </c>
      <c r="E27" s="265"/>
    </row>
    <row r="28" spans="1:5" x14ac:dyDescent="0.2">
      <c r="A28" s="1" t="s">
        <v>91</v>
      </c>
      <c r="B28" s="182">
        <v>315302.99121499999</v>
      </c>
      <c r="C28" s="182">
        <v>260304.31792199</v>
      </c>
      <c r="D28" s="182">
        <v>575607.30913698999</v>
      </c>
    </row>
    <row r="29" spans="1:5" x14ac:dyDescent="0.2">
      <c r="A29" s="1" t="s">
        <v>95</v>
      </c>
      <c r="B29" s="182">
        <v>82280.729851200012</v>
      </c>
      <c r="C29" s="182">
        <v>87908.084799199976</v>
      </c>
      <c r="D29" s="182">
        <v>170188.81465039999</v>
      </c>
    </row>
    <row r="30" spans="1:5" x14ac:dyDescent="0.2">
      <c r="A30" s="1" t="s">
        <v>83</v>
      </c>
      <c r="B30" s="182">
        <v>80806.774730000019</v>
      </c>
      <c r="C30" s="182">
        <v>57543.16667050001</v>
      </c>
      <c r="D30" s="182">
        <v>138349.94140050004</v>
      </c>
    </row>
    <row r="31" spans="1:5" x14ac:dyDescent="0.2">
      <c r="A31" s="1" t="s">
        <v>86</v>
      </c>
      <c r="B31" s="182">
        <v>43161.796900000001</v>
      </c>
      <c r="C31" s="182">
        <v>60971.641250000001</v>
      </c>
      <c r="D31" s="182">
        <v>104133.43815</v>
      </c>
    </row>
    <row r="32" spans="1:5" x14ac:dyDescent="0.2">
      <c r="A32" s="1" t="s">
        <v>574</v>
      </c>
      <c r="B32" s="182">
        <v>47766.370050000005</v>
      </c>
      <c r="C32" s="182">
        <v>48082.982499999998</v>
      </c>
      <c r="D32" s="182">
        <v>95849.352550000011</v>
      </c>
    </row>
    <row r="33" spans="1:4" x14ac:dyDescent="0.2">
      <c r="A33" s="1" t="s">
        <v>96</v>
      </c>
      <c r="B33" s="182">
        <v>62573.290328589988</v>
      </c>
      <c r="C33" s="182">
        <v>14747.563280379998</v>
      </c>
      <c r="D33" s="182">
        <v>77320.853608969992</v>
      </c>
    </row>
    <row r="34" spans="1:4" x14ac:dyDescent="0.2">
      <c r="A34" s="1" t="s">
        <v>576</v>
      </c>
      <c r="B34" s="182">
        <v>20226.840700000001</v>
      </c>
      <c r="C34" s="182">
        <v>16033.139499999999</v>
      </c>
      <c r="D34" s="182">
        <v>36259.980200000005</v>
      </c>
    </row>
    <row r="35" spans="1:4" x14ac:dyDescent="0.2">
      <c r="A35" s="1" t="s">
        <v>90</v>
      </c>
      <c r="B35" s="182">
        <v>20105.09</v>
      </c>
      <c r="C35" s="182">
        <v>7853.1072000000004</v>
      </c>
      <c r="D35" s="182">
        <v>27958.197199999999</v>
      </c>
    </row>
    <row r="36" spans="1:4" x14ac:dyDescent="0.2">
      <c r="A36" s="1" t="s">
        <v>84</v>
      </c>
      <c r="B36" s="182">
        <v>9638.5400000000009</v>
      </c>
      <c r="C36" s="182">
        <v>7611.8296800000007</v>
      </c>
      <c r="D36" s="182">
        <v>17250.36968</v>
      </c>
    </row>
    <row r="37" spans="1:4" x14ac:dyDescent="0.2">
      <c r="A37" s="1" t="s">
        <v>99</v>
      </c>
      <c r="B37" s="182">
        <v>9431.9024300000019</v>
      </c>
      <c r="C37" s="182">
        <v>6320.5088400000041</v>
      </c>
      <c r="D37" s="182">
        <v>15752.411270000008</v>
      </c>
    </row>
    <row r="38" spans="1:4" x14ac:dyDescent="0.2">
      <c r="A38" s="1" t="s">
        <v>92</v>
      </c>
      <c r="B38" s="182">
        <v>7535.0420200000008</v>
      </c>
      <c r="C38" s="182">
        <v>5855.9202399999995</v>
      </c>
      <c r="D38" s="182">
        <v>13390.96226</v>
      </c>
    </row>
    <row r="39" spans="1:4" x14ac:dyDescent="0.2">
      <c r="A39" s="1" t="s">
        <v>94</v>
      </c>
      <c r="B39" s="182">
        <v>7106.643</v>
      </c>
      <c r="C39" s="182">
        <v>5891.4156439999997</v>
      </c>
      <c r="D39" s="182">
        <v>12998.058643999999</v>
      </c>
    </row>
    <row r="40" spans="1:4" x14ac:dyDescent="0.2">
      <c r="A40" s="1" t="s">
        <v>93</v>
      </c>
      <c r="B40" s="182">
        <v>2688.8290000000002</v>
      </c>
      <c r="C40" s="182">
        <v>886.60623999999996</v>
      </c>
      <c r="D40" s="182">
        <v>3575.4352400000002</v>
      </c>
    </row>
    <row r="41" spans="1:4" x14ac:dyDescent="0.2">
      <c r="A41" s="1" t="s">
        <v>573</v>
      </c>
      <c r="B41" s="182">
        <v>336.79199999999997</v>
      </c>
      <c r="C41" s="182">
        <v>2090.9812499999998</v>
      </c>
      <c r="D41" s="182">
        <v>2427.7732500000002</v>
      </c>
    </row>
    <row r="42" spans="1:4" x14ac:dyDescent="0.2">
      <c r="A42" s="1" t="s">
        <v>575</v>
      </c>
      <c r="B42" s="182">
        <v>722.32375999999999</v>
      </c>
      <c r="C42" s="182">
        <v>490.70844</v>
      </c>
      <c r="D42" s="182">
        <v>1213.0321999999999</v>
      </c>
    </row>
    <row r="43" spans="1:4" x14ac:dyDescent="0.2">
      <c r="A43" s="1" t="s">
        <v>85</v>
      </c>
      <c r="B43" s="182">
        <v>6.6111199999999997</v>
      </c>
      <c r="C43" s="182">
        <v>6.1295299999999999</v>
      </c>
      <c r="D43" s="182">
        <v>12.74065</v>
      </c>
    </row>
    <row r="44" spans="1:4" x14ac:dyDescent="0.2">
      <c r="A44" s="20" t="s">
        <v>32</v>
      </c>
      <c r="B44" s="183">
        <f>+SUM(B27:B43)</f>
        <v>1656641.1047047901</v>
      </c>
      <c r="C44" s="183">
        <f>+SUM(C27:C43)</f>
        <v>1037600.8627860699</v>
      </c>
      <c r="D44" s="183">
        <f>+SUM(D27:D43)</f>
        <v>2694241.9674908598</v>
      </c>
    </row>
    <row r="47" spans="1:4" x14ac:dyDescent="0.2">
      <c r="A47" s="2" t="s">
        <v>478</v>
      </c>
      <c r="B47" s="325" t="s">
        <v>66</v>
      </c>
      <c r="C47" s="1"/>
      <c r="D47" s="1"/>
    </row>
    <row r="48" spans="1:4" x14ac:dyDescent="0.2">
      <c r="A48" s="7" t="s">
        <v>305</v>
      </c>
      <c r="B48" s="7" t="s">
        <v>553</v>
      </c>
      <c r="C48" s="7" t="s">
        <v>554</v>
      </c>
      <c r="D48" s="7" t="s">
        <v>558</v>
      </c>
    </row>
    <row r="49" spans="1:4" x14ac:dyDescent="0.2">
      <c r="A49" s="1" t="s">
        <v>576</v>
      </c>
      <c r="B49" s="182">
        <v>13868.020572768963</v>
      </c>
      <c r="C49" s="182">
        <v>17697.03444631262</v>
      </c>
      <c r="D49" s="182">
        <v>31565.055019081585</v>
      </c>
    </row>
    <row r="50" spans="1:4" x14ac:dyDescent="0.2">
      <c r="A50" s="1" t="s">
        <v>573</v>
      </c>
      <c r="B50" s="182">
        <v>9628.4984662402876</v>
      </c>
      <c r="C50" s="182">
        <v>5841.6842010220425</v>
      </c>
      <c r="D50" s="182">
        <v>15470.18266726233</v>
      </c>
    </row>
    <row r="51" spans="1:4" x14ac:dyDescent="0.2">
      <c r="A51" s="1" t="s">
        <v>90</v>
      </c>
      <c r="B51" s="182">
        <v>4271.0801220717531</v>
      </c>
      <c r="C51" s="182">
        <v>4201.7356525843388</v>
      </c>
      <c r="D51" s="182">
        <v>8472.8157746560901</v>
      </c>
    </row>
    <row r="52" spans="1:4" x14ac:dyDescent="0.2">
      <c r="A52" s="1" t="s">
        <v>95</v>
      </c>
      <c r="B52" s="182">
        <v>6268.1639626978604</v>
      </c>
      <c r="C52" s="182">
        <v>1654.074823957578</v>
      </c>
      <c r="D52" s="182">
        <v>7922.2387866554391</v>
      </c>
    </row>
    <row r="53" spans="1:4" x14ac:dyDescent="0.2">
      <c r="A53" s="1" t="s">
        <v>92</v>
      </c>
      <c r="B53" s="182">
        <v>3872.6568170898422</v>
      </c>
      <c r="C53" s="182">
        <v>1255.3831512580089</v>
      </c>
      <c r="D53" s="182">
        <v>5128.0399683478508</v>
      </c>
    </row>
    <row r="54" spans="1:4" x14ac:dyDescent="0.2">
      <c r="A54" s="1" t="s">
        <v>574</v>
      </c>
      <c r="B54" s="182">
        <v>2081.4595916400003</v>
      </c>
      <c r="C54" s="182">
        <v>2153.8015408799997</v>
      </c>
      <c r="D54" s="182">
        <v>4235.2611325199996</v>
      </c>
    </row>
    <row r="55" spans="1:4" x14ac:dyDescent="0.2">
      <c r="A55" s="1" t="s">
        <v>96</v>
      </c>
      <c r="B55" s="182">
        <v>3136.2912393545089</v>
      </c>
      <c r="C55" s="182">
        <v>875.8999737445713</v>
      </c>
      <c r="D55" s="182">
        <v>4012.19121309908</v>
      </c>
    </row>
    <row r="56" spans="1:4" x14ac:dyDescent="0.2">
      <c r="A56" s="1" t="s">
        <v>89</v>
      </c>
      <c r="B56" s="182">
        <v>2665.5927654766651</v>
      </c>
      <c r="C56" s="182">
        <v>1211.8371346816612</v>
      </c>
      <c r="D56" s="182">
        <v>3877.4299001583263</v>
      </c>
    </row>
    <row r="57" spans="1:4" x14ac:dyDescent="0.2">
      <c r="A57" s="1" t="s">
        <v>86</v>
      </c>
      <c r="B57" s="182">
        <v>1208.8607246075048</v>
      </c>
      <c r="C57" s="182">
        <v>2167.4132590793643</v>
      </c>
      <c r="D57" s="182">
        <v>3376.2739836868691</v>
      </c>
    </row>
    <row r="58" spans="1:4" x14ac:dyDescent="0.2">
      <c r="A58" s="1" t="s">
        <v>83</v>
      </c>
      <c r="B58" s="182">
        <v>1155.3021588330839</v>
      </c>
      <c r="C58" s="182">
        <v>651.61823020743532</v>
      </c>
      <c r="D58" s="182">
        <v>1806.9203890405192</v>
      </c>
    </row>
    <row r="59" spans="1:4" x14ac:dyDescent="0.2">
      <c r="A59" s="1" t="s">
        <v>575</v>
      </c>
      <c r="B59" s="182">
        <v>1006.2222704948779</v>
      </c>
      <c r="C59" s="182">
        <v>696.76588222129146</v>
      </c>
      <c r="D59" s="182">
        <v>1702.9881527161692</v>
      </c>
    </row>
    <row r="60" spans="1:4" x14ac:dyDescent="0.2">
      <c r="A60" s="1" t="s">
        <v>94</v>
      </c>
      <c r="B60" s="182">
        <v>685.34149245632523</v>
      </c>
      <c r="C60" s="182">
        <v>758.73472411856517</v>
      </c>
      <c r="D60" s="182">
        <v>1444.0762165748906</v>
      </c>
    </row>
    <row r="61" spans="1:4" x14ac:dyDescent="0.2">
      <c r="A61" s="1" t="s">
        <v>93</v>
      </c>
      <c r="B61" s="182">
        <v>365.60282168414659</v>
      </c>
      <c r="C61" s="182">
        <v>886.65655517772291</v>
      </c>
      <c r="D61" s="182">
        <v>1252.2593768618697</v>
      </c>
    </row>
    <row r="62" spans="1:4" x14ac:dyDescent="0.2">
      <c r="A62" s="1" t="s">
        <v>91</v>
      </c>
      <c r="B62" s="182">
        <v>546.18666138565845</v>
      </c>
      <c r="C62" s="182">
        <v>158.41573345759392</v>
      </c>
      <c r="D62" s="182">
        <v>704.60239484325234</v>
      </c>
    </row>
    <row r="63" spans="1:4" x14ac:dyDescent="0.2">
      <c r="A63" s="1" t="s">
        <v>84</v>
      </c>
      <c r="B63" s="182">
        <v>85.91962112379359</v>
      </c>
      <c r="C63" s="182">
        <v>90.337064655610078</v>
      </c>
      <c r="D63" s="182">
        <v>176.25668577940365</v>
      </c>
    </row>
    <row r="64" spans="1:4" x14ac:dyDescent="0.2">
      <c r="A64" s="1" t="s">
        <v>88</v>
      </c>
      <c r="B64" s="184">
        <v>0.55713586500000001</v>
      </c>
      <c r="C64" s="184">
        <v>0.49370808960000001</v>
      </c>
      <c r="D64" s="184">
        <v>1.0508439545999999</v>
      </c>
    </row>
    <row r="65" spans="1:4" x14ac:dyDescent="0.2">
      <c r="A65" s="20" t="s">
        <v>32</v>
      </c>
      <c r="B65" s="183">
        <f>+SUM(B49:B64)</f>
        <v>50845.756423790262</v>
      </c>
      <c r="C65" s="183">
        <f>+SUM(C49:C64)</f>
        <v>40301.886081447999</v>
      </c>
      <c r="D65" s="183">
        <f>+SUM(D49:D64)</f>
        <v>91147.642505238269</v>
      </c>
    </row>
    <row r="68" spans="1:4" x14ac:dyDescent="0.2">
      <c r="A68" s="2" t="s">
        <v>478</v>
      </c>
      <c r="B68" s="325" t="s">
        <v>67</v>
      </c>
      <c r="C68" s="1"/>
      <c r="D68" s="1"/>
    </row>
    <row r="69" spans="1:4" x14ac:dyDescent="0.2">
      <c r="A69" s="7" t="s">
        <v>305</v>
      </c>
      <c r="B69" s="7" t="s">
        <v>534</v>
      </c>
      <c r="C69" s="7" t="s">
        <v>535</v>
      </c>
      <c r="D69" s="7" t="s">
        <v>536</v>
      </c>
    </row>
    <row r="70" spans="1:4" x14ac:dyDescent="0.2">
      <c r="A70" s="1" t="s">
        <v>95</v>
      </c>
      <c r="B70" s="182">
        <v>1035.036746</v>
      </c>
      <c r="C70" s="182">
        <v>231.73351500000001</v>
      </c>
      <c r="D70" s="182">
        <v>1266.7702609999999</v>
      </c>
    </row>
    <row r="71" spans="1:4" x14ac:dyDescent="0.2">
      <c r="A71" s="1" t="s">
        <v>90</v>
      </c>
      <c r="B71" s="182">
        <v>719.48319530000003</v>
      </c>
      <c r="C71" s="182">
        <v>430.22531509999999</v>
      </c>
      <c r="D71" s="182">
        <v>1149.7085104</v>
      </c>
    </row>
    <row r="72" spans="1:4" x14ac:dyDescent="0.2">
      <c r="A72" s="1" t="s">
        <v>576</v>
      </c>
      <c r="B72" s="182">
        <v>528.43176658000004</v>
      </c>
      <c r="C72" s="182">
        <v>416.17155890100003</v>
      </c>
      <c r="D72" s="182">
        <v>944.60332548100007</v>
      </c>
    </row>
    <row r="73" spans="1:4" x14ac:dyDescent="0.2">
      <c r="A73" s="1" t="s">
        <v>573</v>
      </c>
      <c r="B73" s="182">
        <v>546.92925669300007</v>
      </c>
      <c r="C73" s="182">
        <v>290.34665415300003</v>
      </c>
      <c r="D73" s="182">
        <v>837.2759108460001</v>
      </c>
    </row>
    <row r="74" spans="1:4" x14ac:dyDescent="0.2">
      <c r="A74" s="1" t="s">
        <v>92</v>
      </c>
      <c r="B74" s="182">
        <v>369.77991540000005</v>
      </c>
      <c r="C74" s="182">
        <v>307.39197910000001</v>
      </c>
      <c r="D74" s="182">
        <v>677.17189450000001</v>
      </c>
    </row>
    <row r="75" spans="1:4" x14ac:dyDescent="0.2">
      <c r="A75" s="1" t="s">
        <v>94</v>
      </c>
      <c r="B75" s="182">
        <v>251.62298799999999</v>
      </c>
      <c r="C75" s="182">
        <v>423.26822000000004</v>
      </c>
      <c r="D75" s="182">
        <v>674.89120800000001</v>
      </c>
    </row>
    <row r="76" spans="1:4" x14ac:dyDescent="0.2">
      <c r="A76" s="1" t="s">
        <v>575</v>
      </c>
      <c r="B76" s="182">
        <v>82.133290500000001</v>
      </c>
      <c r="C76" s="182">
        <v>53.551286650000002</v>
      </c>
      <c r="D76" s="182">
        <v>135.68457715</v>
      </c>
    </row>
    <row r="77" spans="1:4" x14ac:dyDescent="0.2">
      <c r="A77" s="1" t="s">
        <v>86</v>
      </c>
      <c r="B77" s="182">
        <v>60.292499999999997</v>
      </c>
      <c r="C77" s="182">
        <v>57.867240000000002</v>
      </c>
      <c r="D77" s="182">
        <v>118.15974</v>
      </c>
    </row>
    <row r="78" spans="1:4" x14ac:dyDescent="0.2">
      <c r="A78" s="1" t="s">
        <v>83</v>
      </c>
      <c r="B78" s="182">
        <v>83.640486700000011</v>
      </c>
      <c r="C78" s="182">
        <v>16.381354299999998</v>
      </c>
      <c r="D78" s="182">
        <v>100.02184100000001</v>
      </c>
    </row>
    <row r="79" spans="1:4" x14ac:dyDescent="0.2">
      <c r="A79" s="1" t="s">
        <v>93</v>
      </c>
      <c r="B79" s="182">
        <v>24.832923400000002</v>
      </c>
      <c r="C79" s="182">
        <v>72.411194100000003</v>
      </c>
      <c r="D79" s="182">
        <v>97.244117500000002</v>
      </c>
    </row>
    <row r="80" spans="1:4" x14ac:dyDescent="0.2">
      <c r="A80" s="1" t="s">
        <v>96</v>
      </c>
      <c r="B80" s="182">
        <v>65.173756999999995</v>
      </c>
      <c r="C80" s="182">
        <v>9.9855930000000015</v>
      </c>
      <c r="D80" s="182">
        <v>75.159350000000003</v>
      </c>
    </row>
    <row r="81" spans="1:4" x14ac:dyDescent="0.2">
      <c r="A81" s="1" t="s">
        <v>91</v>
      </c>
      <c r="B81" s="182">
        <v>8.3000640000000008</v>
      </c>
      <c r="C81" s="182">
        <v>0.16795199999999999</v>
      </c>
      <c r="D81" s="182">
        <v>8.4680160000000004</v>
      </c>
    </row>
    <row r="82" spans="1:4" x14ac:dyDescent="0.2">
      <c r="A82" s="20" t="s">
        <v>32</v>
      </c>
      <c r="B82" s="183">
        <f>+SUM(B70:B81)</f>
        <v>3775.6568895729997</v>
      </c>
      <c r="C82" s="183">
        <f t="shared" ref="C82:D82" si="1">+SUM(C70:C81)</f>
        <v>2309.501862304</v>
      </c>
      <c r="D82" s="183">
        <f t="shared" si="1"/>
        <v>6085.1587518770002</v>
      </c>
    </row>
    <row r="85" spans="1:4" x14ac:dyDescent="0.2">
      <c r="A85" s="2" t="s">
        <v>478</v>
      </c>
      <c r="B85" s="325" t="s">
        <v>65</v>
      </c>
      <c r="C85" s="1"/>
      <c r="D85" s="1"/>
    </row>
    <row r="86" spans="1:4" x14ac:dyDescent="0.2">
      <c r="A86" s="7" t="s">
        <v>305</v>
      </c>
      <c r="B86" s="7" t="s">
        <v>534</v>
      </c>
      <c r="C86" s="7" t="s">
        <v>535</v>
      </c>
      <c r="D86" s="7" t="s">
        <v>536</v>
      </c>
    </row>
    <row r="87" spans="1:4" x14ac:dyDescent="0.2">
      <c r="A87" s="1" t="s">
        <v>576</v>
      </c>
      <c r="B87" s="182">
        <v>4761.8461873349997</v>
      </c>
      <c r="C87" s="182">
        <v>3733.5036513650002</v>
      </c>
      <c r="D87" s="182">
        <v>8495.3498387</v>
      </c>
    </row>
    <row r="88" spans="1:4" x14ac:dyDescent="0.2">
      <c r="A88" s="1" t="s">
        <v>90</v>
      </c>
      <c r="B88" s="182">
        <v>1694.91041</v>
      </c>
      <c r="C88" s="182">
        <v>1006.8060848</v>
      </c>
      <c r="D88" s="182">
        <v>2701.7164948</v>
      </c>
    </row>
    <row r="89" spans="1:4" x14ac:dyDescent="0.2">
      <c r="A89" s="1" t="s">
        <v>573</v>
      </c>
      <c r="B89" s="182">
        <v>1500.0391769269997</v>
      </c>
      <c r="C89" s="182">
        <v>1106.4060335999998</v>
      </c>
      <c r="D89" s="182">
        <v>2606.4452105269997</v>
      </c>
    </row>
    <row r="90" spans="1:4" x14ac:dyDescent="0.2">
      <c r="A90" s="1" t="s">
        <v>92</v>
      </c>
      <c r="B90" s="182">
        <v>1363.9704403999999</v>
      </c>
      <c r="C90" s="182">
        <v>1233.6200956999999</v>
      </c>
      <c r="D90" s="182">
        <v>2597.5905361</v>
      </c>
    </row>
    <row r="91" spans="1:4" x14ac:dyDescent="0.2">
      <c r="A91" s="1" t="s">
        <v>93</v>
      </c>
      <c r="B91" s="182">
        <v>223.49631059999999</v>
      </c>
      <c r="C91" s="182">
        <v>637.90813849999995</v>
      </c>
      <c r="D91" s="182">
        <v>861.40444909999997</v>
      </c>
    </row>
    <row r="92" spans="1:4" x14ac:dyDescent="0.2">
      <c r="A92" s="1" t="s">
        <v>95</v>
      </c>
      <c r="B92" s="182">
        <v>685.86563899999999</v>
      </c>
      <c r="C92" s="182">
        <v>175.04643999999999</v>
      </c>
      <c r="D92" s="182">
        <v>860.91207899999995</v>
      </c>
    </row>
    <row r="93" spans="1:4" x14ac:dyDescent="0.2">
      <c r="A93" s="1" t="s">
        <v>96</v>
      </c>
      <c r="B93" s="182">
        <v>693.19829419999996</v>
      </c>
      <c r="C93" s="182">
        <v>26.112741000000003</v>
      </c>
      <c r="D93" s="182">
        <v>719.31103519999999</v>
      </c>
    </row>
    <row r="94" spans="1:4" x14ac:dyDescent="0.2">
      <c r="A94" s="1" t="s">
        <v>94</v>
      </c>
      <c r="B94" s="182">
        <v>297.23866550000002</v>
      </c>
      <c r="C94" s="182">
        <v>416.49472300000002</v>
      </c>
      <c r="D94" s="182">
        <v>713.73338850000005</v>
      </c>
    </row>
    <row r="95" spans="1:4" x14ac:dyDescent="0.2">
      <c r="A95" s="1" t="s">
        <v>575</v>
      </c>
      <c r="B95" s="182">
        <v>205.00553170000001</v>
      </c>
      <c r="C95" s="182">
        <v>121.30709298000001</v>
      </c>
      <c r="D95" s="182">
        <v>326.31262468</v>
      </c>
    </row>
    <row r="96" spans="1:4" x14ac:dyDescent="0.2">
      <c r="A96" s="1" t="s">
        <v>97</v>
      </c>
      <c r="B96" s="182">
        <v>165.816</v>
      </c>
      <c r="C96" s="182">
        <v>9.9999999999999995E-7</v>
      </c>
      <c r="D96" s="182">
        <v>165.816001</v>
      </c>
    </row>
    <row r="97" spans="1:4" x14ac:dyDescent="0.2">
      <c r="A97" s="1" t="s">
        <v>83</v>
      </c>
      <c r="B97" s="182">
        <v>132.11471750000001</v>
      </c>
      <c r="C97" s="182">
        <v>20.010636099999999</v>
      </c>
      <c r="D97" s="182">
        <v>152.12535360000001</v>
      </c>
    </row>
    <row r="98" spans="1:4" x14ac:dyDescent="0.2">
      <c r="A98" s="1" t="s">
        <v>86</v>
      </c>
      <c r="B98" s="182">
        <v>32.61</v>
      </c>
      <c r="C98" s="182">
        <v>19.919880000000003</v>
      </c>
      <c r="D98" s="182">
        <v>52.529880000000006</v>
      </c>
    </row>
    <row r="99" spans="1:4" x14ac:dyDescent="0.2">
      <c r="A99" s="1" t="s">
        <v>91</v>
      </c>
      <c r="B99" s="182">
        <v>8</v>
      </c>
      <c r="C99" s="182">
        <v>2.5</v>
      </c>
      <c r="D99" s="182">
        <v>10.5</v>
      </c>
    </row>
    <row r="100" spans="1:4" x14ac:dyDescent="0.2">
      <c r="A100" s="20" t="s">
        <v>32</v>
      </c>
      <c r="B100" s="183">
        <f>+SUM(B87:B99)</f>
        <v>11764.111373162001</v>
      </c>
      <c r="C100" s="183">
        <f t="shared" ref="C100:D100" si="2">+SUM(C87:C99)</f>
        <v>8499.6355180449991</v>
      </c>
      <c r="D100" s="183">
        <f t="shared" si="2"/>
        <v>20263.746891206996</v>
      </c>
    </row>
    <row r="103" spans="1:4" x14ac:dyDescent="0.2">
      <c r="A103" s="2" t="s">
        <v>478</v>
      </c>
      <c r="B103" s="325" t="s">
        <v>70</v>
      </c>
      <c r="C103" s="1"/>
      <c r="D103" s="1"/>
    </row>
    <row r="104" spans="1:4" x14ac:dyDescent="0.2">
      <c r="A104" s="7" t="s">
        <v>305</v>
      </c>
      <c r="B104" s="7" t="s">
        <v>534</v>
      </c>
      <c r="C104" s="7" t="s">
        <v>535</v>
      </c>
      <c r="D104" s="7" t="s">
        <v>536</v>
      </c>
    </row>
    <row r="105" spans="1:4" x14ac:dyDescent="0.2">
      <c r="A105" s="1" t="s">
        <v>84</v>
      </c>
      <c r="B105" s="182">
        <v>23.484208199999998</v>
      </c>
      <c r="C105" s="182">
        <v>606.82976519999988</v>
      </c>
      <c r="D105" s="182">
        <v>630.3139733999999</v>
      </c>
    </row>
    <row r="106" spans="1:4" x14ac:dyDescent="0.2">
      <c r="A106" s="1" t="s">
        <v>85</v>
      </c>
      <c r="B106" s="182">
        <v>242.80540000000002</v>
      </c>
      <c r="C106" s="182">
        <v>383.75120000000004</v>
      </c>
      <c r="D106" s="182">
        <v>626.55660000000012</v>
      </c>
    </row>
    <row r="107" spans="1:4" x14ac:dyDescent="0.2">
      <c r="A107" s="1" t="s">
        <v>83</v>
      </c>
      <c r="B107" s="182">
        <v>336.14262340000005</v>
      </c>
      <c r="C107" s="182">
        <v>83.037832800000018</v>
      </c>
      <c r="D107" s="182">
        <v>419.18045620000009</v>
      </c>
    </row>
    <row r="108" spans="1:4" x14ac:dyDescent="0.2">
      <c r="A108" s="1" t="s">
        <v>88</v>
      </c>
      <c r="B108" s="182">
        <v>96.447999999999993</v>
      </c>
      <c r="C108" s="182">
        <v>292.99220000000003</v>
      </c>
      <c r="D108" s="182">
        <v>389.4402</v>
      </c>
    </row>
    <row r="109" spans="1:4" x14ac:dyDescent="0.2">
      <c r="A109" s="1" t="s">
        <v>573</v>
      </c>
      <c r="B109" s="182">
        <v>183.1036</v>
      </c>
      <c r="C109" s="182">
        <v>106.4757</v>
      </c>
      <c r="D109" s="182">
        <v>289.57929999999999</v>
      </c>
    </row>
    <row r="110" spans="1:4" x14ac:dyDescent="0.2">
      <c r="A110" s="1" t="s">
        <v>574</v>
      </c>
      <c r="B110" s="182">
        <v>71.3</v>
      </c>
      <c r="C110" s="182">
        <v>112</v>
      </c>
      <c r="D110" s="182">
        <v>183.3</v>
      </c>
    </row>
    <row r="111" spans="1:4" x14ac:dyDescent="0.2">
      <c r="A111" s="1" t="s">
        <v>576</v>
      </c>
      <c r="B111" s="182">
        <v>50.838000000000001</v>
      </c>
      <c r="C111" s="182">
        <v>46.978199999999994</v>
      </c>
      <c r="D111" s="182">
        <v>97.816199999999995</v>
      </c>
    </row>
    <row r="112" spans="1:4" x14ac:dyDescent="0.2">
      <c r="A112" s="1" t="s">
        <v>86</v>
      </c>
      <c r="B112" s="182">
        <v>34.7558303</v>
      </c>
      <c r="C112" s="182">
        <v>29.771032699999999</v>
      </c>
      <c r="D112" s="182">
        <v>64.526862999999992</v>
      </c>
    </row>
    <row r="113" spans="1:4" x14ac:dyDescent="0.2">
      <c r="A113" s="20" t="s">
        <v>32</v>
      </c>
      <c r="B113" s="183">
        <f>+SUM(B105:B112)</f>
        <v>1038.8776619</v>
      </c>
      <c r="C113" s="183">
        <f>+SUM(C105:C112)</f>
        <v>1661.8359307000001</v>
      </c>
      <c r="D113" s="183">
        <f>+SUM(D105:D112)</f>
        <v>2700.7135926000005</v>
      </c>
    </row>
    <row r="116" spans="1:4" x14ac:dyDescent="0.2">
      <c r="A116" s="2" t="s">
        <v>478</v>
      </c>
      <c r="B116" s="325" t="s">
        <v>69</v>
      </c>
      <c r="C116" s="1"/>
      <c r="D116" s="1"/>
    </row>
    <row r="117" spans="1:4" x14ac:dyDescent="0.2">
      <c r="A117" s="7" t="s">
        <v>305</v>
      </c>
      <c r="B117" s="7" t="s">
        <v>534</v>
      </c>
      <c r="C117" s="7" t="s">
        <v>535</v>
      </c>
      <c r="D117" s="7" t="s">
        <v>536</v>
      </c>
    </row>
    <row r="118" spans="1:4" x14ac:dyDescent="0.2">
      <c r="A118" s="1" t="s">
        <v>95</v>
      </c>
      <c r="B118" s="182">
        <v>61.527945600000002</v>
      </c>
      <c r="C118" s="182">
        <v>78.442083200000013</v>
      </c>
      <c r="D118" s="182">
        <v>139.97002879999999</v>
      </c>
    </row>
    <row r="119" spans="1:4" x14ac:dyDescent="0.2">
      <c r="A119" s="20" t="s">
        <v>32</v>
      </c>
      <c r="B119" s="183">
        <f>+SUM(B118:B118)</f>
        <v>61.527945600000002</v>
      </c>
      <c r="C119" s="183">
        <f>+SUM(C118:C118)</f>
        <v>78.442083200000013</v>
      </c>
      <c r="D119" s="183">
        <f>+SUM(D118:D118)</f>
        <v>139.97002879999999</v>
      </c>
    </row>
    <row r="122" spans="1:4" x14ac:dyDescent="0.2">
      <c r="A122" s="2" t="s">
        <v>478</v>
      </c>
      <c r="B122" s="325" t="s">
        <v>68</v>
      </c>
      <c r="C122" s="1"/>
      <c r="D122" s="1"/>
    </row>
    <row r="123" spans="1:4" x14ac:dyDescent="0.2">
      <c r="A123" s="7" t="s">
        <v>305</v>
      </c>
      <c r="B123" s="7" t="s">
        <v>534</v>
      </c>
      <c r="C123" s="7" t="s">
        <v>535</v>
      </c>
      <c r="D123" s="7" t="s">
        <v>536</v>
      </c>
    </row>
    <row r="124" spans="1:4" x14ac:dyDescent="0.2">
      <c r="A124" s="1" t="s">
        <v>93</v>
      </c>
      <c r="B124" s="182">
        <v>284720.69977999997</v>
      </c>
      <c r="C124" s="182">
        <v>836230.68284800008</v>
      </c>
      <c r="D124" s="182">
        <v>1120951.3826280001</v>
      </c>
    </row>
    <row r="125" spans="1:4" x14ac:dyDescent="0.2">
      <c r="A125" s="1" t="s">
        <v>83</v>
      </c>
      <c r="B125" s="182">
        <v>76425.220799999996</v>
      </c>
      <c r="C125" s="182">
        <v>271139.6152</v>
      </c>
      <c r="D125" s="182">
        <v>347564.83600000001</v>
      </c>
    </row>
    <row r="126" spans="1:4" x14ac:dyDescent="0.2">
      <c r="A126" s="1" t="s">
        <v>573</v>
      </c>
      <c r="B126" s="182">
        <v>575.81133999999997</v>
      </c>
      <c r="C126" s="182">
        <v>3567.1997000000001</v>
      </c>
      <c r="D126" s="182">
        <v>4143.0110400000003</v>
      </c>
    </row>
    <row r="127" spans="1:4" x14ac:dyDescent="0.2">
      <c r="A127" s="1" t="s">
        <v>92</v>
      </c>
      <c r="B127" s="182">
        <v>1233.4082599999997</v>
      </c>
      <c r="C127" s="182">
        <v>389.00223999999997</v>
      </c>
      <c r="D127" s="182">
        <v>1622.4104999999997</v>
      </c>
    </row>
    <row r="128" spans="1:4" x14ac:dyDescent="0.2">
      <c r="A128" s="1" t="s">
        <v>90</v>
      </c>
      <c r="B128" s="182">
        <v>325.7645953</v>
      </c>
      <c r="C128" s="182">
        <v>292.92737160000001</v>
      </c>
      <c r="D128" s="182">
        <v>618.69196690000001</v>
      </c>
    </row>
    <row r="129" spans="1:4" x14ac:dyDescent="0.2">
      <c r="A129" s="1" t="s">
        <v>91</v>
      </c>
      <c r="B129" s="182">
        <v>155.25</v>
      </c>
      <c r="C129" s="182">
        <v>17.760000000000002</v>
      </c>
      <c r="D129" s="182">
        <v>173.01</v>
      </c>
    </row>
    <row r="130" spans="1:4" x14ac:dyDescent="0.2">
      <c r="A130" s="1" t="s">
        <v>84</v>
      </c>
      <c r="B130" s="182">
        <v>120</v>
      </c>
      <c r="C130" s="182">
        <v>0</v>
      </c>
      <c r="D130" s="182">
        <v>120</v>
      </c>
    </row>
    <row r="131" spans="1:4" x14ac:dyDescent="0.2">
      <c r="A131" s="1" t="s">
        <v>576</v>
      </c>
      <c r="B131" s="182">
        <v>16.852610000000002</v>
      </c>
      <c r="C131" s="182">
        <v>7.1076455120000004</v>
      </c>
      <c r="D131" s="182">
        <v>23.960255512</v>
      </c>
    </row>
    <row r="132" spans="1:4" x14ac:dyDescent="0.2">
      <c r="A132" s="20" t="s">
        <v>32</v>
      </c>
      <c r="B132" s="183">
        <f>+SUM(B124:B131)</f>
        <v>363573.00738530001</v>
      </c>
      <c r="C132" s="183">
        <f>+SUM(C124:C131)</f>
        <v>1111644.2950051122</v>
      </c>
      <c r="D132" s="183">
        <f>+SUM(D124:D131)</f>
        <v>1475217.302390412</v>
      </c>
    </row>
    <row r="134" spans="1:4" x14ac:dyDescent="0.2">
      <c r="A134" s="259" t="s">
        <v>8</v>
      </c>
      <c r="B134" s="264" t="s">
        <v>563</v>
      </c>
      <c r="C134" s="259"/>
      <c r="D134" s="259"/>
    </row>
    <row r="135" spans="1:4" ht="28.5" customHeight="1" x14ac:dyDescent="0.2">
      <c r="B135" s="423" t="s">
        <v>837</v>
      </c>
      <c r="C135" s="423"/>
      <c r="D135" s="423"/>
    </row>
    <row r="136" spans="1:4" x14ac:dyDescent="0.2">
      <c r="A136" s="6"/>
      <c r="B136" s="326" t="s">
        <v>71</v>
      </c>
      <c r="C136" s="6"/>
      <c r="D136" s="6"/>
    </row>
  </sheetData>
  <mergeCells count="1">
    <mergeCell ref="B135:D1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0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41.5703125" customWidth="1"/>
  </cols>
  <sheetData>
    <row r="1" spans="1:10" x14ac:dyDescent="0.25">
      <c r="A1" s="2" t="s">
        <v>722</v>
      </c>
      <c r="B1" s="2"/>
      <c r="C1" s="2"/>
      <c r="D1" s="282"/>
      <c r="E1" s="2"/>
    </row>
    <row r="2" spans="1:10" x14ac:dyDescent="0.25">
      <c r="A2" s="2"/>
      <c r="B2" s="2"/>
      <c r="C2" s="2"/>
      <c r="D2" s="282"/>
      <c r="E2" s="2"/>
    </row>
    <row r="3" spans="1:10" x14ac:dyDescent="0.25">
      <c r="A3" s="185" t="s">
        <v>537</v>
      </c>
      <c r="B3" s="343">
        <v>2018</v>
      </c>
      <c r="C3" s="343">
        <v>2019</v>
      </c>
      <c r="D3" s="196" t="s">
        <v>582</v>
      </c>
      <c r="E3" s="186" t="s">
        <v>538</v>
      </c>
    </row>
    <row r="4" spans="1:10" x14ac:dyDescent="0.25">
      <c r="A4" s="187" t="s">
        <v>445</v>
      </c>
      <c r="B4" s="344">
        <v>170000</v>
      </c>
      <c r="C4" s="344">
        <v>200000</v>
      </c>
      <c r="D4" s="119">
        <v>0.22988505747126436</v>
      </c>
      <c r="E4" s="119">
        <v>0.17647058823529416</v>
      </c>
    </row>
    <row r="5" spans="1:10" x14ac:dyDescent="0.25">
      <c r="A5" s="188" t="s">
        <v>202</v>
      </c>
      <c r="B5" s="345">
        <v>91720.871923662009</v>
      </c>
      <c r="C5" s="345">
        <v>87000</v>
      </c>
      <c r="D5" s="195">
        <v>0.1</v>
      </c>
      <c r="E5" s="195">
        <v>-5.1469985235106819E-2</v>
      </c>
      <c r="J5" s="346"/>
    </row>
    <row r="6" spans="1:10" x14ac:dyDescent="0.25">
      <c r="A6" s="187" t="s">
        <v>539</v>
      </c>
      <c r="B6" s="344">
        <v>88000</v>
      </c>
      <c r="C6" s="344">
        <v>87000</v>
      </c>
      <c r="D6" s="119">
        <v>0.1</v>
      </c>
      <c r="E6" s="119">
        <v>-1.1363636363636354E-2</v>
      </c>
      <c r="H6" s="346"/>
      <c r="J6" s="48"/>
    </row>
    <row r="7" spans="1:10" x14ac:dyDescent="0.25">
      <c r="A7" s="187" t="s">
        <v>164</v>
      </c>
      <c r="B7" s="344">
        <v>61000</v>
      </c>
      <c r="C7" s="344">
        <v>61000</v>
      </c>
      <c r="D7" s="119">
        <v>7.0114942528735638E-2</v>
      </c>
      <c r="E7" s="119">
        <v>0</v>
      </c>
    </row>
    <row r="8" spans="1:10" x14ac:dyDescent="0.25">
      <c r="A8" s="187" t="s">
        <v>457</v>
      </c>
      <c r="B8" s="344">
        <v>50000</v>
      </c>
      <c r="C8" s="344">
        <v>53000</v>
      </c>
      <c r="D8" s="119">
        <v>6.0919540229885057E-2</v>
      </c>
      <c r="E8" s="119">
        <v>6.0000000000000053E-2</v>
      </c>
    </row>
    <row r="9" spans="1:10" x14ac:dyDescent="0.25">
      <c r="A9" s="187" t="s">
        <v>116</v>
      </c>
      <c r="B9" s="344">
        <v>48000</v>
      </c>
      <c r="C9" s="344">
        <v>51000</v>
      </c>
      <c r="D9" s="119">
        <v>5.8620689655172413E-2</v>
      </c>
      <c r="E9" s="119">
        <v>6.25E-2</v>
      </c>
      <c r="J9" s="346"/>
    </row>
    <row r="10" spans="1:10" x14ac:dyDescent="0.25">
      <c r="A10" s="187" t="s">
        <v>449</v>
      </c>
      <c r="B10" s="344">
        <v>51000</v>
      </c>
      <c r="C10" s="344">
        <v>28000</v>
      </c>
      <c r="D10" s="119">
        <v>3.2183908045977011E-2</v>
      </c>
      <c r="E10" s="119">
        <v>-0.4509803921568627</v>
      </c>
    </row>
    <row r="11" spans="1:10" x14ac:dyDescent="0.25">
      <c r="A11" s="187" t="s">
        <v>446</v>
      </c>
      <c r="B11" s="344">
        <v>26000</v>
      </c>
      <c r="C11" s="344">
        <v>26000</v>
      </c>
      <c r="D11" s="119">
        <v>2.9885057471264367E-2</v>
      </c>
      <c r="E11" s="119">
        <v>0</v>
      </c>
    </row>
    <row r="12" spans="1:10" x14ac:dyDescent="0.25">
      <c r="A12" s="1" t="s">
        <v>579</v>
      </c>
      <c r="B12" s="346">
        <v>0</v>
      </c>
      <c r="C12" s="346">
        <v>20000</v>
      </c>
      <c r="D12" s="119">
        <v>2.2988505747126436E-2</v>
      </c>
      <c r="E12" s="125" t="s">
        <v>392</v>
      </c>
    </row>
    <row r="13" spans="1:10" x14ac:dyDescent="0.25">
      <c r="A13" s="187" t="s">
        <v>447</v>
      </c>
      <c r="B13" s="344">
        <v>19000</v>
      </c>
      <c r="C13" s="344">
        <v>19000</v>
      </c>
      <c r="D13" s="119">
        <v>2.1839080459770115E-2</v>
      </c>
      <c r="E13" s="119">
        <v>0</v>
      </c>
    </row>
    <row r="14" spans="1:10" x14ac:dyDescent="0.25">
      <c r="A14" s="187" t="s">
        <v>452</v>
      </c>
      <c r="B14" s="344">
        <v>20000</v>
      </c>
      <c r="C14" s="344">
        <v>19000</v>
      </c>
      <c r="D14" s="119">
        <v>2.1839080459770115E-2</v>
      </c>
      <c r="E14" s="119">
        <v>-5.0000000000000044E-2</v>
      </c>
      <c r="J14" s="48"/>
    </row>
    <row r="15" spans="1:10" x14ac:dyDescent="0.25">
      <c r="A15" s="187" t="s">
        <v>540</v>
      </c>
      <c r="B15" s="344">
        <v>210000</v>
      </c>
      <c r="C15" s="344">
        <v>220000</v>
      </c>
      <c r="D15" s="119">
        <v>0.25287356321839083</v>
      </c>
      <c r="E15" s="119">
        <v>4.7619047619047672E-2</v>
      </c>
    </row>
    <row r="16" spans="1:10" ht="15.75" thickBot="1" x14ac:dyDescent="0.3">
      <c r="A16" s="189" t="s">
        <v>552</v>
      </c>
      <c r="B16" s="347">
        <v>830000</v>
      </c>
      <c r="C16" s="347">
        <v>870000</v>
      </c>
      <c r="D16" s="191">
        <v>1</v>
      </c>
      <c r="E16" s="191">
        <v>4.8192771084337283E-2</v>
      </c>
    </row>
    <row r="18" spans="1:9" x14ac:dyDescent="0.25">
      <c r="A18" s="185" t="s">
        <v>541</v>
      </c>
      <c r="B18" s="343">
        <v>2018</v>
      </c>
      <c r="C18" s="343">
        <v>2019</v>
      </c>
      <c r="D18" s="196" t="s">
        <v>582</v>
      </c>
      <c r="E18" s="186" t="s">
        <v>538</v>
      </c>
    </row>
    <row r="19" spans="1:9" x14ac:dyDescent="0.25">
      <c r="A19" s="1" t="s">
        <v>444</v>
      </c>
      <c r="B19" s="348">
        <v>9800</v>
      </c>
      <c r="C19" s="348">
        <v>10000</v>
      </c>
      <c r="D19" s="119">
        <v>0.2</v>
      </c>
      <c r="E19" s="119">
        <v>2.0408163265306145E-2</v>
      </c>
    </row>
    <row r="20" spans="1:9" x14ac:dyDescent="0.25">
      <c r="A20" s="1" t="s">
        <v>164</v>
      </c>
      <c r="B20" s="348">
        <v>5300</v>
      </c>
      <c r="C20" s="348">
        <v>5300</v>
      </c>
      <c r="D20" s="119">
        <v>0.106</v>
      </c>
      <c r="E20" s="119">
        <v>0</v>
      </c>
    </row>
    <row r="21" spans="1:9" x14ac:dyDescent="0.25">
      <c r="A21" s="1" t="s">
        <v>373</v>
      </c>
      <c r="B21" s="348">
        <v>6000</v>
      </c>
      <c r="C21" s="348">
        <v>3200</v>
      </c>
      <c r="D21" s="119">
        <v>6.4000000000000001E-2</v>
      </c>
      <c r="E21" s="119">
        <v>-0.46666666666666667</v>
      </c>
    </row>
    <row r="22" spans="1:9" x14ac:dyDescent="0.25">
      <c r="A22" s="1" t="s">
        <v>116</v>
      </c>
      <c r="B22" s="348">
        <v>3000</v>
      </c>
      <c r="C22" s="348">
        <v>3000</v>
      </c>
      <c r="D22" s="119">
        <v>0.06</v>
      </c>
      <c r="E22" s="119">
        <v>0</v>
      </c>
    </row>
    <row r="23" spans="1:9" x14ac:dyDescent="0.25">
      <c r="A23" s="1" t="s">
        <v>449</v>
      </c>
      <c r="B23" s="348">
        <v>2500</v>
      </c>
      <c r="C23" s="348">
        <v>2600</v>
      </c>
      <c r="D23" s="119">
        <v>5.1999999999999998E-2</v>
      </c>
      <c r="E23" s="119">
        <v>4.0000000000000036E-2</v>
      </c>
      <c r="I23" s="346"/>
    </row>
    <row r="24" spans="1:9" x14ac:dyDescent="0.25">
      <c r="A24" s="1" t="s">
        <v>477</v>
      </c>
      <c r="B24" s="348">
        <v>2400</v>
      </c>
      <c r="C24" s="348">
        <v>2400</v>
      </c>
      <c r="D24" s="119">
        <v>4.8000000000000001E-2</v>
      </c>
      <c r="E24" s="119">
        <v>0</v>
      </c>
    </row>
    <row r="25" spans="1:9" x14ac:dyDescent="0.25">
      <c r="A25" s="190" t="s">
        <v>202</v>
      </c>
      <c r="B25" s="349">
        <v>2455.6923920999998</v>
      </c>
      <c r="C25" s="349">
        <v>2100</v>
      </c>
      <c r="D25" s="195">
        <v>4.2000000000000003E-2</v>
      </c>
      <c r="E25" s="195">
        <v>-0.1448440339043553</v>
      </c>
    </row>
    <row r="26" spans="1:9" x14ac:dyDescent="0.25">
      <c r="A26" s="1" t="s">
        <v>446</v>
      </c>
      <c r="B26" s="348">
        <v>2000</v>
      </c>
      <c r="C26" s="348">
        <v>2000</v>
      </c>
      <c r="D26" s="119">
        <v>0.04</v>
      </c>
      <c r="E26" s="119">
        <v>0</v>
      </c>
    </row>
    <row r="27" spans="1:9" x14ac:dyDescent="0.25">
      <c r="A27" s="1" t="s">
        <v>188</v>
      </c>
      <c r="B27" s="348">
        <v>2000</v>
      </c>
      <c r="C27" s="348">
        <v>1900</v>
      </c>
      <c r="D27" s="119">
        <v>3.7999999999999999E-2</v>
      </c>
      <c r="E27" s="119">
        <v>-5.0000000000000044E-2</v>
      </c>
    </row>
    <row r="28" spans="1:9" x14ac:dyDescent="0.25">
      <c r="A28" s="1" t="s">
        <v>577</v>
      </c>
      <c r="B28" s="348">
        <v>1800</v>
      </c>
      <c r="C28" s="348">
        <v>1800</v>
      </c>
      <c r="D28" s="119">
        <v>3.5999999999999997E-2</v>
      </c>
      <c r="E28" s="119">
        <v>0</v>
      </c>
    </row>
    <row r="29" spans="1:9" x14ac:dyDescent="0.25">
      <c r="A29" s="1" t="s">
        <v>374</v>
      </c>
      <c r="B29" s="350">
        <v>0</v>
      </c>
      <c r="C29" s="348">
        <v>1600</v>
      </c>
      <c r="D29" s="119">
        <v>3.2000000000000001E-2</v>
      </c>
      <c r="E29" s="125" t="s">
        <v>392</v>
      </c>
    </row>
    <row r="30" spans="1:9" x14ac:dyDescent="0.25">
      <c r="A30" s="1" t="s">
        <v>476</v>
      </c>
      <c r="B30" s="348">
        <v>1400</v>
      </c>
      <c r="C30" s="348">
        <v>1400</v>
      </c>
      <c r="D30" s="119">
        <v>2.8000000000000001E-2</v>
      </c>
      <c r="E30" s="119">
        <v>0</v>
      </c>
    </row>
    <row r="31" spans="1:9" x14ac:dyDescent="0.25">
      <c r="A31" s="1" t="s">
        <v>578</v>
      </c>
      <c r="B31" s="348">
        <v>1300</v>
      </c>
      <c r="C31" s="348">
        <v>1000</v>
      </c>
      <c r="D31" s="119">
        <v>0.02</v>
      </c>
      <c r="E31" s="119">
        <v>-0.23076923076923073</v>
      </c>
    </row>
    <row r="32" spans="1:9" x14ac:dyDescent="0.25">
      <c r="A32" s="1" t="s">
        <v>579</v>
      </c>
      <c r="B32" s="348">
        <v>1000</v>
      </c>
      <c r="C32" s="348">
        <v>1000</v>
      </c>
      <c r="D32" s="119">
        <v>0.02</v>
      </c>
      <c r="E32" s="119">
        <v>0</v>
      </c>
    </row>
    <row r="33" spans="1:12" x14ac:dyDescent="0.25">
      <c r="A33" s="1" t="s">
        <v>448</v>
      </c>
      <c r="B33" s="348">
        <v>1000</v>
      </c>
      <c r="C33" s="348">
        <v>1000</v>
      </c>
      <c r="D33" s="119">
        <v>0.02</v>
      </c>
      <c r="E33" s="119">
        <v>0</v>
      </c>
    </row>
    <row r="34" spans="1:12" x14ac:dyDescent="0.25">
      <c r="A34" s="1" t="s">
        <v>540</v>
      </c>
      <c r="B34" s="348">
        <v>12000</v>
      </c>
      <c r="C34" s="348">
        <v>10000</v>
      </c>
      <c r="D34" s="119">
        <v>0.2</v>
      </c>
      <c r="E34" s="119">
        <v>-0.16666666666666663</v>
      </c>
      <c r="L34" s="346"/>
    </row>
    <row r="35" spans="1:12" ht="15.75" thickBot="1" x14ac:dyDescent="0.3">
      <c r="A35" s="189" t="s">
        <v>552</v>
      </c>
      <c r="B35" s="351">
        <v>54000</v>
      </c>
      <c r="C35" s="351">
        <v>50000</v>
      </c>
      <c r="D35" s="191">
        <v>1</v>
      </c>
      <c r="E35" s="191">
        <v>-7.407407407407407E-2</v>
      </c>
    </row>
    <row r="36" spans="1:12" x14ac:dyDescent="0.25">
      <c r="E36" s="3"/>
    </row>
    <row r="37" spans="1:12" x14ac:dyDescent="0.25">
      <c r="A37" s="185" t="s">
        <v>542</v>
      </c>
      <c r="B37" s="343">
        <v>2018</v>
      </c>
      <c r="C37" s="343">
        <v>2019</v>
      </c>
      <c r="D37" s="196" t="s">
        <v>582</v>
      </c>
      <c r="E37" s="186" t="s">
        <v>538</v>
      </c>
      <c r="I37" s="346"/>
      <c r="L37" s="48"/>
    </row>
    <row r="38" spans="1:12" x14ac:dyDescent="0.25">
      <c r="A38" s="1" t="s">
        <v>444</v>
      </c>
      <c r="B38" s="348">
        <v>64000</v>
      </c>
      <c r="C38" s="348">
        <v>68000</v>
      </c>
      <c r="D38" s="119">
        <v>0.27200000000000002</v>
      </c>
      <c r="E38" s="119">
        <v>6.25E-2</v>
      </c>
    </row>
    <row r="39" spans="1:12" x14ac:dyDescent="0.25">
      <c r="A39" s="1" t="s">
        <v>446</v>
      </c>
      <c r="B39" s="348">
        <v>44000</v>
      </c>
      <c r="C39" s="348">
        <v>44000</v>
      </c>
      <c r="D39" s="119">
        <v>0.17599999999999999</v>
      </c>
      <c r="E39" s="119">
        <v>0</v>
      </c>
    </row>
    <row r="40" spans="1:12" x14ac:dyDescent="0.25">
      <c r="A40" s="1" t="s">
        <v>164</v>
      </c>
      <c r="B40" s="348">
        <v>0</v>
      </c>
      <c r="C40" s="348">
        <v>22000</v>
      </c>
      <c r="D40" s="119">
        <v>8.7999999999999995E-2</v>
      </c>
      <c r="E40" s="125" t="s">
        <v>392</v>
      </c>
      <c r="K40" s="346"/>
      <c r="L40" s="48"/>
    </row>
    <row r="41" spans="1:12" x14ac:dyDescent="0.25">
      <c r="A41" s="1" t="s">
        <v>476</v>
      </c>
      <c r="B41" s="348">
        <v>20000</v>
      </c>
      <c r="C41" s="348">
        <v>22000</v>
      </c>
      <c r="D41" s="119">
        <v>8.7999999999999995E-2</v>
      </c>
      <c r="E41" s="119">
        <v>0.10000000000000009</v>
      </c>
    </row>
    <row r="42" spans="1:12" x14ac:dyDescent="0.25">
      <c r="A42" s="188" t="s">
        <v>202</v>
      </c>
      <c r="B42" s="345">
        <v>20263.746891207004</v>
      </c>
      <c r="C42" s="345">
        <v>19000</v>
      </c>
      <c r="D42" s="195">
        <v>7.5999999999999998E-2</v>
      </c>
      <c r="E42" s="195">
        <v>-6.2364916912546864E-2</v>
      </c>
    </row>
    <row r="43" spans="1:12" x14ac:dyDescent="0.25">
      <c r="A43" s="1" t="s">
        <v>579</v>
      </c>
      <c r="B43" s="348">
        <v>13000</v>
      </c>
      <c r="C43" s="348">
        <v>12000</v>
      </c>
      <c r="D43" s="119">
        <v>4.8000000000000001E-2</v>
      </c>
      <c r="E43" s="119">
        <v>-7.6923076923076872E-2</v>
      </c>
      <c r="I43" s="346"/>
    </row>
    <row r="44" spans="1:12" x14ac:dyDescent="0.25">
      <c r="A44" s="1" t="s">
        <v>116</v>
      </c>
      <c r="B44" s="348">
        <v>11000</v>
      </c>
      <c r="C44" s="348">
        <v>11000</v>
      </c>
      <c r="D44" s="119">
        <v>4.3999999999999997E-2</v>
      </c>
      <c r="E44" s="119">
        <v>0</v>
      </c>
    </row>
    <row r="45" spans="1:12" x14ac:dyDescent="0.25">
      <c r="A45" s="1" t="s">
        <v>451</v>
      </c>
      <c r="B45" s="348">
        <v>10000</v>
      </c>
      <c r="C45" s="348">
        <v>7500</v>
      </c>
      <c r="D45" s="119">
        <v>0.03</v>
      </c>
      <c r="E45" s="119">
        <v>-0.25</v>
      </c>
      <c r="I45" s="48"/>
      <c r="K45" s="48"/>
    </row>
    <row r="46" spans="1:12" x14ac:dyDescent="0.25">
      <c r="A46" s="1" t="s">
        <v>450</v>
      </c>
      <c r="B46" s="348">
        <v>4800</v>
      </c>
      <c r="C46" s="348">
        <v>4800</v>
      </c>
      <c r="D46" s="119">
        <v>1.9199999999999998E-2</v>
      </c>
      <c r="E46" s="119">
        <v>0</v>
      </c>
    </row>
    <row r="47" spans="1:12" x14ac:dyDescent="0.25">
      <c r="A47" s="1" t="s">
        <v>370</v>
      </c>
      <c r="B47" s="348">
        <v>1400</v>
      </c>
      <c r="C47" s="348">
        <v>3600</v>
      </c>
      <c r="D47" s="119">
        <v>1.44E-2</v>
      </c>
      <c r="E47" s="119">
        <v>1.5714285714285716</v>
      </c>
      <c r="L47" s="48"/>
    </row>
    <row r="48" spans="1:12" x14ac:dyDescent="0.25">
      <c r="A48" s="1" t="s">
        <v>188</v>
      </c>
      <c r="B48" s="348">
        <v>3000</v>
      </c>
      <c r="C48" s="348">
        <v>2200</v>
      </c>
      <c r="D48" s="119">
        <v>8.8000000000000005E-3</v>
      </c>
      <c r="E48" s="119">
        <v>-0.26666666666666672</v>
      </c>
    </row>
    <row r="49" spans="1:12" x14ac:dyDescent="0.25">
      <c r="A49" s="1" t="s">
        <v>540</v>
      </c>
      <c r="B49" s="348">
        <v>39631.928539550281</v>
      </c>
      <c r="C49" s="348">
        <v>34000</v>
      </c>
      <c r="D49" s="119">
        <v>0.13600000000000001</v>
      </c>
      <c r="E49" s="119">
        <v>-0.14210584110056501</v>
      </c>
      <c r="I49" s="346"/>
    </row>
    <row r="50" spans="1:12" ht="15.75" thickBot="1" x14ac:dyDescent="0.3">
      <c r="A50" s="189" t="s">
        <v>552</v>
      </c>
      <c r="B50" s="351">
        <v>230000</v>
      </c>
      <c r="C50" s="351">
        <v>250000</v>
      </c>
      <c r="D50" s="191">
        <v>1</v>
      </c>
      <c r="E50" s="191">
        <v>8.6956521739130377E-2</v>
      </c>
    </row>
    <row r="52" spans="1:12" x14ac:dyDescent="0.25">
      <c r="A52" s="185" t="s">
        <v>543</v>
      </c>
      <c r="B52" s="343">
        <v>2018</v>
      </c>
      <c r="C52" s="343">
        <v>2019</v>
      </c>
      <c r="D52" s="196" t="s">
        <v>582</v>
      </c>
      <c r="E52" s="186" t="s">
        <v>538</v>
      </c>
      <c r="L52" s="346"/>
    </row>
    <row r="53" spans="1:12" x14ac:dyDescent="0.25">
      <c r="A53" s="188" t="s">
        <v>202</v>
      </c>
      <c r="B53" s="345">
        <v>83077</v>
      </c>
      <c r="C53" s="345">
        <v>120000</v>
      </c>
      <c r="D53" s="195">
        <v>0.21428571428571427</v>
      </c>
      <c r="E53" s="195">
        <v>0.44444310699712308</v>
      </c>
    </row>
    <row r="54" spans="1:12" x14ac:dyDescent="0.25">
      <c r="A54" s="1" t="s">
        <v>470</v>
      </c>
      <c r="B54" s="348">
        <v>110000</v>
      </c>
      <c r="C54" s="348">
        <v>100000</v>
      </c>
      <c r="D54" s="119">
        <v>0.17857142857142858</v>
      </c>
      <c r="E54" s="119">
        <v>-9.0909090909090939E-2</v>
      </c>
      <c r="I54" s="48"/>
    </row>
    <row r="55" spans="1:12" x14ac:dyDescent="0.25">
      <c r="A55" s="1" t="s">
        <v>444</v>
      </c>
      <c r="B55" s="348">
        <v>89000</v>
      </c>
      <c r="C55" s="348">
        <v>90000</v>
      </c>
      <c r="D55" s="119">
        <v>0.16071428571428573</v>
      </c>
      <c r="E55" s="117">
        <v>1.1235955056179803E-2</v>
      </c>
    </row>
    <row r="56" spans="1:12" x14ac:dyDescent="0.25">
      <c r="A56" s="1" t="s">
        <v>164</v>
      </c>
      <c r="B56" s="348">
        <v>45000</v>
      </c>
      <c r="C56" s="348">
        <v>45000</v>
      </c>
      <c r="D56" s="119">
        <v>8.0357142857142863E-2</v>
      </c>
      <c r="E56" s="119">
        <v>0</v>
      </c>
    </row>
    <row r="57" spans="1:12" x14ac:dyDescent="0.25">
      <c r="A57" s="1" t="s">
        <v>446</v>
      </c>
      <c r="B57" s="348">
        <v>41000</v>
      </c>
      <c r="C57" s="348">
        <v>41000</v>
      </c>
      <c r="D57" s="119">
        <v>7.3214285714285718E-2</v>
      </c>
      <c r="E57" s="117">
        <v>0</v>
      </c>
      <c r="L57" s="346"/>
    </row>
    <row r="58" spans="1:12" x14ac:dyDescent="0.25">
      <c r="A58" s="1" t="s">
        <v>476</v>
      </c>
      <c r="B58" s="348">
        <v>37000</v>
      </c>
      <c r="C58" s="348">
        <v>37000</v>
      </c>
      <c r="D58" s="119">
        <v>6.6071428571428573E-2</v>
      </c>
      <c r="E58" s="117">
        <v>0</v>
      </c>
      <c r="I58" s="48">
        <v>0</v>
      </c>
    </row>
    <row r="59" spans="1:12" x14ac:dyDescent="0.25">
      <c r="A59" s="1" t="s">
        <v>445</v>
      </c>
      <c r="B59" s="348">
        <v>26000</v>
      </c>
      <c r="C59" s="348">
        <v>26000</v>
      </c>
      <c r="D59" s="119">
        <v>4.642857142857143E-2</v>
      </c>
      <c r="E59" s="119">
        <v>0</v>
      </c>
    </row>
    <row r="60" spans="1:12" x14ac:dyDescent="0.25">
      <c r="A60" s="1" t="s">
        <v>116</v>
      </c>
      <c r="B60" s="348">
        <v>25000</v>
      </c>
      <c r="C60" s="348">
        <v>25000</v>
      </c>
      <c r="D60" s="119">
        <v>4.4642857142857144E-2</v>
      </c>
      <c r="E60" s="117">
        <v>0</v>
      </c>
    </row>
    <row r="61" spans="1:12" x14ac:dyDescent="0.25">
      <c r="A61" s="1" t="s">
        <v>450</v>
      </c>
      <c r="B61" s="348">
        <v>22000</v>
      </c>
      <c r="C61" s="348">
        <v>22000</v>
      </c>
      <c r="D61" s="119">
        <v>3.9285714285714285E-2</v>
      </c>
      <c r="E61" s="117">
        <v>0</v>
      </c>
    </row>
    <row r="62" spans="1:12" x14ac:dyDescent="0.25">
      <c r="A62" s="1" t="s">
        <v>540</v>
      </c>
      <c r="B62" s="348">
        <v>81923</v>
      </c>
      <c r="C62" s="348">
        <v>57000</v>
      </c>
      <c r="D62" s="119">
        <v>0.10178571428571428</v>
      </c>
      <c r="E62" s="119">
        <v>-0.30422469880253411</v>
      </c>
      <c r="L62" s="48"/>
    </row>
    <row r="63" spans="1:12" ht="15.75" thickBot="1" x14ac:dyDescent="0.3">
      <c r="A63" s="189" t="s">
        <v>552</v>
      </c>
      <c r="B63" s="351">
        <v>560000</v>
      </c>
      <c r="C63" s="351">
        <v>560000</v>
      </c>
      <c r="D63" s="191">
        <v>1</v>
      </c>
      <c r="E63" s="191">
        <v>0</v>
      </c>
    </row>
    <row r="64" spans="1:12" x14ac:dyDescent="0.25">
      <c r="E64" s="3"/>
      <c r="J64" s="346"/>
    </row>
    <row r="65" spans="1:13" x14ac:dyDescent="0.25">
      <c r="A65" s="185" t="s">
        <v>544</v>
      </c>
      <c r="B65" s="343">
        <v>2018</v>
      </c>
      <c r="C65" s="343">
        <v>2019</v>
      </c>
      <c r="D65" s="196" t="s">
        <v>582</v>
      </c>
      <c r="E65" s="186" t="s">
        <v>538</v>
      </c>
    </row>
    <row r="66" spans="1:13" x14ac:dyDescent="0.25">
      <c r="A66" s="1" t="s">
        <v>444</v>
      </c>
      <c r="B66" s="348">
        <v>24000</v>
      </c>
      <c r="C66" s="348">
        <v>36000</v>
      </c>
      <c r="D66" s="119">
        <v>0.4</v>
      </c>
      <c r="E66" s="119">
        <v>0.5</v>
      </c>
    </row>
    <row r="67" spans="1:13" x14ac:dyDescent="0.25">
      <c r="A67" s="1" t="s">
        <v>446</v>
      </c>
      <c r="B67" s="348">
        <v>18000</v>
      </c>
      <c r="C67" s="348">
        <v>18000</v>
      </c>
      <c r="D67" s="119">
        <v>0.2</v>
      </c>
      <c r="E67" s="119">
        <v>0</v>
      </c>
    </row>
    <row r="68" spans="1:13" x14ac:dyDescent="0.25">
      <c r="A68" s="1" t="s">
        <v>164</v>
      </c>
      <c r="B68" s="348">
        <v>6400</v>
      </c>
      <c r="C68" s="348">
        <v>6400</v>
      </c>
      <c r="D68" s="119">
        <v>7.1111111111111111E-2</v>
      </c>
      <c r="E68" s="119">
        <v>0</v>
      </c>
      <c r="M68" s="346"/>
    </row>
    <row r="69" spans="1:13" x14ac:dyDescent="0.25">
      <c r="A69" s="188" t="s">
        <v>202</v>
      </c>
      <c r="B69" s="345">
        <v>6085.1587518769993</v>
      </c>
      <c r="C69" s="345">
        <v>6300</v>
      </c>
      <c r="D69" s="283">
        <v>7.0000000000000007E-2</v>
      </c>
      <c r="E69" s="283">
        <v>3.5305775392750816E-2</v>
      </c>
    </row>
    <row r="70" spans="1:13" x14ac:dyDescent="0.25">
      <c r="A70" s="1" t="s">
        <v>476</v>
      </c>
      <c r="B70" s="348">
        <v>5600</v>
      </c>
      <c r="C70" s="348">
        <v>5600</v>
      </c>
      <c r="D70" s="119">
        <v>6.222222222222222E-2</v>
      </c>
      <c r="E70" s="119">
        <v>0</v>
      </c>
      <c r="J70" s="48"/>
    </row>
    <row r="71" spans="1:13" x14ac:dyDescent="0.25">
      <c r="A71" s="1" t="s">
        <v>116</v>
      </c>
      <c r="B71" s="348">
        <v>5000</v>
      </c>
      <c r="C71" s="348">
        <v>5000</v>
      </c>
      <c r="D71" s="119">
        <v>5.5555555555555552E-2</v>
      </c>
      <c r="E71" s="119">
        <v>0</v>
      </c>
    </row>
    <row r="72" spans="1:13" x14ac:dyDescent="0.25">
      <c r="A72" s="1" t="s">
        <v>451</v>
      </c>
      <c r="B72" s="348">
        <v>2500</v>
      </c>
      <c r="C72" s="348">
        <v>2500</v>
      </c>
      <c r="D72" s="119">
        <v>2.7777777777777776E-2</v>
      </c>
      <c r="E72" s="119">
        <v>0</v>
      </c>
      <c r="M72" s="346"/>
    </row>
    <row r="73" spans="1:13" x14ac:dyDescent="0.25">
      <c r="A73" s="1" t="s">
        <v>579</v>
      </c>
      <c r="B73" s="348">
        <v>0</v>
      </c>
      <c r="C73" s="348">
        <v>2000</v>
      </c>
      <c r="D73" s="119">
        <v>2.2222222222222223E-2</v>
      </c>
      <c r="E73" s="125" t="s">
        <v>392</v>
      </c>
    </row>
    <row r="74" spans="1:13" x14ac:dyDescent="0.25">
      <c r="A74" s="1" t="s">
        <v>450</v>
      </c>
      <c r="B74" s="348">
        <v>1600</v>
      </c>
      <c r="C74" s="348">
        <v>1600</v>
      </c>
      <c r="D74" s="119">
        <v>1.7777777777777778E-2</v>
      </c>
      <c r="E74" s="119">
        <v>0</v>
      </c>
      <c r="J74" s="48"/>
    </row>
    <row r="75" spans="1:13" x14ac:dyDescent="0.25">
      <c r="A75" s="1" t="s">
        <v>370</v>
      </c>
      <c r="B75" s="348">
        <v>1100</v>
      </c>
      <c r="C75" s="348">
        <v>1100</v>
      </c>
      <c r="D75" s="119">
        <v>1.2222222222222223E-2</v>
      </c>
      <c r="E75" s="119">
        <v>0</v>
      </c>
    </row>
    <row r="76" spans="1:13" x14ac:dyDescent="0.25">
      <c r="A76" s="1" t="s">
        <v>469</v>
      </c>
      <c r="B76" s="348">
        <v>6100</v>
      </c>
      <c r="C76" s="348">
        <v>860</v>
      </c>
      <c r="D76" s="119">
        <v>9.555555555555555E-3</v>
      </c>
      <c r="E76" s="119">
        <v>-0.85901639344262293</v>
      </c>
      <c r="M76" s="48"/>
    </row>
    <row r="77" spans="1:13" x14ac:dyDescent="0.25">
      <c r="A77" s="1" t="s">
        <v>540</v>
      </c>
      <c r="B77" s="348">
        <v>6614.8412481230043</v>
      </c>
      <c r="C77" s="348">
        <v>5000</v>
      </c>
      <c r="D77" s="119">
        <v>5.5555555555555552E-2</v>
      </c>
      <c r="E77" s="119">
        <v>-0.24412396118821811</v>
      </c>
    </row>
    <row r="78" spans="1:13" ht="15.75" thickBot="1" x14ac:dyDescent="0.3">
      <c r="A78" s="189" t="s">
        <v>552</v>
      </c>
      <c r="B78" s="351">
        <v>83000</v>
      </c>
      <c r="C78" s="351">
        <v>90000</v>
      </c>
      <c r="D78" s="191">
        <v>1</v>
      </c>
      <c r="E78" s="191">
        <v>8.43373493975903E-2</v>
      </c>
    </row>
    <row r="80" spans="1:13" x14ac:dyDescent="0.25">
      <c r="A80" s="185" t="s">
        <v>545</v>
      </c>
      <c r="B80" s="343">
        <v>2018</v>
      </c>
      <c r="C80" s="343">
        <v>2019</v>
      </c>
      <c r="D80" s="196" t="s">
        <v>582</v>
      </c>
      <c r="E80" s="186" t="s">
        <v>538</v>
      </c>
    </row>
    <row r="81" spans="1:5" x14ac:dyDescent="0.25">
      <c r="A81" s="23" t="s">
        <v>446</v>
      </c>
      <c r="B81" s="348">
        <v>1100000</v>
      </c>
      <c r="C81" s="348">
        <v>1100000</v>
      </c>
      <c r="D81" s="119">
        <v>0.23404255319148937</v>
      </c>
      <c r="E81" s="119">
        <v>0</v>
      </c>
    </row>
    <row r="82" spans="1:5" x14ac:dyDescent="0.25">
      <c r="A82" s="23" t="s">
        <v>449</v>
      </c>
      <c r="B82" s="348">
        <v>800000</v>
      </c>
      <c r="C82" s="348">
        <v>800000</v>
      </c>
      <c r="D82" s="125">
        <v>0.1702127659574468</v>
      </c>
      <c r="E82" s="125">
        <v>0</v>
      </c>
    </row>
    <row r="83" spans="1:5" x14ac:dyDescent="0.25">
      <c r="A83" s="23" t="s">
        <v>117</v>
      </c>
      <c r="B83" s="348">
        <v>700000</v>
      </c>
      <c r="C83" s="348">
        <v>700000</v>
      </c>
      <c r="D83" s="125">
        <v>0.14893617021276595</v>
      </c>
      <c r="E83" s="125">
        <v>0</v>
      </c>
    </row>
    <row r="84" spans="1:5" x14ac:dyDescent="0.25">
      <c r="A84" s="23" t="s">
        <v>444</v>
      </c>
      <c r="B84" s="348">
        <v>370000</v>
      </c>
      <c r="C84" s="348">
        <v>420000</v>
      </c>
      <c r="D84" s="125">
        <v>8.9361702127659579E-2</v>
      </c>
      <c r="E84" s="125">
        <v>0.13513513513513509</v>
      </c>
    </row>
    <row r="85" spans="1:5" x14ac:dyDescent="0.25">
      <c r="A85" s="23" t="s">
        <v>450</v>
      </c>
      <c r="B85" s="348">
        <v>400000</v>
      </c>
      <c r="C85" s="348">
        <v>400000</v>
      </c>
      <c r="D85" s="125">
        <v>8.5106382978723402E-2</v>
      </c>
      <c r="E85" s="125">
        <v>0</v>
      </c>
    </row>
    <row r="86" spans="1:5" x14ac:dyDescent="0.25">
      <c r="A86" s="23" t="s">
        <v>164</v>
      </c>
      <c r="B86" s="348">
        <v>350000</v>
      </c>
      <c r="C86" s="348">
        <v>350000</v>
      </c>
      <c r="D86" s="125">
        <v>7.4468085106382975E-2</v>
      </c>
      <c r="E86" s="125">
        <v>0</v>
      </c>
    </row>
    <row r="87" spans="1:5" x14ac:dyDescent="0.25">
      <c r="A87" s="23" t="s">
        <v>467</v>
      </c>
      <c r="B87" s="348">
        <v>250000</v>
      </c>
      <c r="C87" s="348">
        <v>250000</v>
      </c>
      <c r="D87" s="125">
        <v>5.3191489361702128E-2</v>
      </c>
      <c r="E87" s="125">
        <v>0</v>
      </c>
    </row>
    <row r="88" spans="1:5" x14ac:dyDescent="0.25">
      <c r="A88" s="23" t="s">
        <v>452</v>
      </c>
      <c r="B88" s="348">
        <v>150000</v>
      </c>
      <c r="C88" s="348">
        <v>150000</v>
      </c>
      <c r="D88" s="125">
        <v>3.1914893617021274E-2</v>
      </c>
      <c r="E88" s="125">
        <v>0</v>
      </c>
    </row>
    <row r="89" spans="1:5" x14ac:dyDescent="0.25">
      <c r="A89" s="193" t="s">
        <v>202</v>
      </c>
      <c r="B89" s="345">
        <v>140000</v>
      </c>
      <c r="C89" s="345">
        <v>110000</v>
      </c>
      <c r="D89" s="197">
        <v>2.3404255319148935E-2</v>
      </c>
      <c r="E89" s="197">
        <v>-0.2142857142857143</v>
      </c>
    </row>
    <row r="90" spans="1:5" x14ac:dyDescent="0.25">
      <c r="A90" s="23" t="s">
        <v>580</v>
      </c>
      <c r="B90" s="348">
        <v>110000</v>
      </c>
      <c r="C90" s="348">
        <v>100000</v>
      </c>
      <c r="D90" s="125">
        <v>2.1276595744680851E-2</v>
      </c>
      <c r="E90" s="125">
        <v>-9.0909090909090939E-2</v>
      </c>
    </row>
    <row r="91" spans="1:5" x14ac:dyDescent="0.25">
      <c r="A91" s="23" t="s">
        <v>453</v>
      </c>
      <c r="B91" s="348">
        <v>11000</v>
      </c>
      <c r="C91" s="348">
        <v>11000</v>
      </c>
      <c r="D91" s="125">
        <v>2.3404255319148938E-3</v>
      </c>
      <c r="E91" s="125">
        <v>0</v>
      </c>
    </row>
    <row r="92" spans="1:5" x14ac:dyDescent="0.25">
      <c r="A92" s="23" t="s">
        <v>540</v>
      </c>
      <c r="B92" s="348">
        <v>350000</v>
      </c>
      <c r="C92" s="348">
        <v>350000</v>
      </c>
      <c r="D92" s="125">
        <v>7.4468085106382975E-2</v>
      </c>
      <c r="E92" s="125">
        <v>0</v>
      </c>
    </row>
    <row r="93" spans="1:5" ht="15.75" thickBot="1" x14ac:dyDescent="0.3">
      <c r="A93" s="189" t="s">
        <v>552</v>
      </c>
      <c r="B93" s="351">
        <v>4700000</v>
      </c>
      <c r="C93" s="351">
        <v>4700000</v>
      </c>
      <c r="D93" s="198">
        <v>1</v>
      </c>
      <c r="E93" s="198">
        <v>0</v>
      </c>
    </row>
    <row r="95" spans="1:5" x14ac:dyDescent="0.25">
      <c r="A95" s="185" t="s">
        <v>546</v>
      </c>
      <c r="B95" s="343">
        <v>2018</v>
      </c>
      <c r="C95" s="343">
        <v>2019</v>
      </c>
      <c r="D95" s="196" t="s">
        <v>582</v>
      </c>
      <c r="E95" s="186" t="s">
        <v>538</v>
      </c>
    </row>
    <row r="96" spans="1:5" x14ac:dyDescent="0.25">
      <c r="A96" s="1" t="s">
        <v>114</v>
      </c>
      <c r="B96" s="348">
        <v>8300</v>
      </c>
      <c r="C96" s="348">
        <v>8300</v>
      </c>
      <c r="D96" s="119">
        <v>0.46111111111111114</v>
      </c>
      <c r="E96" s="117">
        <v>0</v>
      </c>
    </row>
    <row r="97" spans="1:5" x14ac:dyDescent="0.25">
      <c r="A97" s="188" t="s">
        <v>202</v>
      </c>
      <c r="B97" s="345">
        <v>2400</v>
      </c>
      <c r="C97" s="345">
        <v>2900</v>
      </c>
      <c r="D97" s="195">
        <v>0.16111111111111112</v>
      </c>
      <c r="E97" s="245">
        <v>0.20833333333333326</v>
      </c>
    </row>
    <row r="98" spans="1:5" x14ac:dyDescent="0.25">
      <c r="A98" s="1" t="s">
        <v>116</v>
      </c>
      <c r="B98" s="348">
        <v>2700</v>
      </c>
      <c r="C98" s="348">
        <v>2700</v>
      </c>
      <c r="D98" s="119">
        <v>0.15</v>
      </c>
      <c r="E98" s="117">
        <v>0</v>
      </c>
    </row>
    <row r="99" spans="1:5" x14ac:dyDescent="0.25">
      <c r="A99" s="1" t="s">
        <v>445</v>
      </c>
      <c r="B99" s="348">
        <v>1400</v>
      </c>
      <c r="C99" s="348">
        <v>1400</v>
      </c>
      <c r="D99" s="119">
        <v>7.7777777777777779E-2</v>
      </c>
      <c r="E99" s="117">
        <v>0</v>
      </c>
    </row>
    <row r="100" spans="1:5" x14ac:dyDescent="0.25">
      <c r="A100" s="1" t="s">
        <v>164</v>
      </c>
      <c r="B100" s="348">
        <v>1000</v>
      </c>
      <c r="C100" s="348">
        <v>1000</v>
      </c>
      <c r="D100" s="119">
        <v>5.5555555555555552E-2</v>
      </c>
      <c r="E100" s="117">
        <v>0</v>
      </c>
    </row>
    <row r="101" spans="1:5" x14ac:dyDescent="0.25">
      <c r="A101" s="1" t="s">
        <v>469</v>
      </c>
      <c r="B101" s="348">
        <v>700</v>
      </c>
      <c r="C101" s="348">
        <v>700</v>
      </c>
      <c r="D101" s="119">
        <v>3.888888888888889E-2</v>
      </c>
      <c r="E101" s="117">
        <v>0</v>
      </c>
    </row>
    <row r="102" spans="1:5" x14ac:dyDescent="0.25">
      <c r="A102" s="1" t="s">
        <v>455</v>
      </c>
      <c r="B102" s="348">
        <v>210</v>
      </c>
      <c r="C102" s="348">
        <v>210</v>
      </c>
      <c r="D102" s="119">
        <v>1.1666666666666667E-2</v>
      </c>
      <c r="E102" s="117">
        <v>0</v>
      </c>
    </row>
    <row r="103" spans="1:5" x14ac:dyDescent="0.25">
      <c r="A103" s="1" t="s">
        <v>454</v>
      </c>
      <c r="B103" s="348">
        <v>150</v>
      </c>
      <c r="C103" s="348">
        <v>150</v>
      </c>
      <c r="D103" s="119">
        <v>8.3333333333333332E-3</v>
      </c>
      <c r="E103" s="117">
        <v>0</v>
      </c>
    </row>
    <row r="104" spans="1:5" x14ac:dyDescent="0.25">
      <c r="A104" s="1" t="s">
        <v>457</v>
      </c>
      <c r="B104" s="348">
        <v>130</v>
      </c>
      <c r="C104" s="348">
        <v>130</v>
      </c>
      <c r="D104" s="119">
        <v>7.2222222222222219E-3</v>
      </c>
      <c r="E104" s="117">
        <v>0</v>
      </c>
    </row>
    <row r="105" spans="1:5" x14ac:dyDescent="0.25">
      <c r="A105" s="1" t="s">
        <v>188</v>
      </c>
      <c r="B105" s="348">
        <v>100</v>
      </c>
      <c r="C105" s="348">
        <v>100</v>
      </c>
      <c r="D105" s="119">
        <v>5.5555555555555558E-3</v>
      </c>
      <c r="E105" s="117">
        <v>0</v>
      </c>
    </row>
    <row r="106" spans="1:5" x14ac:dyDescent="0.25">
      <c r="A106" s="1" t="s">
        <v>489</v>
      </c>
      <c r="B106" s="348">
        <v>100</v>
      </c>
      <c r="C106" s="348">
        <v>100</v>
      </c>
      <c r="D106" s="125">
        <v>5.5555555555555558E-3</v>
      </c>
      <c r="E106" s="192">
        <v>0</v>
      </c>
    </row>
    <row r="107" spans="1:5" x14ac:dyDescent="0.25">
      <c r="A107" s="1" t="s">
        <v>577</v>
      </c>
      <c r="B107" s="348">
        <v>60</v>
      </c>
      <c r="C107" s="348">
        <v>60</v>
      </c>
      <c r="D107" s="119">
        <v>3.3333333333333335E-3</v>
      </c>
      <c r="E107" s="117">
        <v>0</v>
      </c>
    </row>
    <row r="108" spans="1:5" x14ac:dyDescent="0.25">
      <c r="A108" s="1" t="s">
        <v>581</v>
      </c>
      <c r="B108" s="348">
        <v>43</v>
      </c>
      <c r="C108" s="348">
        <v>43</v>
      </c>
      <c r="D108" s="119">
        <v>2.3888888888888887E-3</v>
      </c>
      <c r="E108" s="117">
        <v>0</v>
      </c>
    </row>
    <row r="109" spans="1:5" ht="15.75" thickBot="1" x14ac:dyDescent="0.3">
      <c r="A109" s="189" t="s">
        <v>552</v>
      </c>
      <c r="B109" s="351">
        <v>17000</v>
      </c>
      <c r="C109" s="351">
        <v>18000</v>
      </c>
      <c r="D109" s="191">
        <v>1</v>
      </c>
      <c r="E109" s="194">
        <v>5.8823529411764719E-2</v>
      </c>
    </row>
    <row r="111" spans="1:5" x14ac:dyDescent="0.25">
      <c r="A111" s="422" t="s">
        <v>721</v>
      </c>
      <c r="B111" s="422"/>
      <c r="C111" s="422"/>
      <c r="D111" s="422"/>
      <c r="E111" s="352"/>
    </row>
    <row r="112" spans="1:5" x14ac:dyDescent="0.25">
      <c r="A112" s="284" t="s">
        <v>723</v>
      </c>
      <c r="B112" s="285"/>
      <c r="C112" s="285"/>
      <c r="D112" s="285"/>
    </row>
    <row r="113" spans="1:5" x14ac:dyDescent="0.25">
      <c r="A113" s="6" t="s">
        <v>664</v>
      </c>
      <c r="B113" s="281"/>
      <c r="C113" s="281"/>
      <c r="D113" s="199"/>
      <c r="E113" s="12"/>
    </row>
    <row r="127" spans="1:5" x14ac:dyDescent="0.25">
      <c r="B127" s="1"/>
      <c r="C127" s="1"/>
      <c r="D127" s="1"/>
    </row>
    <row r="128" spans="1:5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</sheetData>
  <sortState ref="A93:E105">
    <sortCondition descending="1" ref="C93:C105"/>
  </sortState>
  <mergeCells count="1">
    <mergeCell ref="A111:D1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workbookViewId="0">
      <selection activeCell="B1" sqref="B1"/>
    </sheetView>
  </sheetViews>
  <sheetFormatPr baseColWidth="10" defaultColWidth="11.5703125" defaultRowHeight="12" x14ac:dyDescent="0.2"/>
  <cols>
    <col min="1" max="1" width="29.42578125" style="1" customWidth="1"/>
    <col min="2" max="10" width="11.85546875" style="9" customWidth="1"/>
    <col min="11" max="16384" width="11.5703125" style="1"/>
  </cols>
  <sheetData>
    <row r="1" spans="1:11" x14ac:dyDescent="0.2">
      <c r="A1" s="2" t="s">
        <v>839</v>
      </c>
    </row>
    <row r="2" spans="1:11" x14ac:dyDescent="0.2">
      <c r="A2" s="174" t="s">
        <v>100</v>
      </c>
    </row>
    <row r="5" spans="1:11" x14ac:dyDescent="0.2">
      <c r="A5" s="4" t="s">
        <v>1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x14ac:dyDescent="0.2">
      <c r="A6" s="35" t="s">
        <v>586</v>
      </c>
      <c r="B6" s="138">
        <v>21902.831569999998</v>
      </c>
      <c r="C6" s="138">
        <v>27525.67483</v>
      </c>
      <c r="D6" s="138">
        <v>27466.67309</v>
      </c>
      <c r="E6" s="138">
        <v>23789.44542</v>
      </c>
      <c r="F6" s="138">
        <v>20545.413929999999</v>
      </c>
      <c r="G6" s="138">
        <v>18950.140019999999</v>
      </c>
      <c r="H6" s="138">
        <v>21776.636299999998</v>
      </c>
      <c r="I6" s="138">
        <v>27581.606999999996</v>
      </c>
      <c r="J6" s="138">
        <v>28898.656999999999</v>
      </c>
      <c r="K6" s="138">
        <v>28073.793000000001</v>
      </c>
    </row>
    <row r="7" spans="1:11" x14ac:dyDescent="0.2">
      <c r="A7" s="2" t="s">
        <v>102</v>
      </c>
      <c r="B7" s="138">
        <v>251.68170000000001</v>
      </c>
      <c r="C7" s="138">
        <v>491.9676</v>
      </c>
      <c r="D7" s="138">
        <v>722.26499999999999</v>
      </c>
      <c r="E7" s="138">
        <v>721.94380000000001</v>
      </c>
      <c r="F7" s="138">
        <v>663.60569999999996</v>
      </c>
      <c r="G7" s="138">
        <v>698.46230000000003</v>
      </c>
      <c r="H7" s="138">
        <v>640.32759999999996</v>
      </c>
      <c r="I7" s="138">
        <v>587.74400000000003</v>
      </c>
      <c r="J7" s="138">
        <v>629.21400000000006</v>
      </c>
      <c r="K7" s="138">
        <v>604.25620000000004</v>
      </c>
    </row>
    <row r="8" spans="1:11" x14ac:dyDescent="0.2">
      <c r="A8" s="1" t="s">
        <v>103</v>
      </c>
      <c r="B8" s="37">
        <v>949.29349999999999</v>
      </c>
      <c r="C8" s="37">
        <v>1129.5879</v>
      </c>
      <c r="D8" s="37">
        <v>1301.0627999999999</v>
      </c>
      <c r="E8" s="37">
        <v>1320.0777</v>
      </c>
      <c r="F8" s="37">
        <v>1148.5263</v>
      </c>
      <c r="G8" s="37">
        <v>1080.6343999999999</v>
      </c>
      <c r="H8" s="37">
        <v>1084.1492000000001</v>
      </c>
      <c r="I8" s="37">
        <v>1272.5274999999997</v>
      </c>
      <c r="J8" s="37">
        <v>1324.7054000000001</v>
      </c>
      <c r="K8" s="37">
        <v>1309.7793999999999</v>
      </c>
    </row>
    <row r="9" spans="1:11" x14ac:dyDescent="0.2">
      <c r="A9" s="1" t="s">
        <v>104</v>
      </c>
      <c r="B9" s="37">
        <v>393.05259999999998</v>
      </c>
      <c r="C9" s="37">
        <v>475.91149999999999</v>
      </c>
      <c r="D9" s="37">
        <v>545.32429999999999</v>
      </c>
      <c r="E9" s="37">
        <v>544.48760000000004</v>
      </c>
      <c r="F9" s="37">
        <v>581.29719999999998</v>
      </c>
      <c r="G9" s="37">
        <v>533.19579999999996</v>
      </c>
      <c r="H9" s="37">
        <v>445.02069999999998</v>
      </c>
      <c r="I9" s="37">
        <v>520.43029999999999</v>
      </c>
      <c r="J9" s="37">
        <v>590.50449999999989</v>
      </c>
      <c r="K9" s="37">
        <v>558.19389999999999</v>
      </c>
    </row>
    <row r="10" spans="1:11" x14ac:dyDescent="0.2">
      <c r="A10" s="1" t="s">
        <v>105</v>
      </c>
      <c r="B10" s="37">
        <v>3088.123384</v>
      </c>
      <c r="C10" s="37">
        <v>4567.8024539999997</v>
      </c>
      <c r="D10" s="37">
        <v>4995.5372719999996</v>
      </c>
      <c r="E10" s="37">
        <v>5270.9630859999997</v>
      </c>
      <c r="F10" s="37">
        <v>4562.2725959999998</v>
      </c>
      <c r="G10" s="37">
        <v>2302.3120199999998</v>
      </c>
      <c r="H10" s="37">
        <v>2212.74469</v>
      </c>
      <c r="I10" s="37">
        <v>3368.8556999999996</v>
      </c>
      <c r="J10" s="37">
        <v>4038.7121999999995</v>
      </c>
      <c r="K10" s="37">
        <v>2974.4434000000006</v>
      </c>
    </row>
    <row r="11" spans="1:11" x14ac:dyDescent="0.2">
      <c r="A11" s="1" t="s">
        <v>583</v>
      </c>
      <c r="B11" s="37">
        <v>1884.218306</v>
      </c>
      <c r="C11" s="37">
        <v>2113.5156489999999</v>
      </c>
      <c r="D11" s="37">
        <v>2311.7126020000001</v>
      </c>
      <c r="E11" s="37">
        <v>1706.6950629999999</v>
      </c>
      <c r="F11" s="37">
        <v>1730.5254660000001</v>
      </c>
      <c r="G11" s="37">
        <v>1456.948183</v>
      </c>
      <c r="H11" s="37">
        <v>1269.0252170000001</v>
      </c>
      <c r="I11" s="37">
        <v>1788.5042229999997</v>
      </c>
      <c r="J11" s="37">
        <v>1938.0913899999998</v>
      </c>
      <c r="K11" s="37">
        <v>1928.8144254944868</v>
      </c>
    </row>
    <row r="12" spans="1:11" x14ac:dyDescent="0.2">
      <c r="A12" s="1" t="s">
        <v>106</v>
      </c>
      <c r="B12" s="37">
        <v>975.09790799999996</v>
      </c>
      <c r="C12" s="37">
        <v>1689.350287</v>
      </c>
      <c r="D12" s="37">
        <v>1094.8051390000001</v>
      </c>
      <c r="E12" s="37">
        <v>785.88057819999995</v>
      </c>
      <c r="F12" s="37">
        <v>847.43103959999996</v>
      </c>
      <c r="G12" s="37">
        <v>722.75179939999998</v>
      </c>
      <c r="H12" s="37">
        <v>878.49733519999995</v>
      </c>
      <c r="I12" s="37">
        <v>826.88746000000015</v>
      </c>
      <c r="J12" s="37">
        <v>762.26194432339321</v>
      </c>
      <c r="K12" s="37">
        <v>774.06771674064032</v>
      </c>
    </row>
    <row r="13" spans="1:11" x14ac:dyDescent="0.2">
      <c r="A13" s="1" t="s">
        <v>107</v>
      </c>
      <c r="B13" s="37">
        <v>2202.5515999999998</v>
      </c>
      <c r="C13" s="37">
        <v>2835.5270999999998</v>
      </c>
      <c r="D13" s="37">
        <v>3082.7011000000002</v>
      </c>
      <c r="E13" s="37">
        <v>3444.3696</v>
      </c>
      <c r="F13" s="37">
        <v>4231.3062</v>
      </c>
      <c r="G13" s="37">
        <v>4408.6431000000002</v>
      </c>
      <c r="H13" s="37">
        <v>4701.7740000000003</v>
      </c>
      <c r="I13" s="151">
        <v>5145.7271999999994</v>
      </c>
      <c r="J13" s="37">
        <v>5913.4896999999992</v>
      </c>
      <c r="K13" s="37">
        <v>6340.7484000000004</v>
      </c>
    </row>
    <row r="14" spans="1:11" x14ac:dyDescent="0.2">
      <c r="A14" s="1" t="s">
        <v>584</v>
      </c>
      <c r="B14" s="37">
        <v>643.65350000000001</v>
      </c>
      <c r="C14" s="37">
        <v>1049.4241999999999</v>
      </c>
      <c r="D14" s="37">
        <v>1016.9302</v>
      </c>
      <c r="E14" s="37">
        <v>1030.2617</v>
      </c>
      <c r="F14" s="37">
        <v>1155.346</v>
      </c>
      <c r="G14" s="37">
        <v>932.59209999999996</v>
      </c>
      <c r="H14" s="37">
        <v>908.68899999999996</v>
      </c>
      <c r="I14" s="151">
        <v>1045.9562999999998</v>
      </c>
      <c r="J14" s="37">
        <v>1328.6704</v>
      </c>
      <c r="K14" s="37">
        <v>1564.4328</v>
      </c>
    </row>
    <row r="15" spans="1:11" x14ac:dyDescent="0.2">
      <c r="A15" s="1" t="s">
        <v>108</v>
      </c>
      <c r="B15" s="37">
        <v>1560.8284000000001</v>
      </c>
      <c r="C15" s="37">
        <v>1989.8615</v>
      </c>
      <c r="D15" s="37">
        <v>2177.0585999999998</v>
      </c>
      <c r="E15" s="37">
        <v>1927.9708000000001</v>
      </c>
      <c r="F15" s="37">
        <v>1800.1976</v>
      </c>
      <c r="G15" s="37">
        <v>1331.18</v>
      </c>
      <c r="H15" s="37">
        <v>1196.0630000000001</v>
      </c>
      <c r="I15" s="151">
        <v>1272.3398000000002</v>
      </c>
      <c r="J15" s="37">
        <v>1401.9002</v>
      </c>
      <c r="K15" s="37">
        <v>1353.6443000000002</v>
      </c>
    </row>
    <row r="16" spans="1:11" x14ac:dyDescent="0.2">
      <c r="A16" s="1" t="s">
        <v>109</v>
      </c>
      <c r="B16" s="37">
        <v>359.17520000000002</v>
      </c>
      <c r="C16" s="37">
        <v>401.69369999999998</v>
      </c>
      <c r="D16" s="37">
        <v>438.08229999999998</v>
      </c>
      <c r="E16" s="37">
        <v>427.33409999999998</v>
      </c>
      <c r="F16" s="37">
        <v>416.25689999999997</v>
      </c>
      <c r="G16" s="37">
        <v>352.9803</v>
      </c>
      <c r="H16" s="37">
        <v>322.0564</v>
      </c>
      <c r="I16" s="151">
        <v>343.81120000000004</v>
      </c>
      <c r="J16" s="37">
        <v>338.97039999999998</v>
      </c>
      <c r="K16" s="37">
        <v>320.98250000000002</v>
      </c>
    </row>
    <row r="17" spans="1:11" x14ac:dyDescent="0.2">
      <c r="A17" s="1" t="s">
        <v>481</v>
      </c>
      <c r="B17" s="37">
        <v>1228.2732000000001</v>
      </c>
      <c r="C17" s="37">
        <v>1654.8217</v>
      </c>
      <c r="D17" s="37">
        <v>1636.3206</v>
      </c>
      <c r="E17" s="37">
        <v>1510.0326</v>
      </c>
      <c r="F17" s="37">
        <v>1514.9664</v>
      </c>
      <c r="G17" s="37">
        <v>1405.9457</v>
      </c>
      <c r="H17" s="37">
        <v>1341.5205000000001</v>
      </c>
      <c r="I17" s="151">
        <v>1384.7514000000001</v>
      </c>
      <c r="J17" s="37">
        <v>1562.3111999999999</v>
      </c>
      <c r="K17" s="37">
        <v>1600.18</v>
      </c>
    </row>
    <row r="18" spans="1:11" x14ac:dyDescent="0.2">
      <c r="A18" s="1" t="s">
        <v>161</v>
      </c>
      <c r="B18" s="37">
        <v>364.2999420000051</v>
      </c>
      <c r="C18" s="37">
        <v>450.82314999999653</v>
      </c>
      <c r="D18" s="37">
        <v>622.13367700000526</v>
      </c>
      <c r="E18" s="37">
        <v>381.17453279999609</v>
      </c>
      <c r="F18" s="37">
        <v>335.53756840000278</v>
      </c>
      <c r="G18" s="37">
        <v>238.56880759999331</v>
      </c>
      <c r="H18" s="37">
        <v>243.27676780000183</v>
      </c>
      <c r="I18" s="37">
        <v>282.45076800000004</v>
      </c>
      <c r="J18" s="37">
        <v>338.98660900000004</v>
      </c>
      <c r="K18" s="37">
        <v>284.90353199999998</v>
      </c>
    </row>
    <row r="19" spans="1:11" x14ac:dyDescent="0.2">
      <c r="A19" s="19" t="s">
        <v>48</v>
      </c>
      <c r="B19" s="54">
        <f t="shared" ref="B19:H19" si="0">+SUM(B6:B18)</f>
        <v>35803.080809999999</v>
      </c>
      <c r="C19" s="54">
        <f t="shared" si="0"/>
        <v>46375.961569999999</v>
      </c>
      <c r="D19" s="54">
        <f t="shared" si="0"/>
        <v>47410.606679999997</v>
      </c>
      <c r="E19" s="54">
        <f t="shared" si="0"/>
        <v>42860.636579999999</v>
      </c>
      <c r="F19" s="54">
        <f t="shared" si="0"/>
        <v>39532.6829</v>
      </c>
      <c r="G19" s="54">
        <f t="shared" si="0"/>
        <v>34414.354529999997</v>
      </c>
      <c r="H19" s="54">
        <f t="shared" si="0"/>
        <v>37019.780709999999</v>
      </c>
      <c r="I19" s="54">
        <f>+SUM(I6:I18)</f>
        <v>45421.592850999987</v>
      </c>
      <c r="J19" s="54">
        <f t="shared" ref="J19" si="1">+SUM(J6:J18)</f>
        <v>49066.474943323388</v>
      </c>
      <c r="K19" s="54">
        <f>+SUM(K6:K18)</f>
        <v>47688.239574235122</v>
      </c>
    </row>
    <row r="20" spans="1:11" x14ac:dyDescent="0.2">
      <c r="J20" s="179"/>
      <c r="K20" s="179"/>
    </row>
    <row r="21" spans="1:11" x14ac:dyDescent="0.2">
      <c r="J21" s="179"/>
      <c r="K21" s="179"/>
    </row>
    <row r="22" spans="1:1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4" t="s">
        <v>366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15" t="s">
        <v>585</v>
      </c>
      <c r="B24" s="55">
        <v>22154.513269999999</v>
      </c>
      <c r="C24" s="55">
        <v>28017.64243</v>
      </c>
      <c r="D24" s="55">
        <v>28188.93809</v>
      </c>
      <c r="E24" s="55">
        <v>24511.389220000001</v>
      </c>
      <c r="F24" s="55">
        <v>21209.019629999999</v>
      </c>
      <c r="G24" s="55">
        <v>19648.602319999998</v>
      </c>
      <c r="H24" s="55">
        <v>22416.963899999999</v>
      </c>
      <c r="I24" s="55">
        <v>28169.350999999995</v>
      </c>
      <c r="J24" s="55">
        <v>29527.870999999999</v>
      </c>
      <c r="K24" s="55">
        <v>28678.049200000001</v>
      </c>
    </row>
    <row r="25" spans="1:11" x14ac:dyDescent="0.2">
      <c r="A25" s="6" t="s">
        <v>367</v>
      </c>
      <c r="B25" s="56">
        <v>13648.567540000004</v>
      </c>
      <c r="C25" s="56">
        <v>18358.319139999992</v>
      </c>
      <c r="D25" s="56">
        <v>19221.668590000001</v>
      </c>
      <c r="E25" s="56">
        <v>18349.247359999994</v>
      </c>
      <c r="F25" s="56">
        <v>18323.663270000001</v>
      </c>
      <c r="G25" s="56">
        <v>14765.752209999993</v>
      </c>
      <c r="H25" s="56">
        <v>14602.816810000004</v>
      </c>
      <c r="I25" s="56">
        <v>17252.241850999999</v>
      </c>
      <c r="J25" s="56">
        <v>19538.603943323389</v>
      </c>
      <c r="K25" s="56">
        <v>19010.190374235128</v>
      </c>
    </row>
    <row r="26" spans="1:11" x14ac:dyDescent="0.2">
      <c r="J26" s="179"/>
      <c r="K26" s="179"/>
    </row>
    <row r="27" spans="1:11" x14ac:dyDescent="0.2">
      <c r="A27" s="4" t="s">
        <v>588</v>
      </c>
      <c r="J27" s="179"/>
      <c r="K27" s="179"/>
    </row>
    <row r="28" spans="1:11" x14ac:dyDescent="0.2">
      <c r="A28" s="15" t="s">
        <v>585</v>
      </c>
      <c r="B28" s="200">
        <f>+B24/B19</f>
        <v>0.61878790229169667</v>
      </c>
      <c r="C28" s="200">
        <f t="shared" ref="C28:J28" si="2">+C24/C19</f>
        <v>0.60414148799287093</v>
      </c>
      <c r="D28" s="200">
        <f t="shared" si="2"/>
        <v>0.59457028846440407</v>
      </c>
      <c r="E28" s="200">
        <f t="shared" si="2"/>
        <v>0.57188579488895686</v>
      </c>
      <c r="F28" s="200">
        <f t="shared" si="2"/>
        <v>0.53649330311452248</v>
      </c>
      <c r="G28" s="200">
        <f t="shared" si="2"/>
        <v>0.57094205567248801</v>
      </c>
      <c r="H28" s="200">
        <f t="shared" si="2"/>
        <v>0.60554015907351388</v>
      </c>
      <c r="I28" s="200">
        <f t="shared" si="2"/>
        <v>0.62017532261376496</v>
      </c>
      <c r="J28" s="200">
        <f t="shared" si="2"/>
        <v>0.60179320063460029</v>
      </c>
      <c r="K28" s="200">
        <f>+K24/K19</f>
        <v>0.6013652308418217</v>
      </c>
    </row>
    <row r="29" spans="1:11" x14ac:dyDescent="0.2">
      <c r="A29" s="6" t="s">
        <v>367</v>
      </c>
      <c r="B29" s="200">
        <f>+B25/B19</f>
        <v>0.38121209770830344</v>
      </c>
      <c r="C29" s="200">
        <f t="shared" ref="C29:J29" si="3">+C25/C19</f>
        <v>0.3958585120071289</v>
      </c>
      <c r="D29" s="200">
        <f t="shared" si="3"/>
        <v>0.40542971153559604</v>
      </c>
      <c r="E29" s="200">
        <f t="shared" si="3"/>
        <v>0.42811420511104303</v>
      </c>
      <c r="F29" s="200">
        <f t="shared" si="3"/>
        <v>0.46350669688547752</v>
      </c>
      <c r="G29" s="200">
        <f t="shared" si="3"/>
        <v>0.42905794432751182</v>
      </c>
      <c r="H29" s="200">
        <f t="shared" si="3"/>
        <v>0.39445984092648623</v>
      </c>
      <c r="I29" s="200">
        <f t="shared" si="3"/>
        <v>0.37982467738623527</v>
      </c>
      <c r="J29" s="200">
        <f t="shared" si="3"/>
        <v>0.39820679936539971</v>
      </c>
      <c r="K29" s="200">
        <f>+K25/K19</f>
        <v>0.39863476915817847</v>
      </c>
    </row>
    <row r="30" spans="1:11" x14ac:dyDescent="0.2"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x14ac:dyDescent="0.2">
      <c r="K31" s="9"/>
    </row>
    <row r="32" spans="1:11" x14ac:dyDescent="0.2">
      <c r="K32" s="9"/>
    </row>
    <row r="33" spans="1:11" x14ac:dyDescent="0.2">
      <c r="A33" s="259" t="s">
        <v>587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</row>
    <row r="34" spans="1:11" x14ac:dyDescent="0.2">
      <c r="A34" s="1" t="s">
        <v>665</v>
      </c>
      <c r="K34" s="9"/>
    </row>
    <row r="35" spans="1:11" x14ac:dyDescent="0.2">
      <c r="A35" s="1" t="s">
        <v>663</v>
      </c>
      <c r="K35" s="9"/>
    </row>
    <row r="36" spans="1:11" x14ac:dyDescent="0.2">
      <c r="A36" s="174" t="s">
        <v>110</v>
      </c>
      <c r="K36" s="9"/>
    </row>
    <row r="37" spans="1:11" x14ac:dyDescent="0.2">
      <c r="A37" s="175" t="s">
        <v>111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zoomScaleNormal="100" workbookViewId="0">
      <selection activeCell="B1" sqref="B1"/>
    </sheetView>
  </sheetViews>
  <sheetFormatPr baseColWidth="10" defaultColWidth="11.5703125" defaultRowHeight="12" x14ac:dyDescent="0.2"/>
  <cols>
    <col min="1" max="1" width="29" style="1" customWidth="1"/>
    <col min="2" max="2" width="50.7109375" style="23" bestFit="1" customWidth="1"/>
    <col min="3" max="4" width="10.7109375" style="9" customWidth="1"/>
    <col min="5" max="5" width="12.28515625" style="1" bestFit="1" customWidth="1"/>
    <col min="6" max="16384" width="11.5703125" style="1"/>
  </cols>
  <sheetData>
    <row r="1" spans="1:8" x14ac:dyDescent="0.2">
      <c r="A1" s="2" t="s">
        <v>840</v>
      </c>
    </row>
    <row r="2" spans="1:8" x14ac:dyDescent="0.2">
      <c r="A2" s="174" t="s">
        <v>316</v>
      </c>
    </row>
    <row r="4" spans="1:8" x14ac:dyDescent="0.2">
      <c r="A4" s="178"/>
    </row>
    <row r="5" spans="1:8" x14ac:dyDescent="0.2">
      <c r="A5" s="4" t="s">
        <v>147</v>
      </c>
      <c r="B5" s="24" t="s">
        <v>112</v>
      </c>
      <c r="C5" s="7" t="s">
        <v>113</v>
      </c>
      <c r="D5" s="7" t="s">
        <v>582</v>
      </c>
    </row>
    <row r="6" spans="1:8" x14ac:dyDescent="0.2">
      <c r="A6" s="23" t="s">
        <v>114</v>
      </c>
      <c r="B6" s="164" t="s">
        <v>841</v>
      </c>
      <c r="C6" s="10">
        <v>11118.517859800002</v>
      </c>
      <c r="D6" s="22">
        <f>C6/$C$28</f>
        <v>0.39604615805922633</v>
      </c>
      <c r="F6" s="355"/>
      <c r="G6" s="43"/>
      <c r="H6" s="136"/>
    </row>
    <row r="7" spans="1:8" x14ac:dyDescent="0.2">
      <c r="A7" s="23" t="s">
        <v>115</v>
      </c>
      <c r="B7" s="164" t="s">
        <v>842</v>
      </c>
      <c r="C7" s="10">
        <v>2195.6597268800001</v>
      </c>
      <c r="D7" s="22">
        <f t="shared" ref="D7:D26" si="0">C7/$C$28</f>
        <v>7.821029836901626E-2</v>
      </c>
      <c r="F7" s="355"/>
      <c r="G7" s="43"/>
      <c r="H7" s="136"/>
    </row>
    <row r="8" spans="1:8" x14ac:dyDescent="0.2">
      <c r="A8" s="1" t="s">
        <v>188</v>
      </c>
      <c r="B8" s="164" t="s">
        <v>843</v>
      </c>
      <c r="C8" s="10">
        <v>1874.1172112200002</v>
      </c>
      <c r="D8" s="22">
        <f t="shared" si="0"/>
        <v>6.6756822322512677E-2</v>
      </c>
      <c r="F8" s="355"/>
      <c r="G8" s="43"/>
      <c r="H8" s="136"/>
    </row>
    <row r="9" spans="1:8" x14ac:dyDescent="0.2">
      <c r="A9" s="1" t="s">
        <v>190</v>
      </c>
      <c r="B9" s="164" t="s">
        <v>844</v>
      </c>
      <c r="C9" s="10">
        <v>1762.4852621100001</v>
      </c>
      <c r="D9" s="22">
        <f t="shared" si="0"/>
        <v>6.2780446593376255E-2</v>
      </c>
      <c r="F9" s="355"/>
      <c r="G9" s="43"/>
      <c r="H9" s="136"/>
    </row>
    <row r="10" spans="1:8" x14ac:dyDescent="0.2">
      <c r="A10" s="1" t="s">
        <v>158</v>
      </c>
      <c r="B10" s="137" t="s">
        <v>845</v>
      </c>
      <c r="C10" s="10">
        <v>1273.1428447999999</v>
      </c>
      <c r="D10" s="22">
        <f t="shared" si="0"/>
        <v>4.5349869353243429E-2</v>
      </c>
      <c r="F10" s="355"/>
      <c r="G10" s="43"/>
      <c r="H10" s="136"/>
    </row>
    <row r="11" spans="1:8" x14ac:dyDescent="0.2">
      <c r="A11" s="1" t="s">
        <v>780</v>
      </c>
      <c r="B11" s="137" t="s">
        <v>846</v>
      </c>
      <c r="C11" s="10">
        <v>1546.23301554</v>
      </c>
      <c r="D11" s="22">
        <f t="shared" si="0"/>
        <v>5.5077453037428892E-2</v>
      </c>
      <c r="F11" s="355"/>
      <c r="G11" s="43"/>
      <c r="H11" s="136"/>
    </row>
    <row r="12" spans="1:8" x14ac:dyDescent="0.2">
      <c r="A12" s="1" t="s">
        <v>116</v>
      </c>
      <c r="B12" s="164" t="s">
        <v>847</v>
      </c>
      <c r="C12" s="10">
        <v>1008.7230186</v>
      </c>
      <c r="D12" s="22">
        <f t="shared" si="0"/>
        <v>3.5931126891189942E-2</v>
      </c>
      <c r="F12" s="355"/>
      <c r="G12" s="43"/>
      <c r="H12" s="136"/>
    </row>
    <row r="13" spans="1:8" x14ac:dyDescent="0.2">
      <c r="A13" s="1" t="s">
        <v>191</v>
      </c>
      <c r="B13" s="164" t="s">
        <v>842</v>
      </c>
      <c r="C13" s="10">
        <v>963.6637187</v>
      </c>
      <c r="D13" s="22">
        <f t="shared" si="0"/>
        <v>3.4326096181588286E-2</v>
      </c>
      <c r="F13" s="355"/>
      <c r="G13" s="43"/>
      <c r="H13" s="136"/>
    </row>
    <row r="14" spans="1:8" x14ac:dyDescent="0.2">
      <c r="A14" s="1" t="s">
        <v>117</v>
      </c>
      <c r="B14" s="164" t="s">
        <v>848</v>
      </c>
      <c r="C14" s="10">
        <v>644.57340069000008</v>
      </c>
      <c r="D14" s="22">
        <f t="shared" si="0"/>
        <v>2.2959968419301233E-2</v>
      </c>
      <c r="F14" s="355"/>
      <c r="G14" s="43"/>
      <c r="H14" s="136"/>
    </row>
    <row r="15" spans="1:8" x14ac:dyDescent="0.2">
      <c r="A15" s="1" t="s">
        <v>119</v>
      </c>
      <c r="B15" s="137" t="s">
        <v>849</v>
      </c>
      <c r="C15" s="10">
        <v>558.72928719999993</v>
      </c>
      <c r="D15" s="22">
        <f t="shared" si="0"/>
        <v>1.9902165952424025E-2</v>
      </c>
      <c r="F15" s="355"/>
      <c r="G15" s="43"/>
      <c r="H15" s="136"/>
    </row>
    <row r="16" spans="1:8" x14ac:dyDescent="0.2">
      <c r="A16" s="1" t="s">
        <v>159</v>
      </c>
      <c r="B16" s="137" t="s">
        <v>849</v>
      </c>
      <c r="C16" s="10">
        <v>398.64364158000001</v>
      </c>
      <c r="D16" s="22">
        <f t="shared" si="0"/>
        <v>1.4199849716780344E-2</v>
      </c>
      <c r="F16" s="355"/>
      <c r="G16" s="43"/>
      <c r="H16" s="136"/>
    </row>
    <row r="17" spans="1:8" x14ac:dyDescent="0.2">
      <c r="A17" s="1" t="s">
        <v>118</v>
      </c>
      <c r="B17" s="137" t="s">
        <v>850</v>
      </c>
      <c r="C17" s="10">
        <v>368.05393079000004</v>
      </c>
      <c r="D17" s="22">
        <f t="shared" si="0"/>
        <v>1.311023169509015E-2</v>
      </c>
      <c r="F17" s="355"/>
      <c r="G17" s="43"/>
      <c r="H17" s="136"/>
    </row>
    <row r="18" spans="1:8" x14ac:dyDescent="0.2">
      <c r="A18" s="1" t="s">
        <v>160</v>
      </c>
      <c r="B18" s="137" t="s">
        <v>490</v>
      </c>
      <c r="C18" s="10">
        <v>242.81019557999997</v>
      </c>
      <c r="D18" s="22">
        <f t="shared" si="0"/>
        <v>8.6489985724408514E-3</v>
      </c>
      <c r="F18" s="355"/>
      <c r="G18" s="43"/>
      <c r="H18" s="136"/>
    </row>
    <row r="19" spans="1:8" x14ac:dyDescent="0.2">
      <c r="A19" s="1" t="s">
        <v>120</v>
      </c>
      <c r="B19" s="137" t="s">
        <v>851</v>
      </c>
      <c r="C19" s="10">
        <v>241.23901921999999</v>
      </c>
      <c r="D19" s="22">
        <f t="shared" si="0"/>
        <v>8.5930326272620153E-3</v>
      </c>
      <c r="F19" s="355"/>
      <c r="G19" s="43"/>
      <c r="H19" s="136"/>
    </row>
    <row r="20" spans="1:8" x14ac:dyDescent="0.2">
      <c r="A20" s="1" t="s">
        <v>466</v>
      </c>
      <c r="B20" s="137" t="s">
        <v>718</v>
      </c>
      <c r="C20" s="10">
        <v>204.32648581999999</v>
      </c>
      <c r="D20" s="22">
        <f t="shared" si="0"/>
        <v>7.2781930756560037E-3</v>
      </c>
      <c r="F20" s="355"/>
      <c r="G20" s="43"/>
      <c r="H20" s="136"/>
    </row>
    <row r="21" spans="1:8" x14ac:dyDescent="0.2">
      <c r="A21" s="1" t="s">
        <v>198</v>
      </c>
      <c r="B21" s="137" t="s">
        <v>852</v>
      </c>
      <c r="C21" s="10">
        <v>202.41742582000001</v>
      </c>
      <c r="D21" s="22">
        <f t="shared" si="0"/>
        <v>7.2101915768916581E-3</v>
      </c>
      <c r="F21" s="355"/>
      <c r="G21" s="43"/>
      <c r="H21" s="136"/>
    </row>
    <row r="22" spans="1:8" x14ac:dyDescent="0.2">
      <c r="A22" s="1" t="s">
        <v>369</v>
      </c>
      <c r="B22" s="137" t="s">
        <v>719</v>
      </c>
      <c r="C22" s="10">
        <v>162.97476293</v>
      </c>
      <c r="D22" s="22">
        <f t="shared" si="0"/>
        <v>5.8052277770232179E-3</v>
      </c>
      <c r="F22" s="355"/>
      <c r="G22" s="43"/>
      <c r="H22" s="136"/>
    </row>
    <row r="23" spans="1:8" x14ac:dyDescent="0.2">
      <c r="A23" s="1" t="s">
        <v>457</v>
      </c>
      <c r="B23" s="137" t="s">
        <v>853</v>
      </c>
      <c r="C23" s="10">
        <v>108.52641861999999</v>
      </c>
      <c r="D23" s="22">
        <f t="shared" si="0"/>
        <v>3.8657554616862775E-3</v>
      </c>
      <c r="F23" s="355"/>
      <c r="G23" s="43"/>
      <c r="H23" s="136"/>
    </row>
    <row r="24" spans="1:8" x14ac:dyDescent="0.2">
      <c r="A24" s="1" t="s">
        <v>380</v>
      </c>
      <c r="B24" s="137" t="s">
        <v>854</v>
      </c>
      <c r="C24" s="10">
        <v>90.586564780000003</v>
      </c>
      <c r="D24" s="22">
        <f t="shared" si="0"/>
        <v>3.2267305233745934E-3</v>
      </c>
      <c r="F24" s="355"/>
      <c r="G24" s="43"/>
      <c r="H24" s="136"/>
    </row>
    <row r="25" spans="1:8" x14ac:dyDescent="0.2">
      <c r="A25" s="1" t="s">
        <v>855</v>
      </c>
      <c r="B25" s="137" t="s">
        <v>717</v>
      </c>
      <c r="C25" s="10">
        <v>86.962894300000002</v>
      </c>
      <c r="D25" s="22">
        <f t="shared" si="0"/>
        <v>3.0976538973554444E-3</v>
      </c>
      <c r="F25" s="355"/>
      <c r="G25" s="43"/>
      <c r="H25" s="136"/>
    </row>
    <row r="26" spans="1:8" x14ac:dyDescent="0.2">
      <c r="A26" s="1" t="s">
        <v>161</v>
      </c>
      <c r="B26" s="137" t="s">
        <v>472</v>
      </c>
      <c r="C26" s="10">
        <v>3021.4063150199981</v>
      </c>
      <c r="D26" s="22">
        <f t="shared" si="0"/>
        <v>0.10762372989713211</v>
      </c>
    </row>
    <row r="27" spans="1:8" x14ac:dyDescent="0.2">
      <c r="C27" s="10"/>
    </row>
    <row r="28" spans="1:8" x14ac:dyDescent="0.2">
      <c r="A28" s="19"/>
      <c r="B28" s="42" t="s">
        <v>32</v>
      </c>
      <c r="C28" s="21">
        <f>SUM(C6:C27)</f>
        <v>28073.793000000001</v>
      </c>
      <c r="D28" s="57">
        <v>1</v>
      </c>
    </row>
    <row r="30" spans="1:8" x14ac:dyDescent="0.2">
      <c r="A30" s="259" t="s">
        <v>662</v>
      </c>
      <c r="B30" s="261"/>
      <c r="C30" s="261"/>
      <c r="D30" s="261"/>
    </row>
    <row r="31" spans="1:8" x14ac:dyDescent="0.2">
      <c r="A31" s="6" t="s">
        <v>663</v>
      </c>
      <c r="B31" s="12"/>
      <c r="C31" s="12"/>
      <c r="D31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7"/>
  <sheetViews>
    <sheetView showGridLines="0" workbookViewId="0">
      <selection activeCell="B1" sqref="B1"/>
    </sheetView>
  </sheetViews>
  <sheetFormatPr baseColWidth="10" defaultColWidth="11.5703125" defaultRowHeight="15" x14ac:dyDescent="0.25"/>
  <cols>
    <col min="1" max="2" width="17.5703125" style="1" customWidth="1"/>
    <col min="3" max="9" width="6.5703125" style="9" bestFit="1" customWidth="1"/>
    <col min="10" max="10" width="7.85546875" style="9" bestFit="1" customWidth="1"/>
    <col min="11" max="11" width="8.28515625" style="9" customWidth="1"/>
    <col min="12" max="12" width="8.7109375" style="1" customWidth="1"/>
    <col min="14" max="16384" width="11.5703125" style="1"/>
  </cols>
  <sheetData>
    <row r="1" spans="1:13" x14ac:dyDescent="0.25">
      <c r="A1" s="2" t="s">
        <v>856</v>
      </c>
      <c r="B1" s="2"/>
      <c r="C1" s="261"/>
      <c r="D1" s="261"/>
      <c r="E1" s="261"/>
      <c r="F1" s="261"/>
      <c r="G1" s="261"/>
      <c r="H1" s="261"/>
      <c r="I1" s="261"/>
      <c r="J1" s="261"/>
      <c r="K1" s="1"/>
      <c r="L1"/>
    </row>
    <row r="2" spans="1:13" x14ac:dyDescent="0.25">
      <c r="A2" s="174" t="s">
        <v>465</v>
      </c>
      <c r="K2" s="1"/>
      <c r="L2"/>
    </row>
    <row r="3" spans="1:13" x14ac:dyDescent="0.25">
      <c r="A3" s="51" t="s">
        <v>1</v>
      </c>
      <c r="B3" s="51"/>
      <c r="C3" s="51">
        <v>2010</v>
      </c>
      <c r="D3" s="51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  <c r="K3" s="51">
        <v>2018</v>
      </c>
      <c r="L3" s="51">
        <v>2019</v>
      </c>
    </row>
    <row r="4" spans="1:13" x14ac:dyDescent="0.25">
      <c r="A4" s="23" t="s">
        <v>121</v>
      </c>
      <c r="B4" s="23"/>
      <c r="C4" s="356">
        <v>8879.1470329311687</v>
      </c>
      <c r="D4" s="356">
        <v>10721.031282565797</v>
      </c>
      <c r="E4" s="356">
        <v>10730.942210401816</v>
      </c>
      <c r="F4" s="356">
        <v>9820.7478280872583</v>
      </c>
      <c r="G4" s="356">
        <v>8874.9060769625194</v>
      </c>
      <c r="H4" s="356">
        <v>8167.541312653776</v>
      </c>
      <c r="I4" s="356">
        <v>10171.202800494437</v>
      </c>
      <c r="J4" s="357">
        <v>13844.959199999998</v>
      </c>
      <c r="K4" s="357">
        <v>14938.544</v>
      </c>
      <c r="L4" s="357">
        <v>13892.565999999999</v>
      </c>
    </row>
    <row r="5" spans="1:13" x14ac:dyDescent="0.25">
      <c r="A5" s="23" t="s">
        <v>122</v>
      </c>
      <c r="B5" s="23"/>
      <c r="C5" s="356">
        <v>7744.6314899523886</v>
      </c>
      <c r="D5" s="356">
        <v>10235.353079840146</v>
      </c>
      <c r="E5" s="356">
        <v>10745.515758961699</v>
      </c>
      <c r="F5" s="356">
        <v>8536.2794900494937</v>
      </c>
      <c r="G5" s="356">
        <v>6729.0722178974011</v>
      </c>
      <c r="H5" s="356">
        <v>6650.5953646963681</v>
      </c>
      <c r="I5" s="356">
        <v>7385.9574342377318</v>
      </c>
      <c r="J5" s="357">
        <v>8270.4809000000005</v>
      </c>
      <c r="K5" s="357">
        <v>8258.5141000000003</v>
      </c>
      <c r="L5" s="357">
        <v>8482.0551999999989</v>
      </c>
    </row>
    <row r="6" spans="1:13" x14ac:dyDescent="0.25">
      <c r="A6" s="1" t="s">
        <v>123</v>
      </c>
      <c r="C6" s="356">
        <v>1696.0733253334295</v>
      </c>
      <c r="D6" s="356">
        <v>1522.5406592484687</v>
      </c>
      <c r="E6" s="356">
        <v>1352.3374325660052</v>
      </c>
      <c r="F6" s="356">
        <v>1413.8433873410634</v>
      </c>
      <c r="G6" s="356">
        <v>1503.5472338862523</v>
      </c>
      <c r="H6" s="356">
        <v>1507.6585311955087</v>
      </c>
      <c r="I6" s="356">
        <v>1465.4520841719275</v>
      </c>
      <c r="J6" s="357">
        <v>2398.5088000000001</v>
      </c>
      <c r="K6" s="357">
        <v>2573.9031999999997</v>
      </c>
      <c r="L6" s="357">
        <v>2102.7689</v>
      </c>
    </row>
    <row r="7" spans="1:13" x14ac:dyDescent="0.25">
      <c r="A7" s="1" t="s">
        <v>124</v>
      </c>
      <c r="C7" s="356">
        <v>118.20838016762899</v>
      </c>
      <c r="D7" s="356">
        <v>219.44862884541499</v>
      </c>
      <c r="E7" s="356">
        <v>209.569981439488</v>
      </c>
      <c r="F7" s="356">
        <v>479.2518043975009</v>
      </c>
      <c r="G7" s="356">
        <v>331.07695278478701</v>
      </c>
      <c r="H7" s="356">
        <v>137.79635297098301</v>
      </c>
      <c r="I7" s="356">
        <v>120.45621156886003</v>
      </c>
      <c r="J7" s="356">
        <v>118.02915099999998</v>
      </c>
      <c r="K7" s="357">
        <v>122.68863399999999</v>
      </c>
      <c r="L7" s="357">
        <v>75.608336999999992</v>
      </c>
    </row>
    <row r="8" spans="1:13" x14ac:dyDescent="0.25">
      <c r="A8" s="1" t="s">
        <v>125</v>
      </c>
      <c r="C8" s="356">
        <v>1578.8088600715344</v>
      </c>
      <c r="D8" s="356">
        <v>2426.735952128829</v>
      </c>
      <c r="E8" s="356">
        <v>2575.3341204307012</v>
      </c>
      <c r="F8" s="356">
        <v>1776.0595258877415</v>
      </c>
      <c r="G8" s="356">
        <v>1522.5135211197114</v>
      </c>
      <c r="H8" s="356">
        <v>1548.2696011111268</v>
      </c>
      <c r="I8" s="356">
        <v>1657.8745242177492</v>
      </c>
      <c r="J8" s="356">
        <v>1726.13318</v>
      </c>
      <c r="K8" s="357">
        <v>1545.4685999999997</v>
      </c>
      <c r="L8" s="357">
        <v>1530.2444599999999</v>
      </c>
    </row>
    <row r="9" spans="1:13" x14ac:dyDescent="0.25">
      <c r="A9" s="1" t="s">
        <v>127</v>
      </c>
      <c r="C9" s="356">
        <v>523.27650585695505</v>
      </c>
      <c r="D9" s="356">
        <v>1030.072291616872</v>
      </c>
      <c r="E9" s="356">
        <v>844.8284799506572</v>
      </c>
      <c r="F9" s="356">
        <v>856.80847467289618</v>
      </c>
      <c r="G9" s="356">
        <v>646.70480025804579</v>
      </c>
      <c r="H9" s="356">
        <v>350.00259655641497</v>
      </c>
      <c r="I9" s="356">
        <v>343.76033679517201</v>
      </c>
      <c r="J9" s="356">
        <v>434.37049300000001</v>
      </c>
      <c r="K9" s="356">
        <v>484.36463000000003</v>
      </c>
      <c r="L9" s="356">
        <v>978.98227000000009</v>
      </c>
    </row>
    <row r="10" spans="1:13" x14ac:dyDescent="0.25">
      <c r="A10" s="1" t="s">
        <v>126</v>
      </c>
      <c r="C10" s="356">
        <v>841.62143845581932</v>
      </c>
      <c r="D10" s="356">
        <v>775.59494796720764</v>
      </c>
      <c r="E10" s="356">
        <v>558.25922602627895</v>
      </c>
      <c r="F10" s="356">
        <v>527.71235375709966</v>
      </c>
      <c r="G10" s="356">
        <v>539.5582164992918</v>
      </c>
      <c r="H10" s="356">
        <v>341.685340655076</v>
      </c>
      <c r="I10" s="356">
        <v>344.26226528241506</v>
      </c>
      <c r="J10" s="356">
        <v>370.47611999999998</v>
      </c>
      <c r="K10" s="356">
        <v>351.76616999999999</v>
      </c>
      <c r="L10" s="356">
        <v>371.19390999999996</v>
      </c>
    </row>
    <row r="11" spans="1:13" x14ac:dyDescent="0.25">
      <c r="A11" s="1" t="s">
        <v>128</v>
      </c>
      <c r="C11" s="356">
        <v>491.9356947636328</v>
      </c>
      <c r="D11" s="356">
        <v>563.68947023926762</v>
      </c>
      <c r="E11" s="356">
        <v>428.26749069318208</v>
      </c>
      <c r="F11" s="356">
        <v>355.52074602744028</v>
      </c>
      <c r="G11" s="356">
        <v>360.16193124196127</v>
      </c>
      <c r="H11" s="356">
        <v>219.63469285986599</v>
      </c>
      <c r="I11" s="356">
        <v>272.67154160154439</v>
      </c>
      <c r="J11" s="357">
        <v>367.85682999999995</v>
      </c>
      <c r="K11" s="357">
        <v>612.49525999999992</v>
      </c>
      <c r="L11" s="357">
        <v>638.21314999999981</v>
      </c>
    </row>
    <row r="12" spans="1:13" x14ac:dyDescent="0.25">
      <c r="A12" s="1" t="s">
        <v>129</v>
      </c>
      <c r="C12" s="356">
        <v>29.128838236367177</v>
      </c>
      <c r="D12" s="356">
        <v>31.208521760732285</v>
      </c>
      <c r="E12" s="356">
        <v>21.6183863068179</v>
      </c>
      <c r="F12" s="356">
        <v>23.221805972559654</v>
      </c>
      <c r="G12" s="356">
        <v>37.872977758038765</v>
      </c>
      <c r="H12" s="356">
        <v>26.956227140133979</v>
      </c>
      <c r="I12" s="356">
        <v>14.999100398455615</v>
      </c>
      <c r="J12" s="357">
        <v>50.793152000000006</v>
      </c>
      <c r="K12" s="357">
        <v>10.911934</v>
      </c>
      <c r="L12" s="357">
        <v>2.1614940000000002</v>
      </c>
    </row>
    <row r="13" spans="1:13" x14ac:dyDescent="0.25">
      <c r="J13" s="179"/>
      <c r="K13" s="179"/>
      <c r="L13" s="179"/>
    </row>
    <row r="14" spans="1:13" x14ac:dyDescent="0.25">
      <c r="A14" s="19" t="s">
        <v>32</v>
      </c>
      <c r="B14" s="19"/>
      <c r="C14" s="358">
        <f t="shared" ref="C14:G14" si="0">SUM(C4:C12)</f>
        <v>21902.831565768924</v>
      </c>
      <c r="D14" s="358">
        <f t="shared" si="0"/>
        <v>27525.674834212732</v>
      </c>
      <c r="E14" s="358">
        <f t="shared" si="0"/>
        <v>27466.673086776646</v>
      </c>
      <c r="F14" s="358">
        <f t="shared" si="0"/>
        <v>23789.445416193052</v>
      </c>
      <c r="G14" s="358">
        <f t="shared" si="0"/>
        <v>20545.413928408008</v>
      </c>
      <c r="H14" s="358">
        <f>SUM(H4:H12)</f>
        <v>18950.140019839251</v>
      </c>
      <c r="I14" s="41">
        <f>SUM(I4:I12)</f>
        <v>21776.636298768288</v>
      </c>
      <c r="J14" s="359">
        <f>SUM(J4:J12)</f>
        <v>27581.607825999996</v>
      </c>
      <c r="K14" s="359">
        <f>SUM(K4:K12)</f>
        <v>28898.656528</v>
      </c>
      <c r="L14" s="359">
        <f>SUM(L4:L12)</f>
        <v>28073.793720999998</v>
      </c>
    </row>
    <row r="15" spans="1:13" ht="12" x14ac:dyDescent="0.2">
      <c r="A15" s="2"/>
      <c r="B15" s="2"/>
      <c r="C15" s="360"/>
      <c r="D15" s="360"/>
      <c r="E15" s="360"/>
      <c r="F15" s="360"/>
      <c r="G15" s="360"/>
      <c r="H15" s="360"/>
      <c r="I15" s="360"/>
      <c r="J15" s="364"/>
      <c r="K15" s="364"/>
      <c r="L15" s="364"/>
      <c r="M15" s="1"/>
    </row>
    <row r="16" spans="1:13" ht="12" x14ac:dyDescent="0.2">
      <c r="J16" s="179"/>
      <c r="K16" s="179"/>
      <c r="L16" s="179"/>
      <c r="M16" s="1"/>
    </row>
    <row r="17" spans="1:12" x14ac:dyDescent="0.25">
      <c r="A17" s="2" t="s">
        <v>857</v>
      </c>
      <c r="B17" s="2"/>
      <c r="J17" s="179"/>
      <c r="K17" s="179"/>
      <c r="L17" s="179"/>
    </row>
    <row r="18" spans="1:12" x14ac:dyDescent="0.25">
      <c r="A18" s="174" t="s">
        <v>858</v>
      </c>
      <c r="J18" s="179"/>
      <c r="K18" s="179"/>
      <c r="L18" s="179"/>
    </row>
    <row r="19" spans="1:12" x14ac:dyDescent="0.25">
      <c r="A19" s="51" t="s">
        <v>1</v>
      </c>
      <c r="B19" s="51" t="s">
        <v>371</v>
      </c>
      <c r="C19" s="51">
        <v>2010</v>
      </c>
      <c r="D19" s="51">
        <v>2011</v>
      </c>
      <c r="E19" s="51">
        <v>2012</v>
      </c>
      <c r="F19" s="51">
        <v>2013</v>
      </c>
      <c r="G19" s="51">
        <v>2014</v>
      </c>
      <c r="H19" s="51">
        <v>2015</v>
      </c>
      <c r="I19" s="51">
        <v>2016</v>
      </c>
      <c r="J19" s="51">
        <v>2017</v>
      </c>
      <c r="K19" s="51">
        <v>2018</v>
      </c>
      <c r="L19" s="51">
        <v>2019</v>
      </c>
    </row>
    <row r="20" spans="1:12" x14ac:dyDescent="0.25">
      <c r="A20" s="23" t="s">
        <v>121</v>
      </c>
      <c r="B20" s="39" t="s">
        <v>133</v>
      </c>
      <c r="C20" s="356">
        <v>1256.1313640000003</v>
      </c>
      <c r="D20" s="356">
        <v>1262.237985</v>
      </c>
      <c r="E20" s="356">
        <v>1405.5533140000002</v>
      </c>
      <c r="F20" s="356">
        <v>1403.9670750000002</v>
      </c>
      <c r="G20" s="356">
        <v>1402.417778</v>
      </c>
      <c r="H20" s="356">
        <v>1757.1664789999998</v>
      </c>
      <c r="I20" s="356">
        <v>2492.5097820000001</v>
      </c>
      <c r="J20" s="356">
        <v>2438.0425140000002</v>
      </c>
      <c r="K20" s="356">
        <v>2487.8854569999999</v>
      </c>
      <c r="L20" s="356">
        <v>2535.6937910000001</v>
      </c>
    </row>
    <row r="21" spans="1:12" x14ac:dyDescent="0.25">
      <c r="A21" s="23" t="s">
        <v>122</v>
      </c>
      <c r="B21" s="39" t="s">
        <v>134</v>
      </c>
      <c r="C21" s="356">
        <v>6334.5532089999997</v>
      </c>
      <c r="D21" s="356">
        <v>6492.2497979999989</v>
      </c>
      <c r="E21" s="356">
        <v>6427.0524130000013</v>
      </c>
      <c r="F21" s="356">
        <v>6047.3659180000004</v>
      </c>
      <c r="G21" s="356">
        <v>5323.3804000000009</v>
      </c>
      <c r="H21" s="356">
        <v>5743.7721409999986</v>
      </c>
      <c r="I21" s="356">
        <v>5915.3714909999999</v>
      </c>
      <c r="J21" s="356">
        <v>6563.9221310000003</v>
      </c>
      <c r="K21" s="356">
        <v>6513.3016530000004</v>
      </c>
      <c r="L21" s="356">
        <v>6096.7751200000002</v>
      </c>
    </row>
    <row r="22" spans="1:12" x14ac:dyDescent="0.25">
      <c r="A22" s="1" t="s">
        <v>123</v>
      </c>
      <c r="B22" s="39" t="s">
        <v>135</v>
      </c>
      <c r="C22" s="356">
        <v>1314.0726309999998</v>
      </c>
      <c r="D22" s="356">
        <v>1007.2882920000002</v>
      </c>
      <c r="E22" s="356">
        <v>1016.2970770000001</v>
      </c>
      <c r="F22" s="356">
        <v>1079.006396</v>
      </c>
      <c r="G22" s="356">
        <v>1149.2442489999999</v>
      </c>
      <c r="H22" s="356">
        <v>1217.4060959999999</v>
      </c>
      <c r="I22" s="356">
        <v>1113.5873849999998</v>
      </c>
      <c r="J22" s="356">
        <v>1236.5138629999999</v>
      </c>
      <c r="K22" s="356">
        <v>1208.0306519999999</v>
      </c>
      <c r="L22" s="356">
        <v>1187.8149129999999</v>
      </c>
    </row>
    <row r="23" spans="1:12" x14ac:dyDescent="0.25">
      <c r="A23" s="1" t="s">
        <v>124</v>
      </c>
      <c r="B23" s="39" t="s">
        <v>136</v>
      </c>
      <c r="C23" s="361">
        <v>6.1603579999999996</v>
      </c>
      <c r="D23" s="361">
        <v>6.5176329999999991</v>
      </c>
      <c r="E23" s="361">
        <v>6.9355449999999994</v>
      </c>
      <c r="F23" s="361">
        <v>21.204193999999998</v>
      </c>
      <c r="G23" s="361">
        <v>17.144968000000002</v>
      </c>
      <c r="H23" s="361">
        <v>8.9059539999999995</v>
      </c>
      <c r="I23" s="361">
        <v>7.1565099999999982</v>
      </c>
      <c r="J23" s="361">
        <v>6.9465320000000004</v>
      </c>
      <c r="K23" s="356">
        <v>7.8107290000000003</v>
      </c>
      <c r="L23" s="356">
        <v>4.7086290000000002</v>
      </c>
    </row>
    <row r="24" spans="1:12" x14ac:dyDescent="0.25">
      <c r="A24" s="1" t="s">
        <v>125</v>
      </c>
      <c r="B24" s="39" t="s">
        <v>135</v>
      </c>
      <c r="C24" s="356">
        <v>769.96655399999997</v>
      </c>
      <c r="D24" s="356">
        <v>987.66261499999996</v>
      </c>
      <c r="E24" s="356">
        <v>1169.6602899999998</v>
      </c>
      <c r="F24" s="356">
        <v>855.15530999999999</v>
      </c>
      <c r="G24" s="356">
        <v>771.45482600000003</v>
      </c>
      <c r="H24" s="356">
        <v>938.35960200000011</v>
      </c>
      <c r="I24" s="356">
        <v>942.30815900000005</v>
      </c>
      <c r="J24" s="356">
        <v>865.54154800000003</v>
      </c>
      <c r="K24" s="356">
        <v>793.74422600000003</v>
      </c>
      <c r="L24" s="356">
        <v>816.14501099999995</v>
      </c>
    </row>
    <row r="25" spans="1:12" x14ac:dyDescent="0.25">
      <c r="A25" s="1" t="s">
        <v>127</v>
      </c>
      <c r="B25" s="39" t="s">
        <v>135</v>
      </c>
      <c r="C25" s="362">
        <v>7.959607000000001</v>
      </c>
      <c r="D25" s="362">
        <v>9.2557340000000003</v>
      </c>
      <c r="E25" s="362">
        <v>9.7848829999999989</v>
      </c>
      <c r="F25" s="362">
        <v>10.373199999999999</v>
      </c>
      <c r="G25" s="362">
        <v>11.368120999999999</v>
      </c>
      <c r="H25" s="362">
        <v>11.646831000000001</v>
      </c>
      <c r="I25" s="362">
        <v>11.050374</v>
      </c>
      <c r="J25" s="361">
        <v>11.692759000000001</v>
      </c>
      <c r="K25" s="361">
        <v>14.680348</v>
      </c>
      <c r="L25" s="361">
        <v>15.764825</v>
      </c>
    </row>
    <row r="26" spans="1:12" x14ac:dyDescent="0.25">
      <c r="A26" s="1" t="s">
        <v>126</v>
      </c>
      <c r="B26" s="39" t="s">
        <v>135</v>
      </c>
      <c r="C26" s="362">
        <v>39.02278900000001</v>
      </c>
      <c r="D26" s="362">
        <v>31.899958000000002</v>
      </c>
      <c r="E26" s="362">
        <v>25.545801000000001</v>
      </c>
      <c r="F26" s="362">
        <v>23.824697999999998</v>
      </c>
      <c r="G26" s="362">
        <v>24.640213999999997</v>
      </c>
      <c r="H26" s="362">
        <v>20.111056000000001</v>
      </c>
      <c r="I26" s="362">
        <v>19.371681000000002</v>
      </c>
      <c r="J26" s="361">
        <v>18.107502</v>
      </c>
      <c r="K26" s="361">
        <v>17.110648999999999</v>
      </c>
      <c r="L26" s="361">
        <v>19.336455000000001</v>
      </c>
    </row>
    <row r="27" spans="1:12" x14ac:dyDescent="0.25">
      <c r="A27" s="6" t="s">
        <v>128</v>
      </c>
      <c r="B27" s="110" t="s">
        <v>135</v>
      </c>
      <c r="C27" s="363">
        <v>16.693816124000001</v>
      </c>
      <c r="D27" s="363">
        <v>19.451061820000003</v>
      </c>
      <c r="E27" s="363">
        <v>17.877299378000004</v>
      </c>
      <c r="F27" s="363">
        <v>18.448508504000003</v>
      </c>
      <c r="G27" s="363">
        <v>16.477174284000004</v>
      </c>
      <c r="H27" s="363">
        <v>17.754669809999999</v>
      </c>
      <c r="I27" s="363">
        <v>24.406133279999999</v>
      </c>
      <c r="J27" s="365">
        <v>25.423540350680799</v>
      </c>
      <c r="K27" s="365">
        <v>27.171357639812101</v>
      </c>
      <c r="L27" s="365">
        <v>29.3230160170448</v>
      </c>
    </row>
    <row r="28" spans="1:12" x14ac:dyDescent="0.25">
      <c r="J28" s="179"/>
      <c r="K28" s="179"/>
      <c r="L28" s="179"/>
    </row>
    <row r="29" spans="1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259" t="s">
        <v>665</v>
      </c>
      <c r="B30" s="259"/>
      <c r="C30" s="261"/>
      <c r="D30" s="261"/>
      <c r="E30" s="261"/>
      <c r="F30" s="261"/>
      <c r="G30" s="261"/>
      <c r="H30" s="261"/>
      <c r="I30" s="261"/>
      <c r="J30" s="261"/>
      <c r="K30" s="261"/>
      <c r="L30" s="261"/>
    </row>
    <row r="31" spans="1:12" x14ac:dyDescent="0.25">
      <c r="A31" s="1" t="s">
        <v>663</v>
      </c>
      <c r="L31" s="9"/>
    </row>
    <row r="32" spans="1:12" x14ac:dyDescent="0.25">
      <c r="A32" s="174" t="s">
        <v>110</v>
      </c>
      <c r="L32" s="9"/>
    </row>
    <row r="33" spans="1:12" x14ac:dyDescent="0.25">
      <c r="A33" s="175" t="s">
        <v>111</v>
      </c>
      <c r="B33" s="6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2"/>
  <sheetViews>
    <sheetView showGridLines="0" zoomScaleNormal="100" workbookViewId="0">
      <selection activeCell="B1" sqref="B1"/>
    </sheetView>
  </sheetViews>
  <sheetFormatPr baseColWidth="10" defaultColWidth="11.5703125" defaultRowHeight="12" x14ac:dyDescent="0.2"/>
  <cols>
    <col min="1" max="1" width="11.85546875" style="9" customWidth="1"/>
    <col min="2" max="9" width="14.7109375" style="9" customWidth="1"/>
    <col min="10" max="16384" width="11.5703125" style="1"/>
  </cols>
  <sheetData>
    <row r="1" spans="1:9" x14ac:dyDescent="0.2">
      <c r="A1" s="35" t="s">
        <v>861</v>
      </c>
    </row>
    <row r="3" spans="1:9" x14ac:dyDescent="0.2">
      <c r="A3" s="7" t="s">
        <v>45</v>
      </c>
      <c r="B3" s="7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 t="s">
        <v>142</v>
      </c>
      <c r="H3" s="7" t="s">
        <v>68</v>
      </c>
      <c r="I3" s="7" t="s">
        <v>143</v>
      </c>
    </row>
    <row r="4" spans="1:9" x14ac:dyDescent="0.2">
      <c r="B4" s="10" t="s">
        <v>144</v>
      </c>
      <c r="C4" s="8" t="s">
        <v>145</v>
      </c>
      <c r="D4" s="10" t="s">
        <v>144</v>
      </c>
      <c r="E4" s="33" t="s">
        <v>145</v>
      </c>
      <c r="F4" s="10" t="s">
        <v>144</v>
      </c>
      <c r="G4" s="33" t="s">
        <v>144</v>
      </c>
      <c r="H4" s="10" t="s">
        <v>146</v>
      </c>
      <c r="I4" s="33" t="s">
        <v>365</v>
      </c>
    </row>
    <row r="5" spans="1:9" x14ac:dyDescent="0.2">
      <c r="B5" s="10" t="s">
        <v>439</v>
      </c>
      <c r="C5" s="8" t="s">
        <v>440</v>
      </c>
      <c r="D5" s="10" t="s">
        <v>439</v>
      </c>
      <c r="E5" s="33" t="s">
        <v>441</v>
      </c>
      <c r="F5" s="10" t="s">
        <v>439</v>
      </c>
      <c r="G5" s="33" t="s">
        <v>439</v>
      </c>
      <c r="H5" s="10" t="s">
        <v>442</v>
      </c>
      <c r="I5" s="33" t="s">
        <v>443</v>
      </c>
    </row>
    <row r="6" spans="1:9" x14ac:dyDescent="0.2">
      <c r="B6" s="10"/>
      <c r="C6" s="8"/>
      <c r="D6" s="10"/>
      <c r="E6" s="33"/>
      <c r="F6" s="10"/>
      <c r="G6" s="33"/>
      <c r="H6" s="10"/>
      <c r="I6" s="33"/>
    </row>
    <row r="7" spans="1:9" ht="10.15" customHeight="1" x14ac:dyDescent="0.2">
      <c r="A7" s="9">
        <v>1995</v>
      </c>
      <c r="B7" s="32">
        <v>133.19999999999999</v>
      </c>
      <c r="C7" s="32">
        <v>384.2</v>
      </c>
      <c r="D7" s="32">
        <v>46.8</v>
      </c>
      <c r="E7" s="32">
        <v>5.19</v>
      </c>
      <c r="F7" s="32">
        <v>28.6</v>
      </c>
      <c r="G7" s="32">
        <v>294.5</v>
      </c>
      <c r="H7" s="32">
        <v>16.5</v>
      </c>
      <c r="I7" s="32">
        <v>7.9</v>
      </c>
    </row>
    <row r="8" spans="1:9" ht="10.15" customHeight="1" x14ac:dyDescent="0.2">
      <c r="A8" s="9">
        <v>1996</v>
      </c>
      <c r="B8" s="32">
        <v>103.89</v>
      </c>
      <c r="C8" s="32">
        <v>387.8</v>
      </c>
      <c r="D8" s="32">
        <v>46.5</v>
      </c>
      <c r="E8" s="32">
        <v>5.18</v>
      </c>
      <c r="F8" s="32">
        <v>35.1</v>
      </c>
      <c r="G8" s="32">
        <v>289</v>
      </c>
      <c r="H8" s="32">
        <v>20.5</v>
      </c>
      <c r="I8" s="32">
        <v>3.78</v>
      </c>
    </row>
    <row r="9" spans="1:9" ht="10.15" customHeight="1" x14ac:dyDescent="0.2">
      <c r="A9" s="9">
        <v>1997</v>
      </c>
      <c r="B9" s="32">
        <v>103.22</v>
      </c>
      <c r="C9" s="32">
        <v>331.2</v>
      </c>
      <c r="D9" s="32">
        <v>59.7</v>
      </c>
      <c r="E9" s="32">
        <v>4.8899999999999997</v>
      </c>
      <c r="F9" s="32">
        <v>28</v>
      </c>
      <c r="G9" s="32">
        <v>264.39999999999998</v>
      </c>
      <c r="H9" s="32">
        <v>20.100000000000001</v>
      </c>
      <c r="I9" s="32">
        <v>4.3</v>
      </c>
    </row>
    <row r="10" spans="1:9" ht="10.15" customHeight="1" x14ac:dyDescent="0.2">
      <c r="A10" s="9">
        <v>1998</v>
      </c>
      <c r="B10" s="32">
        <v>74.97</v>
      </c>
      <c r="C10" s="32">
        <v>294.10000000000002</v>
      </c>
      <c r="D10" s="32">
        <v>46.5</v>
      </c>
      <c r="E10" s="32">
        <v>5.53</v>
      </c>
      <c r="F10" s="32">
        <v>24</v>
      </c>
      <c r="G10" s="32">
        <v>261.39999999999998</v>
      </c>
      <c r="H10" s="32">
        <v>21</v>
      </c>
      <c r="I10" s="32">
        <v>3.41</v>
      </c>
    </row>
    <row r="11" spans="1:9" ht="10.15" customHeight="1" x14ac:dyDescent="0.2">
      <c r="A11" s="9">
        <v>1999</v>
      </c>
      <c r="B11" s="32">
        <v>71.38</v>
      </c>
      <c r="C11" s="32">
        <v>278.8</v>
      </c>
      <c r="D11" s="32">
        <v>48.8</v>
      </c>
      <c r="E11" s="32">
        <v>5.25</v>
      </c>
      <c r="F11" s="32">
        <v>22.8</v>
      </c>
      <c r="G11" s="32">
        <v>254.4</v>
      </c>
      <c r="H11" s="32">
        <v>17.399999999999999</v>
      </c>
      <c r="I11" s="32">
        <v>2.65</v>
      </c>
    </row>
    <row r="12" spans="1:9" ht="10.15" customHeight="1" x14ac:dyDescent="0.2">
      <c r="A12" s="9">
        <v>2000</v>
      </c>
      <c r="B12" s="32">
        <v>82.29</v>
      </c>
      <c r="C12" s="32">
        <v>279</v>
      </c>
      <c r="D12" s="32">
        <v>51.2</v>
      </c>
      <c r="E12" s="32">
        <v>5</v>
      </c>
      <c r="F12" s="32">
        <v>20.6</v>
      </c>
      <c r="G12" s="32">
        <v>253.4</v>
      </c>
      <c r="H12" s="32">
        <v>18.5</v>
      </c>
      <c r="I12" s="32">
        <v>2.5499999999999998</v>
      </c>
    </row>
    <row r="13" spans="1:9" ht="10.15" customHeight="1" x14ac:dyDescent="0.2">
      <c r="A13" s="9">
        <v>2001</v>
      </c>
      <c r="B13" s="32">
        <v>71.569999999999993</v>
      </c>
      <c r="C13" s="32">
        <v>271.14</v>
      </c>
      <c r="D13" s="32">
        <v>40.200000000000003</v>
      </c>
      <c r="E13" s="32">
        <v>4.37</v>
      </c>
      <c r="F13" s="32">
        <v>21.59</v>
      </c>
      <c r="G13" s="32">
        <v>211.5</v>
      </c>
      <c r="H13" s="32">
        <v>19.399999999999999</v>
      </c>
      <c r="I13" s="32">
        <v>2.36</v>
      </c>
    </row>
    <row r="14" spans="1:9" ht="10.15" customHeight="1" x14ac:dyDescent="0.2">
      <c r="A14" s="9">
        <v>2002</v>
      </c>
      <c r="B14" s="32">
        <v>70.650000000000006</v>
      </c>
      <c r="C14" s="32">
        <v>310.01</v>
      </c>
      <c r="D14" s="32">
        <v>35.31</v>
      </c>
      <c r="E14" s="32">
        <v>4.5999999999999996</v>
      </c>
      <c r="F14" s="32">
        <v>20.53</v>
      </c>
      <c r="G14" s="32">
        <v>194.7</v>
      </c>
      <c r="H14" s="32">
        <v>19</v>
      </c>
      <c r="I14" s="32">
        <v>3.77</v>
      </c>
    </row>
    <row r="15" spans="1:9" ht="10.15" customHeight="1" x14ac:dyDescent="0.2">
      <c r="A15" s="9">
        <v>2003</v>
      </c>
      <c r="B15" s="32">
        <v>80.700699999999998</v>
      </c>
      <c r="C15" s="32">
        <v>363.62259999999998</v>
      </c>
      <c r="D15" s="32">
        <v>37.543599999999998</v>
      </c>
      <c r="E15" s="32">
        <v>4.9108999999999998</v>
      </c>
      <c r="F15" s="32">
        <v>23.3613</v>
      </c>
      <c r="G15" s="32">
        <v>232.4</v>
      </c>
      <c r="H15" s="32">
        <v>15.9</v>
      </c>
      <c r="I15" s="32">
        <v>5.32</v>
      </c>
    </row>
    <row r="16" spans="1:9" ht="10.15" customHeight="1" x14ac:dyDescent="0.2">
      <c r="A16" s="9">
        <v>2004</v>
      </c>
      <c r="B16" s="32">
        <v>129.99430000000001</v>
      </c>
      <c r="C16" s="32">
        <v>409.84570000000002</v>
      </c>
      <c r="D16" s="32">
        <v>47.525300000000001</v>
      </c>
      <c r="E16" s="32">
        <v>6.6905999999999999</v>
      </c>
      <c r="F16" s="32">
        <v>40.213000000000001</v>
      </c>
      <c r="G16" s="32">
        <v>409.4</v>
      </c>
      <c r="H16" s="32">
        <v>21.5</v>
      </c>
      <c r="I16" s="32">
        <v>16.420000000000002</v>
      </c>
    </row>
    <row r="17" spans="1:12" ht="10.15" customHeight="1" x14ac:dyDescent="0.2">
      <c r="A17" s="9">
        <v>2005</v>
      </c>
      <c r="B17" s="32">
        <v>166.871433</v>
      </c>
      <c r="C17" s="32">
        <v>445.46837499999998</v>
      </c>
      <c r="D17" s="32">
        <v>62.675924999999999</v>
      </c>
      <c r="E17" s="32">
        <v>7.3397420000000002</v>
      </c>
      <c r="F17" s="32">
        <v>44.294241999999997</v>
      </c>
      <c r="G17" s="32">
        <v>360.9</v>
      </c>
      <c r="H17" s="32">
        <v>32.700000000000003</v>
      </c>
      <c r="I17" s="32">
        <v>31.73</v>
      </c>
    </row>
    <row r="18" spans="1:12" ht="10.15" customHeight="1" x14ac:dyDescent="0.2">
      <c r="A18" s="9">
        <v>2006</v>
      </c>
      <c r="B18" s="32">
        <v>304.91089199999999</v>
      </c>
      <c r="C18" s="32">
        <v>604.58096699999999</v>
      </c>
      <c r="D18" s="32">
        <v>148.56475800000001</v>
      </c>
      <c r="E18" s="32">
        <v>11.571033</v>
      </c>
      <c r="F18" s="32">
        <v>58.500807999999999</v>
      </c>
      <c r="G18" s="32">
        <v>419.5</v>
      </c>
      <c r="H18" s="32">
        <v>37.4</v>
      </c>
      <c r="I18" s="32">
        <v>24.75</v>
      </c>
    </row>
    <row r="19" spans="1:12" ht="10.15" customHeight="1" x14ac:dyDescent="0.2">
      <c r="A19" s="9">
        <v>2007</v>
      </c>
      <c r="B19" s="32">
        <v>322.93022500000001</v>
      </c>
      <c r="C19" s="32">
        <v>697.40741666666702</v>
      </c>
      <c r="D19" s="32">
        <v>147.07377500000001</v>
      </c>
      <c r="E19" s="32">
        <v>13.415075</v>
      </c>
      <c r="F19" s="32">
        <v>117.02979166666699</v>
      </c>
      <c r="G19" s="32">
        <v>679.5</v>
      </c>
      <c r="H19" s="32">
        <v>39.840000000000003</v>
      </c>
      <c r="I19" s="32">
        <v>30.17</v>
      </c>
    </row>
    <row r="20" spans="1:12" ht="10.15" customHeight="1" x14ac:dyDescent="0.2">
      <c r="A20" s="9">
        <v>2008</v>
      </c>
      <c r="B20" s="32">
        <v>315.51338598484898</v>
      </c>
      <c r="C20" s="32">
        <v>872.72382575757604</v>
      </c>
      <c r="D20" s="32">
        <v>85.035352272727295</v>
      </c>
      <c r="E20" s="32">
        <v>15.0084583333333</v>
      </c>
      <c r="F20" s="32">
        <v>94.830896212121203</v>
      </c>
      <c r="G20" s="32">
        <v>864.5</v>
      </c>
      <c r="H20" s="32">
        <v>57.5</v>
      </c>
      <c r="I20" s="32">
        <v>28.74</v>
      </c>
    </row>
    <row r="21" spans="1:12" ht="10.15" customHeight="1" x14ac:dyDescent="0.2">
      <c r="A21" s="9">
        <v>2009</v>
      </c>
      <c r="B21" s="32">
        <v>233.51921666666701</v>
      </c>
      <c r="C21" s="32">
        <v>973.62464999999997</v>
      </c>
      <c r="D21" s="32">
        <v>75.050983333333306</v>
      </c>
      <c r="E21" s="32">
        <v>14.6805</v>
      </c>
      <c r="F21" s="32">
        <v>77.9119666666667</v>
      </c>
      <c r="G21" s="32">
        <v>641.5</v>
      </c>
      <c r="H21" s="32">
        <v>43.78</v>
      </c>
      <c r="I21" s="32">
        <v>11.12</v>
      </c>
    </row>
    <row r="22" spans="1:12" ht="10.15" customHeight="1" x14ac:dyDescent="0.2">
      <c r="A22" s="9">
        <v>2010</v>
      </c>
      <c r="B22" s="32">
        <v>342.18974486256002</v>
      </c>
      <c r="C22" s="32">
        <v>1224.19822428477</v>
      </c>
      <c r="D22" s="32">
        <v>97.260613874202804</v>
      </c>
      <c r="E22" s="32">
        <v>20.200129940711498</v>
      </c>
      <c r="F22" s="32">
        <v>97.469254383583902</v>
      </c>
      <c r="G22" s="32">
        <v>862.45640015236404</v>
      </c>
      <c r="H22" s="32">
        <v>68.17</v>
      </c>
      <c r="I22" s="32">
        <v>15.804</v>
      </c>
    </row>
    <row r="23" spans="1:12" ht="10.15" customHeight="1" x14ac:dyDescent="0.2">
      <c r="A23" s="9">
        <v>2011</v>
      </c>
      <c r="B23" s="32">
        <v>397.49488974602002</v>
      </c>
      <c r="C23" s="32">
        <v>1587.65651018942</v>
      </c>
      <c r="D23" s="32">
        <v>98.716211710793104</v>
      </c>
      <c r="E23" s="32">
        <v>35.883129703300703</v>
      </c>
      <c r="F23" s="32">
        <v>108.06746844046501</v>
      </c>
      <c r="G23" s="32">
        <v>1175.00650143742</v>
      </c>
      <c r="H23" s="32">
        <v>167.79</v>
      </c>
      <c r="I23" s="32">
        <v>15.449</v>
      </c>
    </row>
    <row r="24" spans="1:12" ht="10.15" customHeight="1" x14ac:dyDescent="0.2">
      <c r="A24" s="9">
        <v>2012</v>
      </c>
      <c r="B24" s="32">
        <v>360.95794832752699</v>
      </c>
      <c r="C24" s="32">
        <v>1668.0647774327099</v>
      </c>
      <c r="D24" s="32">
        <v>88.420313175771696</v>
      </c>
      <c r="E24" s="32">
        <v>31.169279981491901</v>
      </c>
      <c r="F24" s="32">
        <v>93.622838217031301</v>
      </c>
      <c r="G24" s="32">
        <v>958.22478860056799</v>
      </c>
      <c r="H24" s="32">
        <v>128.53</v>
      </c>
      <c r="I24" s="32">
        <v>12.741</v>
      </c>
    </row>
    <row r="25" spans="1:12" ht="10.15" customHeight="1" x14ac:dyDescent="0.2">
      <c r="A25" s="9">
        <v>2013</v>
      </c>
      <c r="B25" s="32">
        <v>332.60635007226199</v>
      </c>
      <c r="C25" s="32">
        <v>1411.28635148064</v>
      </c>
      <c r="D25" s="32">
        <v>86.684536599035596</v>
      </c>
      <c r="E25" s="32">
        <v>23.8478190052701</v>
      </c>
      <c r="F25" s="32">
        <v>97.090283827716902</v>
      </c>
      <c r="G25" s="32">
        <v>1010.78837654782</v>
      </c>
      <c r="H25" s="32">
        <v>135.36000000000001</v>
      </c>
      <c r="I25" s="32">
        <v>10.318</v>
      </c>
    </row>
    <row r="26" spans="1:12" ht="10.15" customHeight="1" x14ac:dyDescent="0.2">
      <c r="A26" s="9">
        <v>2014</v>
      </c>
      <c r="B26" s="32">
        <v>311.31671913406302</v>
      </c>
      <c r="C26" s="32">
        <v>1265.68971469352</v>
      </c>
      <c r="D26" s="32">
        <v>98.025133513651696</v>
      </c>
      <c r="E26" s="32">
        <v>19.079390135830401</v>
      </c>
      <c r="F26" s="32">
        <v>95.042194180035494</v>
      </c>
      <c r="G26" s="32">
        <v>993.08915466260601</v>
      </c>
      <c r="H26" s="32">
        <v>96.84</v>
      </c>
      <c r="I26" s="32">
        <v>11.393000000000001</v>
      </c>
    </row>
    <row r="27" spans="1:12" ht="10.15" customHeight="1" x14ac:dyDescent="0.2">
      <c r="A27" s="9">
        <v>2015</v>
      </c>
      <c r="B27" s="252">
        <v>250.04569031876099</v>
      </c>
      <c r="C27" s="252">
        <v>1159.9132550269801</v>
      </c>
      <c r="D27" s="252">
        <v>87.5937538908139</v>
      </c>
      <c r="E27" s="252">
        <v>15.7198444028797</v>
      </c>
      <c r="F27" s="252">
        <v>81.083239290553394</v>
      </c>
      <c r="G27" s="252">
        <v>728.89981641266399</v>
      </c>
      <c r="H27" s="252">
        <v>55.21</v>
      </c>
      <c r="I27" s="252">
        <v>6.6520000000000001</v>
      </c>
      <c r="J27" s="201"/>
    </row>
    <row r="28" spans="1:12" ht="10.15" customHeight="1" x14ac:dyDescent="0.2">
      <c r="A28" s="9">
        <v>2016</v>
      </c>
      <c r="B28" s="252">
        <v>220.82713648879101</v>
      </c>
      <c r="C28" s="252">
        <v>1247.6148186053099</v>
      </c>
      <c r="D28" s="252">
        <v>94.795667359114901</v>
      </c>
      <c r="E28" s="252">
        <v>17.1353260869565</v>
      </c>
      <c r="F28" s="252">
        <v>84.646375321209007</v>
      </c>
      <c r="G28" s="252">
        <v>813.86117333346499</v>
      </c>
      <c r="H28" s="252">
        <v>57.705833333333345</v>
      </c>
      <c r="I28" s="252">
        <v>6.484</v>
      </c>
      <c r="J28" s="201"/>
    </row>
    <row r="29" spans="1:12" s="201" customFormat="1" ht="10.9" customHeight="1" x14ac:dyDescent="0.2">
      <c r="A29" s="9">
        <v>2017</v>
      </c>
      <c r="B29" s="252">
        <v>279.956664405438</v>
      </c>
      <c r="C29" s="252">
        <v>1257.4229925418799</v>
      </c>
      <c r="D29" s="252">
        <v>131.147356092937</v>
      </c>
      <c r="E29" s="252">
        <v>17.068415404040401</v>
      </c>
      <c r="F29" s="252">
        <v>104.959353617003</v>
      </c>
      <c r="G29" s="252">
        <v>909.97900569617298</v>
      </c>
      <c r="H29" s="252">
        <v>71.760000000000005</v>
      </c>
      <c r="I29" s="252">
        <v>8.2059999999999995</v>
      </c>
      <c r="J29" s="1"/>
      <c r="K29" s="1"/>
      <c r="L29" s="1"/>
    </row>
    <row r="30" spans="1:12" s="201" customFormat="1" ht="10.9" customHeight="1" x14ac:dyDescent="0.2">
      <c r="A30" s="9">
        <v>2018</v>
      </c>
      <c r="B30" s="252">
        <v>296.11399794963597</v>
      </c>
      <c r="C30" s="252">
        <v>1269.2039426485401</v>
      </c>
      <c r="D30" s="252">
        <v>132.52924133403701</v>
      </c>
      <c r="E30" s="252">
        <v>15.7165135359809</v>
      </c>
      <c r="F30" s="252">
        <v>101.626235443743</v>
      </c>
      <c r="G30" s="252">
        <v>913.64034128149399</v>
      </c>
      <c r="H30" s="252">
        <v>69.747499999999988</v>
      </c>
      <c r="I30" s="252">
        <v>11.938000000000001</v>
      </c>
      <c r="J30" s="1"/>
      <c r="K30" s="1"/>
      <c r="L30" s="1"/>
    </row>
    <row r="31" spans="1:12" s="201" customFormat="1" ht="10.9" customHeight="1" x14ac:dyDescent="0.2">
      <c r="A31" s="263" t="s">
        <v>753</v>
      </c>
      <c r="B31" s="269">
        <v>272.667186322031</v>
      </c>
      <c r="C31" s="269">
        <v>1392.2565303265601</v>
      </c>
      <c r="D31" s="269">
        <v>115.669942506928</v>
      </c>
      <c r="E31" s="269">
        <v>16.2204212481962</v>
      </c>
      <c r="F31" s="269">
        <v>90.583182334579007</v>
      </c>
      <c r="G31" s="269">
        <v>846.08252666450505</v>
      </c>
      <c r="H31" s="269">
        <v>93.849166666666676</v>
      </c>
      <c r="I31" s="269">
        <v>11.353999999999999</v>
      </c>
      <c r="J31" s="1"/>
      <c r="K31" s="1"/>
      <c r="L31" s="1"/>
    </row>
    <row r="32" spans="1:12" s="201" customFormat="1" ht="10.9" customHeight="1" x14ac:dyDescent="0.2">
      <c r="A32" s="366"/>
      <c r="B32" s="367"/>
      <c r="C32" s="367"/>
      <c r="D32" s="367"/>
      <c r="E32" s="367"/>
      <c r="F32" s="367"/>
      <c r="G32" s="367"/>
      <c r="H32" s="367"/>
      <c r="I32" s="367"/>
      <c r="J32" s="1"/>
      <c r="K32" s="1"/>
      <c r="L32" s="1"/>
    </row>
    <row r="33" spans="1:12" s="201" customFormat="1" ht="10.9" customHeight="1" x14ac:dyDescent="0.2">
      <c r="A33" s="392"/>
      <c r="B33" s="393"/>
      <c r="C33" s="393"/>
      <c r="D33" s="393"/>
      <c r="E33" s="393"/>
      <c r="F33" s="393"/>
      <c r="G33" s="393"/>
      <c r="H33" s="393"/>
      <c r="I33" s="393"/>
      <c r="J33" s="1"/>
      <c r="K33" s="1"/>
      <c r="L33" s="1"/>
    </row>
    <row r="34" spans="1:12" s="201" customFormat="1" ht="10.9" customHeight="1" x14ac:dyDescent="0.2">
      <c r="A34" s="424" t="s">
        <v>873</v>
      </c>
      <c r="B34" s="424"/>
      <c r="C34" s="424"/>
      <c r="D34" s="424"/>
      <c r="E34" s="424"/>
      <c r="F34" s="424"/>
      <c r="G34" s="424"/>
      <c r="H34" s="424"/>
      <c r="I34" s="424"/>
      <c r="J34" s="1"/>
      <c r="K34" s="1"/>
      <c r="L34" s="1"/>
    </row>
    <row r="35" spans="1:12" s="201" customFormat="1" ht="10.9" customHeight="1" x14ac:dyDescent="0.2">
      <c r="A35" s="424"/>
      <c r="B35" s="424"/>
      <c r="C35" s="424"/>
      <c r="D35" s="424"/>
      <c r="E35" s="424"/>
      <c r="F35" s="424"/>
      <c r="G35" s="424"/>
      <c r="H35" s="424"/>
      <c r="I35" s="424"/>
      <c r="J35" s="1"/>
      <c r="K35" s="1"/>
      <c r="L35" s="1"/>
    </row>
    <row r="36" spans="1:12" s="201" customFormat="1" ht="10.9" customHeight="1" x14ac:dyDescent="0.2">
      <c r="A36" s="392"/>
      <c r="B36" s="393"/>
      <c r="C36" s="393"/>
      <c r="D36" s="393"/>
      <c r="E36" s="393"/>
      <c r="F36" s="393"/>
      <c r="G36" s="393"/>
      <c r="H36" s="393"/>
      <c r="I36" s="393"/>
      <c r="J36" s="1"/>
      <c r="K36" s="1"/>
      <c r="L36" s="1"/>
    </row>
    <row r="37" spans="1:12" s="201" customFormat="1" ht="10.9" customHeight="1" x14ac:dyDescent="0.2">
      <c r="A37" s="394" t="s">
        <v>422</v>
      </c>
      <c r="B37" s="395">
        <v>269.07202475729304</v>
      </c>
      <c r="C37" s="395">
        <v>1291.7454545454545</v>
      </c>
      <c r="D37" s="395">
        <v>116.08253460903744</v>
      </c>
      <c r="E37" s="395">
        <v>15.629863636363638</v>
      </c>
      <c r="F37" s="395">
        <v>90.451818181818169</v>
      </c>
      <c r="G37" s="395">
        <v>926.09855575863003</v>
      </c>
      <c r="H37" s="395">
        <v>76.16</v>
      </c>
      <c r="I37" s="395">
        <v>11.176</v>
      </c>
      <c r="J37" s="1"/>
      <c r="K37" s="1"/>
      <c r="L37" s="1"/>
    </row>
    <row r="38" spans="1:12" s="201" customFormat="1" ht="10.9" customHeight="1" x14ac:dyDescent="0.2">
      <c r="A38" s="394" t="s">
        <v>423</v>
      </c>
      <c r="B38" s="395">
        <v>285.78530572803697</v>
      </c>
      <c r="C38" s="395">
        <v>1319.915</v>
      </c>
      <c r="D38" s="395">
        <v>126.50728293</v>
      </c>
      <c r="E38" s="395">
        <v>15.816000000000001</v>
      </c>
      <c r="F38" s="395">
        <v>93.419004213650496</v>
      </c>
      <c r="G38" s="395">
        <v>964.51654760614997</v>
      </c>
      <c r="H38" s="395">
        <v>88.22</v>
      </c>
      <c r="I38" s="395">
        <v>11.805999999999999</v>
      </c>
      <c r="J38" s="1"/>
      <c r="K38" s="1"/>
      <c r="L38" s="1"/>
    </row>
    <row r="39" spans="1:12" s="201" customFormat="1" ht="10.9" customHeight="1" x14ac:dyDescent="0.2">
      <c r="A39" s="394" t="s">
        <v>424</v>
      </c>
      <c r="B39" s="395">
        <v>292.08918668874998</v>
      </c>
      <c r="C39" s="395">
        <v>1300.8976190476201</v>
      </c>
      <c r="D39" s="395">
        <v>127.981462455</v>
      </c>
      <c r="E39" s="395">
        <v>15.3038095238095</v>
      </c>
      <c r="F39" s="395">
        <v>92.826058547749994</v>
      </c>
      <c r="G39" s="395">
        <v>970.38851683216706</v>
      </c>
      <c r="H39" s="395">
        <v>86.47</v>
      </c>
      <c r="I39" s="395">
        <v>12.398999999999999</v>
      </c>
      <c r="J39" s="1"/>
      <c r="K39" s="1"/>
      <c r="L39" s="1"/>
    </row>
    <row r="40" spans="1:12" s="201" customFormat="1" ht="10.9" customHeight="1" x14ac:dyDescent="0.2">
      <c r="A40" s="394" t="s">
        <v>874</v>
      </c>
      <c r="B40" s="395">
        <v>292.039210529412</v>
      </c>
      <c r="C40" s="395">
        <v>1285.41590909091</v>
      </c>
      <c r="D40" s="395">
        <v>135.873992835</v>
      </c>
      <c r="E40" s="395">
        <v>15.0557142857143</v>
      </c>
      <c r="F40" s="395">
        <v>88.5751479934667</v>
      </c>
      <c r="G40" s="395">
        <v>933.54670383099995</v>
      </c>
      <c r="H40" s="395">
        <v>93.7</v>
      </c>
      <c r="I40" s="395">
        <v>12.122999999999999</v>
      </c>
      <c r="J40" s="1"/>
      <c r="K40" s="1"/>
      <c r="L40" s="1"/>
    </row>
    <row r="41" spans="1:12" s="201" customFormat="1" ht="10.9" customHeight="1" x14ac:dyDescent="0.2">
      <c r="A41" s="394" t="s">
        <v>875</v>
      </c>
      <c r="B41" s="395">
        <v>272.96756833866698</v>
      </c>
      <c r="C41" s="395">
        <v>1283.8934782608701</v>
      </c>
      <c r="D41" s="395">
        <v>129.81851693999999</v>
      </c>
      <c r="E41" s="395">
        <v>14.6618181818182</v>
      </c>
      <c r="F41" s="395">
        <v>82.335655009666695</v>
      </c>
      <c r="G41" s="395">
        <v>885.51485755843498</v>
      </c>
      <c r="H41" s="395">
        <v>100.15</v>
      </c>
      <c r="I41" s="395">
        <v>12.176</v>
      </c>
      <c r="J41" s="1"/>
      <c r="K41" s="1"/>
      <c r="L41" s="1"/>
    </row>
    <row r="42" spans="1:12" s="201" customFormat="1" ht="10.9" customHeight="1" x14ac:dyDescent="0.2">
      <c r="A42" s="394" t="s">
        <v>876</v>
      </c>
      <c r="B42" s="395">
        <v>266.18728037346591</v>
      </c>
      <c r="C42" s="395">
        <v>1359.0425</v>
      </c>
      <c r="D42" s="395">
        <v>118.0304045705287</v>
      </c>
      <c r="E42" s="395">
        <v>15.036099999999999</v>
      </c>
      <c r="F42" s="395">
        <v>85.798000000000002</v>
      </c>
      <c r="G42" s="395">
        <v>870.58890758840005</v>
      </c>
      <c r="H42" s="395">
        <v>108.94</v>
      </c>
      <c r="I42" s="395">
        <v>12.255000000000001</v>
      </c>
      <c r="J42" s="1"/>
      <c r="K42" s="1"/>
      <c r="L42" s="1"/>
    </row>
    <row r="43" spans="1:12" x14ac:dyDescent="0.2">
      <c r="A43" s="394" t="s">
        <v>877</v>
      </c>
      <c r="B43" s="395">
        <v>269.42696526893178</v>
      </c>
      <c r="C43" s="395">
        <v>1412.978260869565</v>
      </c>
      <c r="D43" s="395">
        <v>110.74359105753396</v>
      </c>
      <c r="E43" s="395">
        <v>15.775130434782605</v>
      </c>
      <c r="F43" s="395">
        <v>89.539565217391299</v>
      </c>
      <c r="G43" s="395">
        <v>815.46146029341298</v>
      </c>
      <c r="H43" s="395">
        <v>120.24</v>
      </c>
      <c r="I43" s="395">
        <v>11.77695652173913</v>
      </c>
    </row>
    <row r="44" spans="1:12" x14ac:dyDescent="0.2">
      <c r="A44" s="394" t="s">
        <v>429</v>
      </c>
      <c r="B44" s="395">
        <v>258.90944479640672</v>
      </c>
      <c r="C44" s="395">
        <v>1498.7976190476193</v>
      </c>
      <c r="D44" s="395">
        <v>103.19874405892109</v>
      </c>
      <c r="E44" s="395">
        <v>17.200571428571429</v>
      </c>
      <c r="F44" s="395">
        <v>92.677619047619046</v>
      </c>
      <c r="G44" s="395">
        <v>751.92172117580003</v>
      </c>
      <c r="H44" s="395">
        <v>93.07</v>
      </c>
      <c r="I44" s="395">
        <v>11.899999999999999</v>
      </c>
    </row>
    <row r="45" spans="1:12" x14ac:dyDescent="0.2">
      <c r="A45" s="394" t="s">
        <v>436</v>
      </c>
      <c r="B45" s="395">
        <v>261.23518828120524</v>
      </c>
      <c r="C45" s="395">
        <v>1511.3142857142859</v>
      </c>
      <c r="D45" s="395">
        <v>105.75776101282896</v>
      </c>
      <c r="E45" s="395">
        <v>18.170666666666669</v>
      </c>
      <c r="F45" s="395">
        <v>93.932857142857145</v>
      </c>
      <c r="G45" s="395">
        <v>763.42403823766699</v>
      </c>
      <c r="H45" s="395">
        <v>93.08</v>
      </c>
      <c r="I45" s="395">
        <v>11.87</v>
      </c>
    </row>
    <row r="46" spans="1:12" x14ac:dyDescent="0.2">
      <c r="A46" s="394" t="s">
        <v>419</v>
      </c>
      <c r="B46" s="395">
        <v>261.14663916114063</v>
      </c>
      <c r="C46" s="395">
        <v>1494.8</v>
      </c>
      <c r="D46" s="395">
        <v>111.20507199045896</v>
      </c>
      <c r="E46" s="395">
        <v>17.645260869565213</v>
      </c>
      <c r="F46" s="395">
        <v>99.07913043478257</v>
      </c>
      <c r="G46" s="395">
        <v>753.11716117765195</v>
      </c>
      <c r="H46" s="395">
        <v>88.53</v>
      </c>
      <c r="I46" s="395">
        <v>11.1</v>
      </c>
    </row>
    <row r="47" spans="1:12" x14ac:dyDescent="0.2">
      <c r="A47" s="394" t="s">
        <v>420</v>
      </c>
      <c r="B47" s="395">
        <v>265.80297149055718</v>
      </c>
      <c r="C47" s="395">
        <v>1470.0166666666669</v>
      </c>
      <c r="D47" s="395">
        <v>110.01774935412004</v>
      </c>
      <c r="E47" s="395">
        <v>17.157095238095238</v>
      </c>
      <c r="F47" s="395">
        <v>92.164761904761889</v>
      </c>
      <c r="G47" s="395">
        <v>740.96473603166703</v>
      </c>
      <c r="H47" s="395">
        <v>84.98</v>
      </c>
      <c r="I47" s="395">
        <v>8.93</v>
      </c>
    </row>
    <row r="48" spans="1:12" x14ac:dyDescent="0.2">
      <c r="A48" s="394" t="s">
        <v>431</v>
      </c>
      <c r="B48" s="395">
        <v>275.65092093313399</v>
      </c>
      <c r="C48" s="395">
        <v>1474.1474999999996</v>
      </c>
      <c r="D48" s="395">
        <v>103.08056704681674</v>
      </c>
      <c r="E48" s="395">
        <v>17.137950000000004</v>
      </c>
      <c r="F48" s="395">
        <v>86.148500000000013</v>
      </c>
      <c r="G48" s="395">
        <v>777.44701326250004</v>
      </c>
      <c r="H48" s="395">
        <v>92.65</v>
      </c>
      <c r="I48" s="395">
        <v>9.2100000000000009</v>
      </c>
    </row>
    <row r="50" spans="1:9" x14ac:dyDescent="0.2">
      <c r="A50" s="264" t="s">
        <v>784</v>
      </c>
      <c r="B50" s="264"/>
      <c r="C50" s="264"/>
      <c r="D50" s="264"/>
      <c r="E50" s="264"/>
      <c r="F50" s="264"/>
      <c r="G50" s="264"/>
      <c r="H50" s="264"/>
      <c r="I50" s="264"/>
    </row>
    <row r="51" spans="1:9" x14ac:dyDescent="0.2">
      <c r="A51" s="23" t="s">
        <v>859</v>
      </c>
      <c r="B51" s="23"/>
      <c r="C51" s="23"/>
      <c r="D51" s="23"/>
      <c r="E51" s="23"/>
      <c r="F51" s="23"/>
      <c r="G51" s="23"/>
      <c r="H51" s="23"/>
      <c r="I51" s="23"/>
    </row>
    <row r="52" spans="1:9" x14ac:dyDescent="0.2">
      <c r="A52" s="202" t="s">
        <v>860</v>
      </c>
      <c r="B52" s="391"/>
      <c r="C52" s="391"/>
      <c r="D52" s="391"/>
      <c r="E52" s="391"/>
      <c r="F52" s="391"/>
      <c r="G52" s="391"/>
      <c r="H52" s="391"/>
      <c r="I52" s="391"/>
    </row>
  </sheetData>
  <mergeCells count="1">
    <mergeCell ref="A34:I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7"/>
  <sheetViews>
    <sheetView showGridLines="0" zoomScaleNormal="100" workbookViewId="0">
      <selection activeCell="A9" sqref="A9"/>
    </sheetView>
  </sheetViews>
  <sheetFormatPr baseColWidth="10" defaultColWidth="11.5703125" defaultRowHeight="12" x14ac:dyDescent="0.2"/>
  <cols>
    <col min="1" max="1" width="16" style="1" customWidth="1"/>
    <col min="2" max="8" width="10.42578125" style="9" customWidth="1"/>
    <col min="9" max="11" width="10.42578125" style="1" customWidth="1"/>
    <col min="12" max="16384" width="11.5703125" style="1"/>
  </cols>
  <sheetData>
    <row r="1" spans="1:12" x14ac:dyDescent="0.2">
      <c r="A1" s="2" t="s">
        <v>724</v>
      </c>
      <c r="H1" s="1"/>
    </row>
    <row r="2" spans="1:12" x14ac:dyDescent="0.2">
      <c r="A2" s="174" t="s">
        <v>589</v>
      </c>
      <c r="H2" s="1"/>
    </row>
    <row r="3" spans="1:12" x14ac:dyDescent="0.2">
      <c r="H3" s="1"/>
      <c r="J3" s="119"/>
      <c r="K3" s="119"/>
    </row>
    <row r="4" spans="1:12" x14ac:dyDescent="0.2">
      <c r="H4" s="1"/>
    </row>
    <row r="5" spans="1:12" ht="14.25" x14ac:dyDescent="0.2">
      <c r="A5" s="4" t="s">
        <v>147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 t="s">
        <v>725</v>
      </c>
    </row>
    <row r="6" spans="1:12" x14ac:dyDescent="0.2">
      <c r="A6" s="2" t="s">
        <v>32</v>
      </c>
      <c r="B6" s="205">
        <f t="shared" ref="B6:K6" si="0">SUM(B8:B18)</f>
        <v>16.154315029391995</v>
      </c>
      <c r="C6" s="205">
        <f t="shared" si="0"/>
        <v>16.125787068017999</v>
      </c>
      <c r="D6" s="205">
        <f t="shared" si="0"/>
        <v>16.878592364688</v>
      </c>
      <c r="E6" s="205">
        <f t="shared" si="0"/>
        <v>18.261606694207</v>
      </c>
      <c r="F6" s="205">
        <f t="shared" si="0"/>
        <v>18.443132413987001</v>
      </c>
      <c r="G6" s="205">
        <f t="shared" si="0"/>
        <v>19.131887419959</v>
      </c>
      <c r="H6" s="205">
        <f t="shared" si="0"/>
        <v>20.139858557924001</v>
      </c>
      <c r="I6" s="205">
        <f t="shared" si="0"/>
        <v>19.760583815015998</v>
      </c>
      <c r="J6" s="205">
        <f t="shared" si="0"/>
        <v>20.377034889293999</v>
      </c>
      <c r="K6" s="205">
        <f t="shared" si="0"/>
        <v>20.365439908494999</v>
      </c>
    </row>
    <row r="7" spans="1:12" x14ac:dyDescent="0.2">
      <c r="A7" s="2"/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2" ht="12" customHeight="1" x14ac:dyDescent="0.2">
      <c r="A8" s="1" t="s">
        <v>120</v>
      </c>
      <c r="B8" s="32">
        <v>5.4188999999999998</v>
      </c>
      <c r="C8" s="203">
        <v>5.2628000000000004</v>
      </c>
      <c r="D8" s="32">
        <v>5.4339000000000004</v>
      </c>
      <c r="E8" s="203">
        <v>5.7759999999999998</v>
      </c>
      <c r="F8" s="32">
        <v>5.7496</v>
      </c>
      <c r="G8" s="32">
        <v>5.7640000000000002</v>
      </c>
      <c r="H8" s="32">
        <v>5.55</v>
      </c>
      <c r="I8" s="32">
        <v>5.5</v>
      </c>
      <c r="J8" s="287">
        <v>5.83</v>
      </c>
      <c r="K8" s="287">
        <v>5.6</v>
      </c>
      <c r="L8" s="119"/>
    </row>
    <row r="9" spans="1:12" ht="12" customHeight="1" x14ac:dyDescent="0.2">
      <c r="A9" s="270" t="s">
        <v>202</v>
      </c>
      <c r="B9" s="271">
        <v>1.247184029392</v>
      </c>
      <c r="C9" s="271">
        <v>1.2353450680180005</v>
      </c>
      <c r="D9" s="271">
        <v>1.2987613646879996</v>
      </c>
      <c r="E9" s="271">
        <v>1.3756406942069996</v>
      </c>
      <c r="F9" s="271">
        <v>1.3776424139870007</v>
      </c>
      <c r="G9" s="271">
        <v>1.7008174199589998</v>
      </c>
      <c r="H9" s="271">
        <v>2.3538585579240001</v>
      </c>
      <c r="I9" s="271">
        <v>2.4455838150159992</v>
      </c>
      <c r="J9" s="271">
        <v>2.4370348892940004</v>
      </c>
      <c r="K9" s="271">
        <v>2.4554399084949998</v>
      </c>
      <c r="L9" s="119"/>
    </row>
    <row r="10" spans="1:12" ht="12" customHeight="1" x14ac:dyDescent="0.2">
      <c r="A10" s="1" t="s">
        <v>114</v>
      </c>
      <c r="B10" s="32">
        <v>1.2</v>
      </c>
      <c r="C10" s="203">
        <v>1.31</v>
      </c>
      <c r="D10" s="32">
        <v>1.59</v>
      </c>
      <c r="E10" s="203">
        <v>1.72</v>
      </c>
      <c r="F10" s="32">
        <v>1.78</v>
      </c>
      <c r="G10" s="32">
        <v>1.71</v>
      </c>
      <c r="H10" s="32">
        <v>1.9</v>
      </c>
      <c r="I10" s="32">
        <v>1.71</v>
      </c>
      <c r="J10" s="32">
        <v>1.59</v>
      </c>
      <c r="K10" s="32">
        <v>1.6</v>
      </c>
      <c r="L10" s="119"/>
    </row>
    <row r="11" spans="1:12" ht="12" customHeight="1" x14ac:dyDescent="0.2">
      <c r="A11" s="1" t="s">
        <v>116</v>
      </c>
      <c r="B11" s="32">
        <v>1.1100000000000001</v>
      </c>
      <c r="C11" s="32">
        <v>1.1100000000000001</v>
      </c>
      <c r="D11" s="32">
        <v>1.17</v>
      </c>
      <c r="E11" s="32">
        <v>1.25</v>
      </c>
      <c r="F11" s="32">
        <v>1.36</v>
      </c>
      <c r="G11" s="32">
        <v>1.38</v>
      </c>
      <c r="H11" s="32">
        <v>1.43</v>
      </c>
      <c r="I11" s="32">
        <v>1.26</v>
      </c>
      <c r="J11" s="32">
        <v>1.22</v>
      </c>
      <c r="K11" s="32">
        <v>1.3</v>
      </c>
      <c r="L11" s="119"/>
    </row>
    <row r="12" spans="1:12" ht="12" customHeight="1" x14ac:dyDescent="0.2">
      <c r="A12" s="1" t="s">
        <v>483</v>
      </c>
      <c r="B12" s="32">
        <v>0.43</v>
      </c>
      <c r="C12" s="32">
        <v>0.53</v>
      </c>
      <c r="D12" s="32">
        <v>0.66</v>
      </c>
      <c r="E12" s="32">
        <v>0.97</v>
      </c>
      <c r="F12" s="32">
        <v>1.03</v>
      </c>
      <c r="G12" s="32">
        <v>1.02</v>
      </c>
      <c r="H12" s="32">
        <v>0.84599999999999997</v>
      </c>
      <c r="I12" s="32">
        <v>1.0900000000000001</v>
      </c>
      <c r="J12" s="252">
        <v>1.23</v>
      </c>
      <c r="K12" s="252">
        <v>1.3</v>
      </c>
      <c r="L12" s="119"/>
    </row>
    <row r="13" spans="1:12" ht="12" customHeight="1" x14ac:dyDescent="0.2">
      <c r="A13" s="1" t="s">
        <v>163</v>
      </c>
      <c r="B13" s="32">
        <v>0.87</v>
      </c>
      <c r="C13" s="32">
        <v>0.95799999999999996</v>
      </c>
      <c r="D13" s="32">
        <v>0.91400000000000003</v>
      </c>
      <c r="E13" s="32">
        <v>1</v>
      </c>
      <c r="F13" s="32">
        <v>0.97</v>
      </c>
      <c r="G13" s="32">
        <v>0.97099999999999997</v>
      </c>
      <c r="H13" s="32">
        <v>0.94799999999999995</v>
      </c>
      <c r="I13" s="32">
        <v>0.86</v>
      </c>
      <c r="J13" s="32">
        <v>0.92</v>
      </c>
      <c r="K13" s="32">
        <v>0.96</v>
      </c>
      <c r="L13" s="119"/>
    </row>
    <row r="14" spans="1:12" ht="12" customHeight="1" x14ac:dyDescent="0.2">
      <c r="A14" s="1" t="s">
        <v>484</v>
      </c>
      <c r="B14" s="32">
        <v>0.68600000000000005</v>
      </c>
      <c r="C14" s="32">
        <v>0.66300000000000003</v>
      </c>
      <c r="D14" s="32">
        <v>0.69499999999999995</v>
      </c>
      <c r="E14" s="32">
        <v>0.76</v>
      </c>
      <c r="F14" s="32">
        <v>0.70799999999999996</v>
      </c>
      <c r="G14" s="32">
        <v>0.71199999999999997</v>
      </c>
      <c r="H14" s="32">
        <v>0.76300000000000001</v>
      </c>
      <c r="I14" s="32">
        <v>0.79</v>
      </c>
      <c r="J14" s="32">
        <v>0.85399999999999998</v>
      </c>
      <c r="K14" s="32">
        <v>0.79</v>
      </c>
      <c r="L14" s="119"/>
    </row>
    <row r="15" spans="1:12" ht="12" customHeight="1" x14ac:dyDescent="0.2">
      <c r="A15" s="1" t="s">
        <v>457</v>
      </c>
      <c r="B15" s="32">
        <v>0.27</v>
      </c>
      <c r="C15" s="32">
        <v>0.44400000000000001</v>
      </c>
      <c r="D15" s="32">
        <v>0.5</v>
      </c>
      <c r="E15" s="32">
        <v>0.48</v>
      </c>
      <c r="F15" s="32">
        <v>0.51500000000000001</v>
      </c>
      <c r="G15" s="32">
        <v>0.59399999999999997</v>
      </c>
      <c r="H15" s="32">
        <v>0.752</v>
      </c>
      <c r="I15" s="32">
        <v>0.74</v>
      </c>
      <c r="J15" s="32">
        <v>0.751</v>
      </c>
      <c r="K15" s="32">
        <v>0.77</v>
      </c>
      <c r="L15" s="119"/>
    </row>
    <row r="16" spans="1:12" ht="12" customHeight="1" x14ac:dyDescent="0.2">
      <c r="A16" s="1" t="s">
        <v>703</v>
      </c>
      <c r="B16" s="253">
        <v>0.70299999999999996</v>
      </c>
      <c r="C16" s="253">
        <v>0.71299999999999997</v>
      </c>
      <c r="D16" s="253">
        <v>0.72</v>
      </c>
      <c r="E16" s="253">
        <v>0.72199999999999998</v>
      </c>
      <c r="F16" s="253">
        <v>0.74199999999999999</v>
      </c>
      <c r="G16" s="253">
        <v>0.73199999999999998</v>
      </c>
      <c r="H16" s="253">
        <v>0.71</v>
      </c>
      <c r="I16" s="253">
        <v>0.7</v>
      </c>
      <c r="J16" s="32">
        <v>0.751</v>
      </c>
      <c r="K16" s="32">
        <v>0.75</v>
      </c>
      <c r="L16" s="119"/>
    </row>
    <row r="17" spans="1:14" ht="12" customHeight="1" x14ac:dyDescent="0.2">
      <c r="A17" s="1" t="s">
        <v>579</v>
      </c>
      <c r="B17" s="253">
        <v>0.38</v>
      </c>
      <c r="C17" s="253">
        <v>0.36</v>
      </c>
      <c r="D17" s="253">
        <v>0.42</v>
      </c>
      <c r="E17" s="253">
        <v>0.44</v>
      </c>
      <c r="F17" s="253">
        <v>0.43</v>
      </c>
      <c r="G17" s="377">
        <v>0.57450000000000045</v>
      </c>
      <c r="H17" s="377">
        <v>0.7</v>
      </c>
      <c r="I17" s="377">
        <v>0.61999999999999744</v>
      </c>
      <c r="J17" s="32">
        <v>0.60299999999999998</v>
      </c>
      <c r="K17" s="32">
        <v>0.7</v>
      </c>
      <c r="L17" s="119"/>
    </row>
    <row r="18" spans="1:14" ht="12" customHeight="1" x14ac:dyDescent="0.2">
      <c r="A18" s="1" t="s">
        <v>161</v>
      </c>
      <c r="B18" s="32">
        <v>3.8392309999999958</v>
      </c>
      <c r="C18" s="32">
        <v>3.5396419999999984</v>
      </c>
      <c r="D18" s="32">
        <v>3.476931</v>
      </c>
      <c r="E18" s="32">
        <v>3.7679660000000008</v>
      </c>
      <c r="F18" s="32">
        <v>3.7808899999999994</v>
      </c>
      <c r="G18" s="32">
        <v>3.9735700000000005</v>
      </c>
      <c r="H18" s="32">
        <v>4.1870000000000012</v>
      </c>
      <c r="I18" s="32">
        <v>4.0450000000000017</v>
      </c>
      <c r="J18" s="32">
        <v>4.1909999999999998</v>
      </c>
      <c r="K18" s="32">
        <v>4.1399999999999997</v>
      </c>
      <c r="L18" s="119"/>
    </row>
    <row r="19" spans="1:14" x14ac:dyDescent="0.2">
      <c r="H19" s="1"/>
    </row>
    <row r="20" spans="1:14" x14ac:dyDescent="0.2">
      <c r="H20" s="1"/>
    </row>
    <row r="21" spans="1:14" x14ac:dyDescent="0.2">
      <c r="A21" s="425" t="s">
        <v>676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</row>
    <row r="22" spans="1:14" ht="24" customHeight="1" x14ac:dyDescent="0.2">
      <c r="A22" s="426" t="s">
        <v>677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</row>
    <row r="25" spans="1:14" x14ac:dyDescent="0.2">
      <c r="N25" s="288"/>
    </row>
    <row r="28" spans="1:14" x14ac:dyDescent="0.2">
      <c r="B28" s="289"/>
      <c r="C28" s="289"/>
      <c r="D28" s="289"/>
      <c r="E28" s="289"/>
      <c r="F28" s="289"/>
      <c r="G28" s="289"/>
      <c r="H28" s="289"/>
      <c r="I28" s="118"/>
      <c r="J28" s="118"/>
      <c r="M28" s="118"/>
    </row>
    <row r="29" spans="1:14" x14ac:dyDescent="0.2">
      <c r="N29" s="121"/>
    </row>
    <row r="32" spans="1:14" x14ac:dyDescent="0.2">
      <c r="K32" s="288"/>
    </row>
    <row r="33" spans="2:11" x14ac:dyDescent="0.2">
      <c r="B33" s="290"/>
      <c r="D33" s="32"/>
      <c r="E33" s="290"/>
      <c r="F33" s="32"/>
      <c r="G33" s="32"/>
      <c r="H33" s="32"/>
      <c r="I33" s="288"/>
      <c r="K33" s="291"/>
    </row>
    <row r="34" spans="2:11" x14ac:dyDescent="0.2">
      <c r="C34" s="290"/>
    </row>
    <row r="35" spans="2:11" x14ac:dyDescent="0.2">
      <c r="G35" s="32"/>
      <c r="K35" s="288"/>
    </row>
    <row r="36" spans="2:11" x14ac:dyDescent="0.2">
      <c r="C36" s="32"/>
      <c r="D36" s="32"/>
    </row>
    <row r="37" spans="2:11" x14ac:dyDescent="0.2">
      <c r="H37" s="290"/>
    </row>
  </sheetData>
  <mergeCells count="2">
    <mergeCell ref="A21:K21"/>
    <mergeCell ref="A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7"/>
  <sheetViews>
    <sheetView showGridLines="0" zoomScaleNormal="100" workbookViewId="0">
      <selection activeCell="B1" sqref="B1"/>
    </sheetView>
  </sheetViews>
  <sheetFormatPr baseColWidth="10" defaultColWidth="11.5703125" defaultRowHeight="12" x14ac:dyDescent="0.2"/>
  <cols>
    <col min="1" max="1" width="46.85546875" style="1" customWidth="1"/>
    <col min="2" max="11" width="9.42578125" style="39" customWidth="1"/>
    <col min="12" max="16384" width="11.5703125" style="1"/>
  </cols>
  <sheetData>
    <row r="1" spans="1:15" x14ac:dyDescent="0.2">
      <c r="A1" s="2" t="s">
        <v>726</v>
      </c>
    </row>
    <row r="2" spans="1:15" x14ac:dyDescent="0.2">
      <c r="A2" s="174" t="s">
        <v>148</v>
      </c>
    </row>
    <row r="3" spans="1:15" x14ac:dyDescent="0.2"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5" x14ac:dyDescent="0.2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5" ht="14.25" x14ac:dyDescent="0.2">
      <c r="A5" s="4" t="s">
        <v>149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727</v>
      </c>
    </row>
    <row r="6" spans="1:15" x14ac:dyDescent="0.2">
      <c r="A6" s="2" t="s">
        <v>32</v>
      </c>
      <c r="B6" s="139">
        <f t="shared" ref="B6:K6" si="0">SUM(B8:B28)</f>
        <v>1247184.0293920001</v>
      </c>
      <c r="C6" s="139">
        <f t="shared" si="0"/>
        <v>1235345.0680179994</v>
      </c>
      <c r="D6" s="139">
        <f t="shared" si="0"/>
        <v>1298761.3646879997</v>
      </c>
      <c r="E6" s="139">
        <f t="shared" si="0"/>
        <v>1375640.6942070001</v>
      </c>
      <c r="F6" s="139">
        <f t="shared" si="0"/>
        <v>1377642.4139870002</v>
      </c>
      <c r="G6" s="139">
        <f t="shared" si="0"/>
        <v>1700817.4199590001</v>
      </c>
      <c r="H6" s="139">
        <f t="shared" si="0"/>
        <v>2353858.5579240001</v>
      </c>
      <c r="I6" s="153">
        <f t="shared" si="0"/>
        <v>2445583.8150159996</v>
      </c>
      <c r="J6" s="153">
        <f t="shared" si="0"/>
        <v>2437034.8892940003</v>
      </c>
      <c r="K6" s="153">
        <f t="shared" si="0"/>
        <v>2455439.9084949992</v>
      </c>
    </row>
    <row r="7" spans="1:15" x14ac:dyDescent="0.2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5" ht="11.45" customHeight="1" x14ac:dyDescent="0.2">
      <c r="A8" s="1" t="s">
        <v>232</v>
      </c>
      <c r="B8" s="53">
        <v>312336.01296299999</v>
      </c>
      <c r="C8" s="53">
        <v>302904.68889599998</v>
      </c>
      <c r="D8" s="53">
        <v>278812.47314999998</v>
      </c>
      <c r="E8" s="53">
        <v>261347.92904100005</v>
      </c>
      <c r="F8" s="53">
        <v>235276.903792</v>
      </c>
      <c r="G8" s="53">
        <v>255916.96927999999</v>
      </c>
      <c r="H8" s="53">
        <v>522133.96478699998</v>
      </c>
      <c r="I8" s="53">
        <v>501814.506139</v>
      </c>
      <c r="J8" s="53">
        <v>494284.48793100001</v>
      </c>
      <c r="K8" s="53">
        <v>473979.85330800002</v>
      </c>
      <c r="L8" s="119"/>
      <c r="M8" s="119"/>
      <c r="N8" s="119"/>
      <c r="O8" s="53"/>
    </row>
    <row r="9" spans="1:15" ht="11.45" customHeight="1" x14ac:dyDescent="0.2">
      <c r="A9" s="1" t="s">
        <v>590</v>
      </c>
      <c r="B9" s="53">
        <v>325043.20130000002</v>
      </c>
      <c r="C9" s="53">
        <v>347059.1974</v>
      </c>
      <c r="D9" s="53">
        <v>462832.33370000002</v>
      </c>
      <c r="E9" s="53">
        <v>461058.29389999999</v>
      </c>
      <c r="F9" s="53">
        <v>362382.2513</v>
      </c>
      <c r="G9" s="53">
        <v>411972.9939</v>
      </c>
      <c r="H9" s="53">
        <v>443625.10165100003</v>
      </c>
      <c r="I9" s="53">
        <v>439247.85459</v>
      </c>
      <c r="J9" s="53">
        <v>459539.07672000007</v>
      </c>
      <c r="K9" s="53">
        <v>459513.47050499998</v>
      </c>
      <c r="L9" s="119"/>
      <c r="M9" s="119"/>
      <c r="N9" s="119"/>
      <c r="O9" s="53"/>
    </row>
    <row r="10" spans="1:15" ht="11.45" customHeight="1" x14ac:dyDescent="0.2">
      <c r="A10" s="1" t="s">
        <v>798</v>
      </c>
      <c r="B10" s="53">
        <v>334437.06645499991</v>
      </c>
      <c r="C10" s="53">
        <v>295841.53940199991</v>
      </c>
      <c r="D10" s="53">
        <v>311111.46747300006</v>
      </c>
      <c r="E10" s="53">
        <v>307680.17779399996</v>
      </c>
      <c r="F10" s="53">
        <v>318848.96765599999</v>
      </c>
      <c r="G10" s="53">
        <v>321787.02382200008</v>
      </c>
      <c r="H10" s="53">
        <v>312859.166455</v>
      </c>
      <c r="I10" s="53">
        <v>306153.45736999996</v>
      </c>
      <c r="J10" s="53">
        <v>330837.28453399998</v>
      </c>
      <c r="K10" s="53">
        <v>414394.01040199993</v>
      </c>
      <c r="L10" s="119"/>
      <c r="M10" s="119"/>
      <c r="N10" s="119"/>
      <c r="O10" s="53"/>
    </row>
    <row r="11" spans="1:15" ht="11.45" customHeight="1" x14ac:dyDescent="0.2">
      <c r="A11" s="1" t="s">
        <v>799</v>
      </c>
      <c r="B11" s="53" t="s">
        <v>47</v>
      </c>
      <c r="C11" s="53" t="s">
        <v>47</v>
      </c>
      <c r="D11" s="53" t="s">
        <v>47</v>
      </c>
      <c r="E11" s="53" t="s">
        <v>47</v>
      </c>
      <c r="F11" s="53" t="s">
        <v>47</v>
      </c>
      <c r="G11" s="53">
        <v>6666.7896600000004</v>
      </c>
      <c r="H11" s="53">
        <v>329368.43739899999</v>
      </c>
      <c r="I11" s="53">
        <v>452949.57942699996</v>
      </c>
      <c r="J11" s="53">
        <v>385308.13605300005</v>
      </c>
      <c r="K11" s="53">
        <v>382524.17244199995</v>
      </c>
      <c r="L11" s="119"/>
      <c r="M11" s="119"/>
      <c r="N11" s="119"/>
      <c r="O11" s="53"/>
    </row>
    <row r="12" spans="1:15" ht="11.45" customHeight="1" x14ac:dyDescent="0.2">
      <c r="A12" s="1" t="s">
        <v>800</v>
      </c>
      <c r="B12" s="53" t="s">
        <v>47</v>
      </c>
      <c r="C12" s="53" t="s">
        <v>47</v>
      </c>
      <c r="D12" s="53">
        <v>51875.648823000003</v>
      </c>
      <c r="E12" s="53">
        <v>151187.00269199998</v>
      </c>
      <c r="F12" s="53">
        <v>167116.69089</v>
      </c>
      <c r="G12" s="53">
        <v>203360.28981900003</v>
      </c>
      <c r="H12" s="53">
        <v>221399.22729700006</v>
      </c>
      <c r="I12" s="53">
        <v>206493.350744</v>
      </c>
      <c r="J12" s="53">
        <v>205413.97328299997</v>
      </c>
      <c r="K12" s="53">
        <v>197628.53684799999</v>
      </c>
      <c r="L12" s="119"/>
      <c r="M12" s="119"/>
      <c r="N12" s="119"/>
      <c r="O12" s="53"/>
    </row>
    <row r="13" spans="1:15" ht="11.45" customHeight="1" x14ac:dyDescent="0.2">
      <c r="A13" s="1" t="s">
        <v>801</v>
      </c>
      <c r="B13" s="53" t="s">
        <v>47</v>
      </c>
      <c r="C13" s="53" t="s">
        <v>47</v>
      </c>
      <c r="D13" s="53" t="s">
        <v>47</v>
      </c>
      <c r="E13" s="53" t="s">
        <v>47</v>
      </c>
      <c r="F13" s="53">
        <v>70262.114339999986</v>
      </c>
      <c r="G13" s="53">
        <v>182213.66985999999</v>
      </c>
      <c r="H13" s="53">
        <v>168375.53229999999</v>
      </c>
      <c r="I13" s="53">
        <v>194704.33410000004</v>
      </c>
      <c r="J13" s="53">
        <v>208298.38832900001</v>
      </c>
      <c r="K13" s="53">
        <v>190014.34260899998</v>
      </c>
      <c r="L13" s="119"/>
      <c r="M13" s="119"/>
      <c r="N13" s="119"/>
      <c r="O13" s="53"/>
    </row>
    <row r="14" spans="1:15" ht="11.45" customHeight="1" x14ac:dyDescent="0.2">
      <c r="A14" s="1" t="s">
        <v>802</v>
      </c>
      <c r="B14" s="53" t="s">
        <v>47</v>
      </c>
      <c r="C14" s="53" t="s">
        <v>47</v>
      </c>
      <c r="D14" s="53" t="s">
        <v>47</v>
      </c>
      <c r="E14" s="53" t="s">
        <v>47</v>
      </c>
      <c r="F14" s="53">
        <v>130.32460800000001</v>
      </c>
      <c r="G14" s="53">
        <v>106063.119341</v>
      </c>
      <c r="H14" s="53">
        <v>133438.86025999999</v>
      </c>
      <c r="I14" s="53">
        <v>121781.55465999999</v>
      </c>
      <c r="J14" s="53">
        <v>122178.242746</v>
      </c>
      <c r="K14" s="53">
        <v>113910.27102799999</v>
      </c>
      <c r="L14" s="119"/>
      <c r="M14" s="119"/>
      <c r="N14" s="119"/>
      <c r="O14" s="53"/>
    </row>
    <row r="15" spans="1:15" ht="11.45" customHeight="1" x14ac:dyDescent="0.2">
      <c r="A15" s="1" t="s">
        <v>150</v>
      </c>
      <c r="B15" s="53">
        <v>18284.184700000002</v>
      </c>
      <c r="C15" s="53">
        <v>24346.664199999999</v>
      </c>
      <c r="D15" s="53">
        <v>23999.952300000001</v>
      </c>
      <c r="E15" s="53">
        <v>27894.516499999998</v>
      </c>
      <c r="F15" s="53">
        <v>43910.529000000002</v>
      </c>
      <c r="G15" s="53">
        <v>32315.160500000002</v>
      </c>
      <c r="H15" s="53">
        <v>49170.096599999997</v>
      </c>
      <c r="I15" s="53">
        <v>45778.039932</v>
      </c>
      <c r="J15" s="53">
        <v>47279.862781999989</v>
      </c>
      <c r="K15" s="53">
        <v>43663.945876999998</v>
      </c>
      <c r="L15" s="119"/>
      <c r="M15" s="119"/>
      <c r="N15" s="119"/>
      <c r="O15" s="48"/>
    </row>
    <row r="16" spans="1:15" ht="11.45" customHeight="1" x14ac:dyDescent="0.2">
      <c r="A16" s="254" t="s">
        <v>680</v>
      </c>
      <c r="B16" s="152">
        <v>18607.468650999999</v>
      </c>
      <c r="C16" s="152">
        <v>23259.215899999999</v>
      </c>
      <c r="D16" s="152">
        <v>29929.225720000002</v>
      </c>
      <c r="E16" s="152">
        <v>36970.387900000002</v>
      </c>
      <c r="F16" s="152">
        <v>41152.609431999997</v>
      </c>
      <c r="G16" s="152">
        <v>41030.488606999999</v>
      </c>
      <c r="H16" s="152">
        <v>42523.856615000004</v>
      </c>
      <c r="I16" s="255">
        <v>45030.368307999997</v>
      </c>
      <c r="J16" s="255">
        <v>39784.353266999999</v>
      </c>
      <c r="K16" s="255">
        <v>39279.247164000008</v>
      </c>
      <c r="L16" s="119"/>
      <c r="M16" s="119"/>
    </row>
    <row r="17" spans="1:13" ht="11.45" customHeight="1" x14ac:dyDescent="0.2">
      <c r="A17" s="1" t="s">
        <v>151</v>
      </c>
      <c r="B17" s="53" t="s">
        <v>47</v>
      </c>
      <c r="C17" s="53">
        <v>40244.730309999999</v>
      </c>
      <c r="D17" s="53">
        <v>37673.181240000005</v>
      </c>
      <c r="E17" s="53">
        <v>31443.15364</v>
      </c>
      <c r="F17" s="53">
        <v>33679.652047999996</v>
      </c>
      <c r="G17" s="53">
        <v>29886.32374</v>
      </c>
      <c r="H17" s="53">
        <v>32281.908646</v>
      </c>
      <c r="I17" s="53">
        <v>31460.013080000004</v>
      </c>
      <c r="J17" s="53">
        <v>33482.596153999999</v>
      </c>
      <c r="K17" s="53">
        <v>32650.550569999996</v>
      </c>
      <c r="L17" s="119"/>
      <c r="M17" s="119"/>
    </row>
    <row r="18" spans="1:13" ht="11.45" customHeight="1" x14ac:dyDescent="0.2">
      <c r="A18" s="1" t="s">
        <v>592</v>
      </c>
      <c r="B18" s="53">
        <v>23154.080000000002</v>
      </c>
      <c r="C18" s="53">
        <v>22576.134152999999</v>
      </c>
      <c r="D18" s="53">
        <v>20887.052057999997</v>
      </c>
      <c r="E18" s="53">
        <v>18431.229535999999</v>
      </c>
      <c r="F18" s="53">
        <v>18225.360414000002</v>
      </c>
      <c r="G18" s="53">
        <v>19089.292916999999</v>
      </c>
      <c r="H18" s="53">
        <v>19930.115540000003</v>
      </c>
      <c r="I18" s="53">
        <v>19780.250608999999</v>
      </c>
      <c r="J18" s="53">
        <v>18737.110728000003</v>
      </c>
      <c r="K18" s="53">
        <v>18158.421459999998</v>
      </c>
      <c r="L18" s="119"/>
      <c r="M18" s="119"/>
    </row>
    <row r="19" spans="1:13" ht="11.45" customHeight="1" x14ac:dyDescent="0.2">
      <c r="A19" s="1" t="s">
        <v>803</v>
      </c>
      <c r="B19" s="53" t="s">
        <v>47</v>
      </c>
      <c r="C19" s="53" t="s">
        <v>47</v>
      </c>
      <c r="D19" s="53" t="s">
        <v>47</v>
      </c>
      <c r="E19" s="53" t="s">
        <v>47</v>
      </c>
      <c r="F19" s="53" t="s">
        <v>47</v>
      </c>
      <c r="G19" s="53" t="s">
        <v>47</v>
      </c>
      <c r="H19" s="53" t="s">
        <v>47</v>
      </c>
      <c r="I19" s="53">
        <v>4841.9547519999996</v>
      </c>
      <c r="J19" s="53">
        <v>19627.735545999996</v>
      </c>
      <c r="K19" s="53">
        <v>17082.549255999998</v>
      </c>
      <c r="L19" s="119"/>
      <c r="M19" s="119"/>
    </row>
    <row r="20" spans="1:13" ht="11.45" customHeight="1" x14ac:dyDescent="0.2">
      <c r="A20" s="1" t="s">
        <v>266</v>
      </c>
      <c r="B20" s="53">
        <v>6412.7878859999992</v>
      </c>
      <c r="C20" s="53">
        <v>6935.2976130000006</v>
      </c>
      <c r="D20" s="53">
        <v>5033.545983</v>
      </c>
      <c r="E20" s="53">
        <v>3905.7941769999998</v>
      </c>
      <c r="F20" s="53">
        <v>4633.1560210000007</v>
      </c>
      <c r="G20" s="53">
        <v>3341.3769950000001</v>
      </c>
      <c r="H20" s="53">
        <v>3832.8360489999995</v>
      </c>
      <c r="I20" s="53">
        <v>6834.9768890000005</v>
      </c>
      <c r="J20" s="53">
        <v>9558.2371540000004</v>
      </c>
      <c r="K20" s="53">
        <v>10932.956056000001</v>
      </c>
      <c r="L20" s="119"/>
      <c r="M20" s="119"/>
    </row>
    <row r="21" spans="1:13" ht="11.45" customHeight="1" x14ac:dyDescent="0.2">
      <c r="A21" s="1" t="s">
        <v>593</v>
      </c>
      <c r="B21" s="53" t="s">
        <v>47</v>
      </c>
      <c r="C21" s="53" t="s">
        <v>47</v>
      </c>
      <c r="D21" s="53" t="s">
        <v>47</v>
      </c>
      <c r="E21" s="53" t="s">
        <v>47</v>
      </c>
      <c r="F21" s="53">
        <v>21158.845159</v>
      </c>
      <c r="G21" s="53">
        <v>20334.424174000003</v>
      </c>
      <c r="H21" s="53">
        <v>13342.388325999998</v>
      </c>
      <c r="I21" s="53">
        <v>12209.770822</v>
      </c>
      <c r="J21" s="53">
        <v>11734.219479999998</v>
      </c>
      <c r="K21" s="53">
        <v>7628.7342550000003</v>
      </c>
      <c r="L21" s="119"/>
      <c r="M21" s="119"/>
    </row>
    <row r="22" spans="1:13" x14ac:dyDescent="0.2">
      <c r="A22" s="1" t="s">
        <v>273</v>
      </c>
      <c r="B22" s="53" t="s">
        <v>47</v>
      </c>
      <c r="C22" s="53" t="s">
        <v>47</v>
      </c>
      <c r="D22" s="53">
        <v>2540.2671659999996</v>
      </c>
      <c r="E22" s="53">
        <v>4118.0498530000004</v>
      </c>
      <c r="F22" s="53">
        <v>6909.7186420000007</v>
      </c>
      <c r="G22" s="53">
        <v>7949.2475459999987</v>
      </c>
      <c r="H22" s="53">
        <v>7530.0712750000002</v>
      </c>
      <c r="I22" s="53">
        <v>7215.4291520000006</v>
      </c>
      <c r="J22" s="53">
        <v>6462.2800190000007</v>
      </c>
      <c r="K22" s="53">
        <v>7332.5416749999995</v>
      </c>
      <c r="L22" s="119"/>
      <c r="M22" s="119"/>
    </row>
    <row r="23" spans="1:13" x14ac:dyDescent="0.2">
      <c r="A23" s="1" t="s">
        <v>39</v>
      </c>
      <c r="B23" s="53">
        <v>6022.5152410000001</v>
      </c>
      <c r="C23" s="53">
        <v>4701.9952889999995</v>
      </c>
      <c r="D23" s="53">
        <v>4372.7429329999995</v>
      </c>
      <c r="E23" s="53">
        <v>4969.5412880000003</v>
      </c>
      <c r="F23" s="53">
        <v>4499.0016590000005</v>
      </c>
      <c r="G23" s="53">
        <v>5464.1426260000007</v>
      </c>
      <c r="H23" s="53">
        <v>5981.3771490000008</v>
      </c>
      <c r="I23" s="53">
        <v>5458.2537019999991</v>
      </c>
      <c r="J23" s="53">
        <v>5435.9820450000007</v>
      </c>
      <c r="K23" s="53">
        <v>5157.3754639999997</v>
      </c>
      <c r="L23" s="119"/>
      <c r="M23" s="119"/>
    </row>
    <row r="24" spans="1:13" x14ac:dyDescent="0.2">
      <c r="A24" s="178" t="s">
        <v>683</v>
      </c>
      <c r="B24" s="152">
        <v>1166.102946</v>
      </c>
      <c r="C24" s="152">
        <v>1148.3271110000001</v>
      </c>
      <c r="D24" s="152">
        <v>929.53241300000002</v>
      </c>
      <c r="E24" s="152">
        <v>865.21490400000005</v>
      </c>
      <c r="F24" s="152">
        <v>1582.818589</v>
      </c>
      <c r="G24" s="152">
        <v>1565.9806639999999</v>
      </c>
      <c r="H24" s="152">
        <v>1263.4752570000001</v>
      </c>
      <c r="I24" s="152">
        <v>1284.648764</v>
      </c>
      <c r="J24" s="152">
        <v>1988.8852800000002</v>
      </c>
      <c r="K24" s="53">
        <v>4588.0836180000006</v>
      </c>
      <c r="L24" s="119"/>
      <c r="M24" s="119"/>
    </row>
    <row r="25" spans="1:13" x14ac:dyDescent="0.2">
      <c r="A25" s="256" t="s">
        <v>192</v>
      </c>
      <c r="B25" s="145">
        <v>3736.9485290000002</v>
      </c>
      <c r="C25" s="145">
        <v>4790.8270000000002</v>
      </c>
      <c r="D25" s="145">
        <v>5446.6130199999998</v>
      </c>
      <c r="E25" s="145">
        <v>6513.3082999999997</v>
      </c>
      <c r="F25" s="145">
        <v>6185.9826729999995</v>
      </c>
      <c r="G25" s="145">
        <v>5930.6957899999989</v>
      </c>
      <c r="H25" s="145">
        <v>2653.8507999999997</v>
      </c>
      <c r="I25" s="145">
        <v>2864.6116999999999</v>
      </c>
      <c r="J25" s="145">
        <v>3186.9015000000004</v>
      </c>
      <c r="K25" s="53">
        <v>4102.6838229999994</v>
      </c>
      <c r="L25" s="119"/>
      <c r="M25" s="119"/>
    </row>
    <row r="26" spans="1:13" x14ac:dyDescent="0.2">
      <c r="A26" s="1" t="s">
        <v>278</v>
      </c>
      <c r="B26" s="53">
        <v>21.052800000000001</v>
      </c>
      <c r="C26" s="53">
        <v>2061.5851819999998</v>
      </c>
      <c r="D26" s="53">
        <v>2175.0934249999996</v>
      </c>
      <c r="E26" s="53">
        <v>2942.7176240000003</v>
      </c>
      <c r="F26" s="53">
        <v>3069.599459</v>
      </c>
      <c r="G26" s="53">
        <v>2932.9722969999998</v>
      </c>
      <c r="H26" s="53">
        <v>3717.1968849999998</v>
      </c>
      <c r="I26" s="53">
        <v>3937.0892369999997</v>
      </c>
      <c r="J26" s="53">
        <v>3538.3328710000005</v>
      </c>
      <c r="K26" s="53">
        <v>3271.5285799999997</v>
      </c>
      <c r="L26" s="119"/>
      <c r="M26" s="119"/>
    </row>
    <row r="27" spans="1:13" x14ac:dyDescent="0.2">
      <c r="A27" s="178" t="s">
        <v>728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990.721</v>
      </c>
      <c r="K27" s="53">
        <v>3120.8882559999997</v>
      </c>
      <c r="L27" s="119"/>
      <c r="M27" s="119"/>
    </row>
    <row r="28" spans="1:13" x14ac:dyDescent="0.2">
      <c r="A28" s="1" t="s">
        <v>175</v>
      </c>
      <c r="B28" s="43">
        <v>197962.60792100034</v>
      </c>
      <c r="C28" s="43">
        <v>159474.86556199961</v>
      </c>
      <c r="D28" s="43">
        <v>61142.235283999471</v>
      </c>
      <c r="E28" s="43">
        <v>56313.377058000304</v>
      </c>
      <c r="F28" s="43">
        <v>38617.88830500003</v>
      </c>
      <c r="G28" s="43">
        <v>42996.458421000047</v>
      </c>
      <c r="H28" s="43">
        <v>40431.094633000437</v>
      </c>
      <c r="I28" s="43">
        <v>35743.771039000247</v>
      </c>
      <c r="J28" s="53">
        <v>29368.081871999893</v>
      </c>
      <c r="K28" s="53">
        <v>26505.745298998896</v>
      </c>
      <c r="L28" s="119"/>
      <c r="M28" s="119"/>
    </row>
    <row r="30" spans="1:13" x14ac:dyDescent="0.2">
      <c r="A30" s="259" t="s">
        <v>704</v>
      </c>
      <c r="B30" s="264"/>
      <c r="C30" s="264"/>
      <c r="D30" s="293"/>
      <c r="E30" s="293"/>
      <c r="F30" s="293"/>
      <c r="G30" s="293"/>
      <c r="H30" s="293"/>
      <c r="I30" s="294"/>
      <c r="J30" s="294"/>
      <c r="K30" s="294"/>
    </row>
    <row r="31" spans="1:13" x14ac:dyDescent="0.2">
      <c r="A31" s="1" t="s">
        <v>809</v>
      </c>
      <c r="B31" s="23"/>
      <c r="C31" s="23"/>
      <c r="I31" s="40"/>
      <c r="J31" s="40"/>
      <c r="K31" s="40"/>
    </row>
    <row r="32" spans="1:13" x14ac:dyDescent="0.2">
      <c r="A32" s="1" t="s">
        <v>804</v>
      </c>
      <c r="B32" s="23"/>
      <c r="C32" s="23"/>
    </row>
    <row r="33" spans="1:11" x14ac:dyDescent="0.2">
      <c r="A33" s="1" t="s">
        <v>805</v>
      </c>
      <c r="B33" s="23"/>
      <c r="C33" s="23"/>
    </row>
    <row r="34" spans="1:11" x14ac:dyDescent="0.2">
      <c r="A34" s="1" t="s">
        <v>806</v>
      </c>
      <c r="B34" s="23"/>
      <c r="C34" s="23"/>
    </row>
    <row r="35" spans="1:11" x14ac:dyDescent="0.2">
      <c r="A35" s="1" t="s">
        <v>807</v>
      </c>
      <c r="B35" s="23"/>
      <c r="C35" s="23"/>
    </row>
    <row r="36" spans="1:11" x14ac:dyDescent="0.2">
      <c r="A36" s="1" t="s">
        <v>808</v>
      </c>
      <c r="B36" s="23"/>
      <c r="C36" s="23"/>
      <c r="G36" s="116"/>
    </row>
    <row r="37" spans="1:11" x14ac:dyDescent="0.2">
      <c r="A37" s="6" t="s">
        <v>597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</sheetData>
  <sortState ref="A32:K35">
    <sortCondition ref="A35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0"/>
  <sheetViews>
    <sheetView showGridLines="0" zoomScaleNormal="100" workbookViewId="0">
      <selection activeCell="B1" sqref="B1"/>
    </sheetView>
  </sheetViews>
  <sheetFormatPr baseColWidth="10" defaultColWidth="11.5703125" defaultRowHeight="12" x14ac:dyDescent="0.2"/>
  <cols>
    <col min="1" max="1" width="14.7109375" style="1" customWidth="1"/>
    <col min="2" max="7" width="10.7109375" style="9" customWidth="1"/>
    <col min="8" max="11" width="10.7109375" style="1" customWidth="1"/>
    <col min="12" max="16384" width="11.5703125" style="1"/>
  </cols>
  <sheetData>
    <row r="1" spans="1:14" x14ac:dyDescent="0.2">
      <c r="A1" s="2" t="s">
        <v>729</v>
      </c>
    </row>
    <row r="2" spans="1:14" x14ac:dyDescent="0.2">
      <c r="A2" s="174" t="s">
        <v>152</v>
      </c>
    </row>
    <row r="4" spans="1:14" x14ac:dyDescent="0.2">
      <c r="B4" s="3"/>
      <c r="C4" s="3"/>
      <c r="D4" s="3"/>
      <c r="E4" s="3"/>
      <c r="F4" s="3"/>
      <c r="G4" s="3"/>
      <c r="H4" s="3"/>
    </row>
    <row r="5" spans="1:14" ht="14.25" x14ac:dyDescent="0.2">
      <c r="A5" s="4" t="s">
        <v>305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 t="s">
        <v>725</v>
      </c>
    </row>
    <row r="6" spans="1:14" x14ac:dyDescent="0.2">
      <c r="A6" s="2" t="s">
        <v>32</v>
      </c>
      <c r="B6" s="28">
        <f t="shared" ref="B6:I6" si="0">SUM(B8:B23)</f>
        <v>1247184.0293919998</v>
      </c>
      <c r="C6" s="28">
        <f t="shared" si="0"/>
        <v>1235345.0680179996</v>
      </c>
      <c r="D6" s="28">
        <f t="shared" si="0"/>
        <v>1298761.3646879999</v>
      </c>
      <c r="E6" s="28">
        <f t="shared" si="0"/>
        <v>1375640.6942070005</v>
      </c>
      <c r="F6" s="28">
        <f t="shared" si="0"/>
        <v>1377642.413987</v>
      </c>
      <c r="G6" s="28">
        <f t="shared" si="0"/>
        <v>1700817.4199589998</v>
      </c>
      <c r="H6" s="28">
        <f t="shared" si="0"/>
        <v>2353858.5579240001</v>
      </c>
      <c r="I6" s="28">
        <f t="shared" si="0"/>
        <v>2445583.8150160005</v>
      </c>
      <c r="J6" s="28">
        <f>SUM(J8:J23)</f>
        <v>2437034.8892939999</v>
      </c>
      <c r="K6" s="28">
        <f>SUM(K8:K23)</f>
        <v>2455439.9084949996</v>
      </c>
    </row>
    <row r="7" spans="1:14" x14ac:dyDescent="0.2">
      <c r="B7" s="33"/>
      <c r="C7" s="10"/>
      <c r="D7" s="33"/>
      <c r="E7" s="10"/>
      <c r="F7" s="10"/>
      <c r="G7" s="10"/>
      <c r="H7" s="10"/>
      <c r="I7" s="10"/>
      <c r="J7" s="10"/>
      <c r="K7" s="10"/>
    </row>
    <row r="8" spans="1:14" ht="11.45" customHeight="1" x14ac:dyDescent="0.2">
      <c r="A8" s="1" t="s">
        <v>178</v>
      </c>
      <c r="B8" s="10">
        <v>313608.33887500002</v>
      </c>
      <c r="C8" s="10">
        <v>304387.45837999997</v>
      </c>
      <c r="D8" s="10">
        <v>280950.669972</v>
      </c>
      <c r="E8" s="10">
        <v>262824.43580800004</v>
      </c>
      <c r="F8" s="10">
        <v>236809.09833499999</v>
      </c>
      <c r="G8" s="10">
        <v>257662.90678799999</v>
      </c>
      <c r="H8" s="111">
        <v>524024.34368499997</v>
      </c>
      <c r="I8" s="111">
        <v>503277.523132</v>
      </c>
      <c r="J8" s="37">
        <v>496867.86837799998</v>
      </c>
      <c r="K8" s="37">
        <v>478748.38156200002</v>
      </c>
      <c r="L8" s="119"/>
      <c r="M8" s="119"/>
      <c r="N8" s="111"/>
    </row>
    <row r="9" spans="1:14" ht="11.45" customHeight="1" x14ac:dyDescent="0.2">
      <c r="A9" s="1" t="s">
        <v>499</v>
      </c>
      <c r="B9" s="33">
        <v>332279.79770500003</v>
      </c>
      <c r="C9" s="10">
        <v>353922.61948300007</v>
      </c>
      <c r="D9" s="33">
        <v>470168.64439900004</v>
      </c>
      <c r="E9" s="10">
        <v>469656.42338599992</v>
      </c>
      <c r="F9" s="10">
        <v>371464.71220500005</v>
      </c>
      <c r="G9" s="10">
        <v>422257.4062170001</v>
      </c>
      <c r="H9" s="111">
        <v>454447.17683800007</v>
      </c>
      <c r="I9" s="111">
        <v>447232.35121700005</v>
      </c>
      <c r="J9" s="37">
        <v>467756.71874700009</v>
      </c>
      <c r="K9" s="37">
        <v>466105.54834699992</v>
      </c>
      <c r="L9" s="119"/>
      <c r="M9" s="119"/>
      <c r="N9" s="111"/>
    </row>
    <row r="10" spans="1:14" ht="11.45" customHeight="1" x14ac:dyDescent="0.2">
      <c r="A10" s="1" t="s">
        <v>730</v>
      </c>
      <c r="B10" s="33" t="s">
        <v>47</v>
      </c>
      <c r="C10" s="33" t="s">
        <v>47</v>
      </c>
      <c r="D10" s="33" t="s">
        <v>47</v>
      </c>
      <c r="E10" s="10" t="s">
        <v>47</v>
      </c>
      <c r="F10" s="33" t="s">
        <v>47</v>
      </c>
      <c r="G10" s="10">
        <v>6666.7896600000004</v>
      </c>
      <c r="H10" s="111">
        <v>329368.43739899999</v>
      </c>
      <c r="I10" s="111">
        <v>452949.57942699996</v>
      </c>
      <c r="J10" s="37">
        <v>385308.13605300005</v>
      </c>
      <c r="K10" s="37">
        <v>382536.19759399997</v>
      </c>
      <c r="L10" s="119"/>
      <c r="M10" s="119"/>
      <c r="N10" s="111"/>
    </row>
    <row r="11" spans="1:14" ht="11.45" customHeight="1" x14ac:dyDescent="0.2">
      <c r="A11" s="1" t="s">
        <v>183</v>
      </c>
      <c r="B11" s="10">
        <v>93015.124211000002</v>
      </c>
      <c r="C11" s="10">
        <v>95262.400116000004</v>
      </c>
      <c r="D11" s="10">
        <v>51875.648823000003</v>
      </c>
      <c r="E11" s="10">
        <v>151187.00269199998</v>
      </c>
      <c r="F11" s="10">
        <v>167247.01549799999</v>
      </c>
      <c r="G11" s="10">
        <v>309423.40916000004</v>
      </c>
      <c r="H11" s="111">
        <v>354838.08755700005</v>
      </c>
      <c r="I11" s="111">
        <v>328274.21729</v>
      </c>
      <c r="J11" s="37">
        <v>327592.73743400001</v>
      </c>
      <c r="K11" s="37">
        <v>311538.80787599995</v>
      </c>
      <c r="L11" s="119"/>
      <c r="M11" s="119"/>
      <c r="N11" s="111"/>
    </row>
    <row r="12" spans="1:14" ht="11.45" customHeight="1" x14ac:dyDescent="0.2">
      <c r="A12" s="1" t="s">
        <v>182</v>
      </c>
      <c r="B12" s="10">
        <v>166396.33312099997</v>
      </c>
      <c r="C12" s="10">
        <v>152214.97160299995</v>
      </c>
      <c r="D12" s="10">
        <v>149379.09380999999</v>
      </c>
      <c r="E12" s="10">
        <v>136135.33268199998</v>
      </c>
      <c r="F12" s="10">
        <v>136875.36406899997</v>
      </c>
      <c r="G12" s="10">
        <v>139850.80311099999</v>
      </c>
      <c r="H12" s="111">
        <v>137940.80056600002</v>
      </c>
      <c r="I12" s="111">
        <v>145034.95179600001</v>
      </c>
      <c r="J12" s="37">
        <v>168042.77278</v>
      </c>
      <c r="K12" s="37">
        <v>255806.10519899998</v>
      </c>
      <c r="L12" s="119"/>
      <c r="M12" s="119"/>
      <c r="N12" s="111"/>
    </row>
    <row r="13" spans="1:14" ht="11.45" customHeight="1" x14ac:dyDescent="0.2">
      <c r="A13" s="1" t="s">
        <v>500</v>
      </c>
      <c r="B13" s="10">
        <v>13299.046291000001</v>
      </c>
      <c r="C13" s="10">
        <v>8852.505723000002</v>
      </c>
      <c r="D13" s="10">
        <v>11309.986463000001</v>
      </c>
      <c r="E13" s="10">
        <v>12529.646585999999</v>
      </c>
      <c r="F13" s="10">
        <v>85049.106977999967</v>
      </c>
      <c r="G13" s="10">
        <v>203528.94270999997</v>
      </c>
      <c r="H13" s="111">
        <v>190007.14516099996</v>
      </c>
      <c r="I13" s="111">
        <v>214971.37629600009</v>
      </c>
      <c r="J13" s="37">
        <v>224263.52117599998</v>
      </c>
      <c r="K13" s="37">
        <v>203713.74625600001</v>
      </c>
      <c r="L13" s="119"/>
      <c r="M13" s="119"/>
      <c r="N13" s="111"/>
    </row>
    <row r="14" spans="1:14" ht="11.45" customHeight="1" x14ac:dyDescent="0.2">
      <c r="A14" s="1" t="s">
        <v>181</v>
      </c>
      <c r="B14" s="10">
        <v>174589.298412</v>
      </c>
      <c r="C14" s="10">
        <v>152099.03499999997</v>
      </c>
      <c r="D14" s="10">
        <v>167651.43867300003</v>
      </c>
      <c r="E14" s="10">
        <v>172816.28443699999</v>
      </c>
      <c r="F14" s="10">
        <v>183140.95038300002</v>
      </c>
      <c r="G14" s="10">
        <v>183117.39489900001</v>
      </c>
      <c r="H14" s="111">
        <v>174918.36588899998</v>
      </c>
      <c r="I14" s="111">
        <v>161118.50557399998</v>
      </c>
      <c r="J14" s="37">
        <v>162794.51175400001</v>
      </c>
      <c r="K14" s="37">
        <v>158587.90520299997</v>
      </c>
      <c r="L14" s="119"/>
      <c r="M14" s="119"/>
      <c r="N14" s="111"/>
    </row>
    <row r="15" spans="1:14" ht="11.45" customHeight="1" x14ac:dyDescent="0.2">
      <c r="A15" s="1" t="s">
        <v>186</v>
      </c>
      <c r="B15" s="10">
        <v>19311.747191999999</v>
      </c>
      <c r="C15" s="10">
        <v>25276.165266000004</v>
      </c>
      <c r="D15" s="10">
        <v>31667.434039</v>
      </c>
      <c r="E15" s="10">
        <v>38528.249164999987</v>
      </c>
      <c r="F15" s="10">
        <v>42459.999566999992</v>
      </c>
      <c r="G15" s="10">
        <v>42088.008214999994</v>
      </c>
      <c r="H15" s="111">
        <v>43155.228753000003</v>
      </c>
      <c r="I15" s="111">
        <v>50316.674041999991</v>
      </c>
      <c r="J15" s="37">
        <v>59899.500602999993</v>
      </c>
      <c r="K15" s="37">
        <v>56696.207697000005</v>
      </c>
      <c r="L15" s="119"/>
      <c r="M15" s="119"/>
      <c r="N15" s="120"/>
    </row>
    <row r="16" spans="1:14" ht="11.45" customHeight="1" x14ac:dyDescent="0.2">
      <c r="A16" s="1" t="s">
        <v>184</v>
      </c>
      <c r="B16" s="10">
        <v>29221.535363999999</v>
      </c>
      <c r="C16" s="10">
        <v>35307.008000000002</v>
      </c>
      <c r="D16" s="10">
        <v>35833.539011000001</v>
      </c>
      <c r="E16" s="10">
        <v>39968.525392000003</v>
      </c>
      <c r="F16" s="10">
        <v>58287.115205000002</v>
      </c>
      <c r="G16" s="10">
        <v>46896.304346999998</v>
      </c>
      <c r="H16" s="111">
        <v>61992.420449999998</v>
      </c>
      <c r="I16" s="111">
        <v>58144.05199</v>
      </c>
      <c r="J16" s="37">
        <v>59017.56803799999</v>
      </c>
      <c r="K16" s="37">
        <v>56243.286794</v>
      </c>
      <c r="L16" s="119"/>
    </row>
    <row r="17" spans="1:12" ht="11.45" customHeight="1" x14ac:dyDescent="0.2">
      <c r="A17" s="1" t="s">
        <v>185</v>
      </c>
      <c r="B17" s="10">
        <v>35306.930365</v>
      </c>
      <c r="C17" s="10">
        <v>39368.459580999996</v>
      </c>
      <c r="D17" s="10">
        <v>33041.197632999996</v>
      </c>
      <c r="E17" s="10">
        <v>30881.841121000001</v>
      </c>
      <c r="F17" s="10">
        <v>31495.542015999999</v>
      </c>
      <c r="G17" s="10">
        <v>30678.446395999996</v>
      </c>
      <c r="H17" s="111">
        <v>28459.460374000002</v>
      </c>
      <c r="I17" s="111">
        <v>31524.424798000004</v>
      </c>
      <c r="J17" s="37">
        <v>33159.249162</v>
      </c>
      <c r="K17" s="37">
        <v>37327.510547000005</v>
      </c>
      <c r="L17" s="119"/>
    </row>
    <row r="18" spans="1:12" ht="11.45" customHeight="1" x14ac:dyDescent="0.2">
      <c r="A18" s="1" t="s">
        <v>177</v>
      </c>
      <c r="B18" s="10">
        <v>43657.058119999994</v>
      </c>
      <c r="C18" s="10">
        <v>40369.976094999998</v>
      </c>
      <c r="D18" s="10">
        <v>38388.675879000002</v>
      </c>
      <c r="E18" s="10">
        <v>32181.124510000001</v>
      </c>
      <c r="F18" s="10">
        <v>34702.259268999995</v>
      </c>
      <c r="G18" s="10">
        <v>30710.242135</v>
      </c>
      <c r="H18" s="111">
        <v>32302.910145999998</v>
      </c>
      <c r="I18" s="111">
        <v>31460.013080000004</v>
      </c>
      <c r="J18" s="37">
        <v>33482.596153999999</v>
      </c>
      <c r="K18" s="37">
        <v>32650.550569999996</v>
      </c>
      <c r="L18" s="119"/>
    </row>
    <row r="19" spans="1:12" ht="11.45" customHeight="1" x14ac:dyDescent="0.2">
      <c r="A19" s="1" t="s">
        <v>187</v>
      </c>
      <c r="B19" s="10">
        <v>20421.447925000004</v>
      </c>
      <c r="C19" s="10">
        <v>20682.304787000001</v>
      </c>
      <c r="D19" s="10">
        <v>20642.30315</v>
      </c>
      <c r="E19" s="10">
        <v>20275.602720999999</v>
      </c>
      <c r="F19" s="10">
        <v>22894.273678000001</v>
      </c>
      <c r="G19" s="10">
        <v>21933.012808000003</v>
      </c>
      <c r="H19" s="111">
        <v>14670.127939999998</v>
      </c>
      <c r="I19" s="111">
        <v>13227.395023000001</v>
      </c>
      <c r="J19" s="37">
        <v>13009.786451999998</v>
      </c>
      <c r="K19" s="37">
        <v>9604.1891630000009</v>
      </c>
      <c r="L19" s="119"/>
    </row>
    <row r="20" spans="1:12" ht="11.45" customHeight="1" x14ac:dyDescent="0.2">
      <c r="A20" s="1" t="s">
        <v>180</v>
      </c>
      <c r="B20" s="10">
        <v>21.052800000000001</v>
      </c>
      <c r="C20" s="10">
        <v>2061.5851819999998</v>
      </c>
      <c r="D20" s="10">
        <v>2175.0934249999996</v>
      </c>
      <c r="E20" s="10">
        <v>2942.7176240000003</v>
      </c>
      <c r="F20" s="10">
        <v>3069.599459</v>
      </c>
      <c r="G20" s="10">
        <v>2932.9722969999998</v>
      </c>
      <c r="H20" s="111">
        <v>3717.1968849999998</v>
      </c>
      <c r="I20" s="111">
        <v>3937.0892369999997</v>
      </c>
      <c r="J20" s="37">
        <v>3538.3328710000005</v>
      </c>
      <c r="K20" s="37">
        <v>3271.5285799999997</v>
      </c>
      <c r="L20" s="119"/>
    </row>
    <row r="21" spans="1:12" ht="11.45" customHeight="1" x14ac:dyDescent="0.2">
      <c r="A21" s="1" t="s">
        <v>501</v>
      </c>
      <c r="B21" s="10">
        <v>3593.1211490000001</v>
      </c>
      <c r="C21" s="10">
        <v>3737.4792280000006</v>
      </c>
      <c r="D21" s="10">
        <v>3954.7343099999998</v>
      </c>
      <c r="E21" s="10">
        <v>3331.5301000000004</v>
      </c>
      <c r="F21" s="10">
        <v>1751.596628</v>
      </c>
      <c r="G21" s="10">
        <v>1362.9209199999998</v>
      </c>
      <c r="H21" s="111">
        <v>1788.1234400000001</v>
      </c>
      <c r="I21" s="111">
        <v>2179.5307899999998</v>
      </c>
      <c r="J21" s="37">
        <v>1929.0985800000001</v>
      </c>
      <c r="K21" s="37">
        <v>2117.8004500000002</v>
      </c>
      <c r="L21" s="119"/>
    </row>
    <row r="22" spans="1:12" x14ac:dyDescent="0.2">
      <c r="A22" s="1" t="s">
        <v>179</v>
      </c>
      <c r="B22" s="49">
        <v>675.23088400000006</v>
      </c>
      <c r="C22" s="49">
        <v>421.00720200000001</v>
      </c>
      <c r="D22" s="49">
        <v>464.91187300000007</v>
      </c>
      <c r="E22" s="49">
        <v>565.24958700000002</v>
      </c>
      <c r="F22" s="49">
        <v>481.36909299999996</v>
      </c>
      <c r="G22" s="10">
        <v>387.932749</v>
      </c>
      <c r="H22" s="111">
        <v>704.96995300000003</v>
      </c>
      <c r="I22" s="111">
        <v>625.05707000000007</v>
      </c>
      <c r="J22" s="37">
        <v>372.49111199999999</v>
      </c>
      <c r="K22" s="37">
        <v>492.14265699999999</v>
      </c>
      <c r="L22" s="119"/>
    </row>
    <row r="23" spans="1:12" x14ac:dyDescent="0.2">
      <c r="A23" s="1" t="s">
        <v>176</v>
      </c>
      <c r="B23" s="10">
        <v>1787.9669779999999</v>
      </c>
      <c r="C23" s="10">
        <v>1382.0923719999998</v>
      </c>
      <c r="D23" s="10">
        <v>1257.993228</v>
      </c>
      <c r="E23" s="10">
        <v>1816.728396</v>
      </c>
      <c r="F23" s="10">
        <v>1914.4116039999999</v>
      </c>
      <c r="G23" s="10">
        <v>1319.927547</v>
      </c>
      <c r="H23" s="111">
        <v>1523.7628879999997</v>
      </c>
      <c r="I23" s="111">
        <v>1311.0742539999997</v>
      </c>
      <c r="J23" s="37">
        <v>0</v>
      </c>
      <c r="K23" s="37">
        <v>0</v>
      </c>
      <c r="L23" s="117"/>
    </row>
    <row r="24" spans="1:12" ht="15" x14ac:dyDescent="0.25">
      <c r="L24"/>
    </row>
    <row r="25" spans="1:12" ht="15" x14ac:dyDescent="0.25">
      <c r="A25" s="259" t="s">
        <v>704</v>
      </c>
      <c r="B25" s="264"/>
      <c r="C25" s="261"/>
      <c r="D25" s="261"/>
      <c r="E25" s="261"/>
      <c r="F25" s="261"/>
      <c r="G25" s="261"/>
      <c r="H25" s="259"/>
      <c r="I25" s="259"/>
      <c r="J25" s="259"/>
      <c r="K25" s="259"/>
      <c r="L25"/>
    </row>
    <row r="26" spans="1:12" ht="15" x14ac:dyDescent="0.25">
      <c r="A26" s="1" t="s">
        <v>705</v>
      </c>
      <c r="B26" s="23"/>
      <c r="L26"/>
    </row>
    <row r="27" spans="1:12" ht="15" x14ac:dyDescent="0.25">
      <c r="A27" s="326" t="s">
        <v>597</v>
      </c>
      <c r="B27" s="12"/>
      <c r="C27" s="110"/>
      <c r="D27" s="110"/>
      <c r="E27" s="110"/>
      <c r="F27" s="110"/>
      <c r="G27" s="110"/>
      <c r="H27" s="110"/>
      <c r="I27" s="110"/>
      <c r="J27" s="110"/>
      <c r="K27" s="110"/>
      <c r="L27"/>
    </row>
    <row r="28" spans="1:12" ht="15" x14ac:dyDescent="0.25">
      <c r="L28"/>
    </row>
    <row r="29" spans="1:12" ht="15" x14ac:dyDescent="0.25">
      <c r="L29"/>
    </row>
    <row r="30" spans="1:12" ht="15" x14ac:dyDescent="0.25">
      <c r="L30"/>
    </row>
  </sheetData>
  <sortState ref="A8:K23">
    <sortCondition descending="1" ref="K8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zoomScaleNormal="100" workbookViewId="0"/>
  </sheetViews>
  <sheetFormatPr baseColWidth="10" defaultColWidth="11.5703125" defaultRowHeight="12" x14ac:dyDescent="0.2"/>
  <cols>
    <col min="1" max="1" width="22.140625" style="1" customWidth="1"/>
    <col min="2" max="8" width="10.28515625" style="9" customWidth="1"/>
    <col min="9" max="10" width="10.28515625" style="1" customWidth="1"/>
    <col min="11" max="11" width="10.7109375" style="1" customWidth="1"/>
    <col min="12" max="16384" width="11.5703125" style="1"/>
  </cols>
  <sheetData>
    <row r="1" spans="1:11" x14ac:dyDescent="0.2">
      <c r="A1" s="2" t="s">
        <v>731</v>
      </c>
      <c r="H1" s="1"/>
    </row>
    <row r="2" spans="1:11" x14ac:dyDescent="0.2">
      <c r="H2" s="1"/>
    </row>
    <row r="3" spans="1:11" ht="14.25" x14ac:dyDescent="0.2">
      <c r="A3" s="4" t="s">
        <v>153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 t="s">
        <v>725</v>
      </c>
    </row>
    <row r="4" spans="1:11" x14ac:dyDescent="0.2">
      <c r="A4" s="2" t="s">
        <v>32</v>
      </c>
      <c r="B4" s="138">
        <v>1247184.0293920001</v>
      </c>
      <c r="C4" s="138">
        <v>1235345.0680180006</v>
      </c>
      <c r="D4" s="138">
        <v>1298761.3646879995</v>
      </c>
      <c r="E4" s="138">
        <v>1375640.6942069998</v>
      </c>
      <c r="F4" s="138">
        <v>1377642.4139870007</v>
      </c>
      <c r="G4" s="138">
        <v>1700817.4199589996</v>
      </c>
      <c r="H4" s="138">
        <v>2353858.5579240001</v>
      </c>
      <c r="I4" s="138">
        <v>2445583.8150160001</v>
      </c>
      <c r="J4" s="138">
        <v>2437034.8892939999</v>
      </c>
      <c r="K4" s="138">
        <v>2455439.908495001</v>
      </c>
    </row>
    <row r="5" spans="1:1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1.45" customHeight="1" x14ac:dyDescent="0.2">
      <c r="A6" s="1" t="s">
        <v>508</v>
      </c>
      <c r="B6" s="37">
        <v>1244013.7186439999</v>
      </c>
      <c r="C6" s="37">
        <v>1231765.4973250006</v>
      </c>
      <c r="D6" s="37">
        <v>1295792.5950999996</v>
      </c>
      <c r="E6" s="37">
        <v>1371814.1575619997</v>
      </c>
      <c r="F6" s="37">
        <v>1373417.8320640007</v>
      </c>
      <c r="G6" s="37">
        <v>1696883.0942069995</v>
      </c>
      <c r="H6" s="37">
        <v>2350512.8204310001</v>
      </c>
      <c r="I6" s="37">
        <v>2443035.2232559999</v>
      </c>
      <c r="J6" s="37">
        <v>2432471.3650429999</v>
      </c>
      <c r="K6" s="53">
        <v>2448908.9868080011</v>
      </c>
    </row>
    <row r="7" spans="1:11" ht="11.45" customHeight="1" x14ac:dyDescent="0.2">
      <c r="A7" s="1" t="s">
        <v>502</v>
      </c>
      <c r="B7" s="37">
        <v>3095.359168</v>
      </c>
      <c r="C7" s="37">
        <v>3579.5706929999997</v>
      </c>
      <c r="D7" s="37">
        <v>2876.0866879999999</v>
      </c>
      <c r="E7" s="37">
        <v>3826.5366450000001</v>
      </c>
      <c r="F7" s="37">
        <v>4224.5819229999997</v>
      </c>
      <c r="G7" s="37">
        <v>3934.3257519999997</v>
      </c>
      <c r="H7" s="37">
        <v>3345.7374929999996</v>
      </c>
      <c r="I7" s="37">
        <v>2548.5917599999998</v>
      </c>
      <c r="J7" s="37">
        <v>4563.5242510000007</v>
      </c>
      <c r="K7" s="53">
        <v>6530.921687</v>
      </c>
    </row>
    <row r="8" spans="1:11" x14ac:dyDescent="0.2">
      <c r="A8" s="1" t="s">
        <v>503</v>
      </c>
      <c r="B8" s="53">
        <v>74.951579999999993</v>
      </c>
      <c r="C8" s="53" t="s">
        <v>47</v>
      </c>
      <c r="D8" s="53">
        <v>92.682899999999989</v>
      </c>
      <c r="E8" s="53" t="s">
        <v>47</v>
      </c>
      <c r="F8" s="53" t="s">
        <v>47</v>
      </c>
      <c r="G8" s="53" t="s">
        <v>47</v>
      </c>
      <c r="H8" s="53" t="s">
        <v>47</v>
      </c>
      <c r="I8" s="53" t="s">
        <v>47</v>
      </c>
      <c r="J8" s="53" t="s">
        <v>47</v>
      </c>
      <c r="K8" s="53">
        <v>0</v>
      </c>
    </row>
    <row r="9" spans="1:11" x14ac:dyDescent="0.2">
      <c r="H9" s="1"/>
    </row>
    <row r="10" spans="1:11" x14ac:dyDescent="0.2">
      <c r="H10" s="1"/>
    </row>
    <row r="11" spans="1:11" x14ac:dyDescent="0.2">
      <c r="H11" s="1"/>
    </row>
    <row r="12" spans="1:11" x14ac:dyDescent="0.2">
      <c r="A12" s="259" t="s">
        <v>704</v>
      </c>
      <c r="B12" s="261"/>
      <c r="C12" s="261"/>
      <c r="D12" s="261"/>
      <c r="E12" s="261"/>
      <c r="F12" s="261"/>
      <c r="G12" s="259"/>
      <c r="H12" s="259"/>
      <c r="I12" s="259"/>
      <c r="J12" s="259"/>
      <c r="K12" s="259"/>
    </row>
    <row r="13" spans="1:11" x14ac:dyDescent="0.2">
      <c r="A13" s="326" t="s">
        <v>597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x14ac:dyDescent="0.2">
      <c r="H14" s="1"/>
    </row>
    <row r="15" spans="1:11" x14ac:dyDescent="0.2">
      <c r="H15" s="1"/>
    </row>
    <row r="16" spans="1:11" x14ac:dyDescent="0.2">
      <c r="A16" s="2" t="s">
        <v>732</v>
      </c>
      <c r="H16" s="1"/>
    </row>
    <row r="17" spans="1:11" x14ac:dyDescent="0.2">
      <c r="H17" s="1"/>
    </row>
    <row r="18" spans="1:11" ht="14.25" x14ac:dyDescent="0.2">
      <c r="A18" s="4" t="s">
        <v>507</v>
      </c>
      <c r="B18" s="7">
        <v>2010</v>
      </c>
      <c r="C18" s="7">
        <v>2011</v>
      </c>
      <c r="D18" s="7">
        <v>2012</v>
      </c>
      <c r="E18" s="7">
        <v>2013</v>
      </c>
      <c r="F18" s="7">
        <v>2014</v>
      </c>
      <c r="G18" s="7">
        <v>2015</v>
      </c>
      <c r="H18" s="7">
        <v>2016</v>
      </c>
      <c r="I18" s="7">
        <v>2017</v>
      </c>
      <c r="J18" s="7">
        <v>2018</v>
      </c>
      <c r="K18" s="7" t="s">
        <v>725</v>
      </c>
    </row>
    <row r="19" spans="1:11" x14ac:dyDescent="0.2">
      <c r="A19" s="2" t="s">
        <v>32</v>
      </c>
      <c r="B19" s="138">
        <v>1247184.0293920001</v>
      </c>
      <c r="C19" s="138">
        <v>1235345.0680179999</v>
      </c>
      <c r="D19" s="138">
        <v>1298761.3646879997</v>
      </c>
      <c r="E19" s="138">
        <v>1375640.6942069994</v>
      </c>
      <c r="F19" s="138">
        <v>1377642.4139870005</v>
      </c>
      <c r="G19" s="138">
        <v>1700817.4199589996</v>
      </c>
      <c r="H19" s="138">
        <v>2353858.5579240005</v>
      </c>
      <c r="I19" s="138">
        <v>2445583.8150159996</v>
      </c>
      <c r="J19" s="138">
        <v>2437034.8892939999</v>
      </c>
      <c r="K19" s="138">
        <v>2455439.9084950001</v>
      </c>
    </row>
    <row r="20" spans="1:1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x14ac:dyDescent="0.2">
      <c r="A21" s="1" t="s">
        <v>504</v>
      </c>
      <c r="B21" s="53">
        <v>1094122.5043410002</v>
      </c>
      <c r="C21" s="53">
        <v>1094970.670707</v>
      </c>
      <c r="D21" s="53">
        <v>1197559.8883979998</v>
      </c>
      <c r="E21" s="53">
        <v>1285981.7752579993</v>
      </c>
      <c r="F21" s="53">
        <v>1293842.0026150006</v>
      </c>
      <c r="G21" s="53">
        <v>1627726.8997119996</v>
      </c>
      <c r="H21" s="53">
        <v>2279973.9461050006</v>
      </c>
      <c r="I21" s="53">
        <v>2383131.7066869992</v>
      </c>
      <c r="J21" s="53">
        <v>2370759.3926260001</v>
      </c>
      <c r="K21" s="53">
        <v>2389102.3727100003</v>
      </c>
    </row>
    <row r="22" spans="1:11" x14ac:dyDescent="0.2">
      <c r="A22" s="1" t="s">
        <v>505</v>
      </c>
      <c r="B22" s="53">
        <v>153022.18313999998</v>
      </c>
      <c r="C22" s="53">
        <v>140340.99164499997</v>
      </c>
      <c r="D22" s="53">
        <v>101174.23039699998</v>
      </c>
      <c r="E22" s="53">
        <v>89658.164707000018</v>
      </c>
      <c r="F22" s="53">
        <v>83800.411372000002</v>
      </c>
      <c r="G22" s="53">
        <v>73090.520090999999</v>
      </c>
      <c r="H22" s="53">
        <v>73853.638728999998</v>
      </c>
      <c r="I22" s="53">
        <v>62421.239724999999</v>
      </c>
      <c r="J22" s="53">
        <v>66257.295085000005</v>
      </c>
      <c r="K22" s="53">
        <v>66295.124456999998</v>
      </c>
    </row>
    <row r="23" spans="1:11" x14ac:dyDescent="0.2">
      <c r="A23" s="1" t="s">
        <v>506</v>
      </c>
      <c r="B23" s="53">
        <v>39.341910999999996</v>
      </c>
      <c r="C23" s="53">
        <v>33.405665999999997</v>
      </c>
      <c r="D23" s="53">
        <v>27.245893000000002</v>
      </c>
      <c r="E23" s="53">
        <v>0.75424199999999997</v>
      </c>
      <c r="F23" s="53" t="s">
        <v>47</v>
      </c>
      <c r="G23" s="53">
        <v>1.56E-4</v>
      </c>
      <c r="H23" s="53">
        <v>30.973089999999999</v>
      </c>
      <c r="I23" s="53">
        <v>30.868604000000005</v>
      </c>
      <c r="J23" s="53">
        <v>18.201582999999999</v>
      </c>
      <c r="K23" s="53">
        <v>42.411328000000005</v>
      </c>
    </row>
    <row r="24" spans="1:11" x14ac:dyDescent="0.2">
      <c r="H24" s="1"/>
    </row>
    <row r="25" spans="1:11" x14ac:dyDescent="0.2">
      <c r="H25" s="1"/>
    </row>
    <row r="26" spans="1:11" x14ac:dyDescent="0.2">
      <c r="H26" s="1"/>
    </row>
    <row r="27" spans="1:11" x14ac:dyDescent="0.2">
      <c r="A27" s="259" t="s">
        <v>704</v>
      </c>
      <c r="B27" s="261"/>
      <c r="C27" s="261"/>
      <c r="D27" s="261"/>
      <c r="E27" s="261"/>
      <c r="F27" s="261"/>
      <c r="G27" s="259"/>
      <c r="H27" s="259"/>
      <c r="I27" s="259"/>
      <c r="J27" s="259"/>
      <c r="K27" s="259"/>
    </row>
    <row r="28" spans="1:11" x14ac:dyDescent="0.2">
      <c r="A28" s="326" t="s">
        <v>597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workbookViewId="0">
      <selection activeCell="A2" sqref="A2:XFD2"/>
    </sheetView>
  </sheetViews>
  <sheetFormatPr baseColWidth="10" defaultColWidth="11.5703125" defaultRowHeight="12" x14ac:dyDescent="0.2"/>
  <cols>
    <col min="1" max="1" width="32.85546875" style="1" customWidth="1"/>
    <col min="2" max="2" width="2.42578125" style="1" customWidth="1"/>
    <col min="3" max="12" width="8.5703125" style="9" customWidth="1"/>
    <col min="13" max="16384" width="11.5703125" style="1"/>
  </cols>
  <sheetData>
    <row r="1" spans="1:12" x14ac:dyDescent="0.2">
      <c r="A1" s="2" t="s">
        <v>867</v>
      </c>
      <c r="L1" s="1"/>
    </row>
    <row r="2" spans="1:12" x14ac:dyDescent="0.2">
      <c r="A2" s="174" t="s">
        <v>0</v>
      </c>
      <c r="L2" s="1"/>
    </row>
    <row r="3" spans="1:12" x14ac:dyDescent="0.2">
      <c r="L3" s="1"/>
    </row>
    <row r="4" spans="1:12" x14ac:dyDescent="0.2">
      <c r="A4" s="4" t="s">
        <v>1</v>
      </c>
      <c r="B4" s="4"/>
      <c r="C4" s="7">
        <v>2010</v>
      </c>
      <c r="D4" s="7">
        <v>2011</v>
      </c>
      <c r="E4" s="7">
        <v>2012</v>
      </c>
      <c r="F4" s="7">
        <v>2013</v>
      </c>
      <c r="G4" s="7">
        <v>2014</v>
      </c>
      <c r="H4" s="7">
        <v>2015</v>
      </c>
      <c r="I4" s="7">
        <v>2016</v>
      </c>
      <c r="J4" s="7">
        <v>2017</v>
      </c>
      <c r="K4" s="7">
        <v>2018</v>
      </c>
      <c r="L4" s="7">
        <v>2019</v>
      </c>
    </row>
    <row r="5" spans="1:12" x14ac:dyDescent="0.2">
      <c r="A5" s="1" t="s">
        <v>2</v>
      </c>
      <c r="C5" s="289">
        <v>8.4507468750000001</v>
      </c>
      <c r="D5" s="289">
        <v>6.4522160020000001</v>
      </c>
      <c r="E5" s="289">
        <v>5.9503463400000003</v>
      </c>
      <c r="F5" s="289">
        <v>5.8375397600000003</v>
      </c>
      <c r="G5" s="289">
        <v>2.3940763629999999</v>
      </c>
      <c r="H5" s="289">
        <v>3.2735773190000002</v>
      </c>
      <c r="I5" s="289">
        <v>4.0499934342010997</v>
      </c>
      <c r="J5" s="289">
        <v>2.4750465887286999</v>
      </c>
      <c r="K5" s="289">
        <v>3.96923017486401</v>
      </c>
      <c r="L5" s="289">
        <v>2.16181292102991</v>
      </c>
    </row>
    <row r="6" spans="1:12" x14ac:dyDescent="0.2">
      <c r="A6" s="174" t="s">
        <v>403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1:12" x14ac:dyDescent="0.2">
      <c r="A7" s="259" t="s">
        <v>3</v>
      </c>
      <c r="B7" s="259"/>
      <c r="C7" s="379">
        <v>-2.720026421</v>
      </c>
      <c r="D7" s="379">
        <v>-2.1193681959999999</v>
      </c>
      <c r="E7" s="379">
        <v>2.5103842209999998</v>
      </c>
      <c r="F7" s="379">
        <v>4.2606338590000004</v>
      </c>
      <c r="G7" s="379">
        <v>-2.2330662960000001</v>
      </c>
      <c r="H7" s="379">
        <v>15.712374721250599</v>
      </c>
      <c r="I7" s="379">
        <v>21.185380271386801</v>
      </c>
      <c r="J7" s="379">
        <v>4.4761711174406997</v>
      </c>
      <c r="K7" s="379">
        <v>-1.7382274021439501</v>
      </c>
      <c r="L7" s="379">
        <v>-0.84044454018858505</v>
      </c>
    </row>
    <row r="8" spans="1:12" x14ac:dyDescent="0.2">
      <c r="A8" s="175" t="s">
        <v>403</v>
      </c>
      <c r="B8" s="6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259" t="s">
        <v>4</v>
      </c>
      <c r="B9" s="259"/>
      <c r="C9" s="379">
        <v>1.5295273069999999</v>
      </c>
      <c r="D9" s="379">
        <v>3.3696654860000002</v>
      </c>
      <c r="E9" s="379">
        <v>3.655413909</v>
      </c>
      <c r="F9" s="379">
        <v>2.8055867700000001</v>
      </c>
      <c r="G9" s="379">
        <v>3.2462027510000002</v>
      </c>
      <c r="H9" s="379">
        <v>3.5478487639999998</v>
      </c>
      <c r="I9" s="379">
        <v>3.5930838949936001</v>
      </c>
      <c r="J9" s="379">
        <v>2.8038318234279398</v>
      </c>
      <c r="K9" s="379">
        <v>1.3167105478321199</v>
      </c>
      <c r="L9" s="379">
        <v>2.1358458196351502</v>
      </c>
    </row>
    <row r="10" spans="1:12" x14ac:dyDescent="0.2">
      <c r="A10" s="175" t="s">
        <v>404</v>
      </c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">
      <c r="A11" s="259" t="s">
        <v>5</v>
      </c>
      <c r="B11" s="259" t="s">
        <v>6</v>
      </c>
      <c r="C11" s="379">
        <v>2.8250957505877676</v>
      </c>
      <c r="D11" s="379">
        <v>2.7540112112709312</v>
      </c>
      <c r="E11" s="379">
        <v>2.6375267297979796</v>
      </c>
      <c r="F11" s="379">
        <v>2.7023295295055818</v>
      </c>
      <c r="G11" s="379">
        <v>2.8387441197691197</v>
      </c>
      <c r="H11" s="379">
        <v>3.1853143181818182</v>
      </c>
      <c r="I11" s="379">
        <v>3.375425825928458</v>
      </c>
      <c r="J11" s="379">
        <v>3.2607222536055769</v>
      </c>
      <c r="K11" s="379">
        <v>3.2870557386838311</v>
      </c>
      <c r="L11" s="379">
        <v>3.3371626461038972</v>
      </c>
    </row>
    <row r="12" spans="1:12" x14ac:dyDescent="0.2">
      <c r="A12" s="175" t="s">
        <v>405</v>
      </c>
      <c r="B12" s="6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">
      <c r="A13" s="259" t="s">
        <v>7</v>
      </c>
      <c r="B13" s="259" t="s">
        <v>6</v>
      </c>
      <c r="C13" s="380">
        <v>35803.080809999999</v>
      </c>
      <c r="D13" s="380">
        <v>46375.961569999999</v>
      </c>
      <c r="E13" s="380">
        <v>47410.606679999997</v>
      </c>
      <c r="F13" s="380">
        <v>42860.636579999999</v>
      </c>
      <c r="G13" s="380">
        <v>39532.6829</v>
      </c>
      <c r="H13" s="380">
        <v>34414.354529999997</v>
      </c>
      <c r="I13" s="380">
        <v>37019.780709999999</v>
      </c>
      <c r="J13" s="380">
        <v>45421.592850999987</v>
      </c>
      <c r="K13" s="380">
        <v>49066.474943323388</v>
      </c>
      <c r="L13" s="380">
        <v>47688.239574235122</v>
      </c>
    </row>
    <row r="14" spans="1:12" x14ac:dyDescent="0.2">
      <c r="A14" s="175" t="s">
        <v>406</v>
      </c>
      <c r="B14" s="6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x14ac:dyDescent="0.2">
      <c r="A15" s="259" t="s">
        <v>559</v>
      </c>
      <c r="B15" s="259" t="s">
        <v>6</v>
      </c>
      <c r="C15" s="380">
        <v>21902.831569999998</v>
      </c>
      <c r="D15" s="380">
        <v>27525.67483</v>
      </c>
      <c r="E15" s="380">
        <v>27466.67309</v>
      </c>
      <c r="F15" s="380">
        <v>23789.44542</v>
      </c>
      <c r="G15" s="380">
        <v>20545.413929999999</v>
      </c>
      <c r="H15" s="380">
        <v>18950.140019999999</v>
      </c>
      <c r="I15" s="380">
        <v>21776.636299999998</v>
      </c>
      <c r="J15" s="380">
        <v>27581.606999999996</v>
      </c>
      <c r="K15" s="380">
        <v>28898.656999999999</v>
      </c>
      <c r="L15" s="380">
        <v>28073.793000000001</v>
      </c>
    </row>
    <row r="16" spans="1:12" x14ac:dyDescent="0.2">
      <c r="A16" s="175" t="s">
        <v>407</v>
      </c>
      <c r="B16" s="6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x14ac:dyDescent="0.2">
      <c r="A17" s="259" t="s">
        <v>408</v>
      </c>
      <c r="B17" s="259" t="s">
        <v>6</v>
      </c>
      <c r="C17" s="380">
        <v>28815.319466000001</v>
      </c>
      <c r="D17" s="380">
        <v>37151.5216</v>
      </c>
      <c r="E17" s="380">
        <v>41017.937140000002</v>
      </c>
      <c r="F17" s="380">
        <v>42356.184715000003</v>
      </c>
      <c r="G17" s="380">
        <v>41042.150549999998</v>
      </c>
      <c r="H17" s="380">
        <v>37330.790127</v>
      </c>
      <c r="I17" s="380">
        <v>35128.399275000003</v>
      </c>
      <c r="J17" s="380">
        <v>38722.076371000003</v>
      </c>
      <c r="K17" s="380">
        <v>41869.941111</v>
      </c>
      <c r="L17" s="380">
        <v>41074.033107999996</v>
      </c>
    </row>
    <row r="18" spans="1:12" x14ac:dyDescent="0.2">
      <c r="A18" s="174" t="s">
        <v>409</v>
      </c>
    </row>
    <row r="19" spans="1:12" x14ac:dyDescent="0.2">
      <c r="A19" s="259" t="s">
        <v>463</v>
      </c>
      <c r="B19" s="259" t="s">
        <v>6</v>
      </c>
      <c r="C19" s="380">
        <v>6987.7610000000004</v>
      </c>
      <c r="D19" s="380">
        <v>9224.44</v>
      </c>
      <c r="E19" s="380">
        <v>6392.67</v>
      </c>
      <c r="F19" s="380">
        <v>504.45190000000002</v>
      </c>
      <c r="G19" s="380">
        <v>-1509.47</v>
      </c>
      <c r="H19" s="380">
        <v>-2916.44</v>
      </c>
      <c r="I19" s="380">
        <v>1953.3389999999999</v>
      </c>
      <c r="J19" s="380">
        <v>6699.5169999999998</v>
      </c>
      <c r="K19" s="380">
        <v>7196.5349999999999</v>
      </c>
      <c r="L19" s="380">
        <v>6614.2063999999991</v>
      </c>
    </row>
    <row r="20" spans="1:12" x14ac:dyDescent="0.2">
      <c r="A20" s="174" t="s">
        <v>464</v>
      </c>
    </row>
    <row r="22" spans="1:12" x14ac:dyDescent="0.2"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259" t="s">
        <v>8</v>
      </c>
      <c r="B23" s="259" t="s">
        <v>561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12" x14ac:dyDescent="0.2">
      <c r="A24" s="1" t="s">
        <v>359</v>
      </c>
      <c r="B24" s="1" t="s">
        <v>560</v>
      </c>
    </row>
    <row r="25" spans="1:12" x14ac:dyDescent="0.2">
      <c r="A25" s="6"/>
      <c r="B25" s="6" t="s">
        <v>562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8" spans="1:12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30" spans="1:12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zoomScaleNormal="100" workbookViewId="0">
      <selection activeCell="B1" sqref="B1"/>
    </sheetView>
  </sheetViews>
  <sheetFormatPr baseColWidth="10" defaultColWidth="11.5703125" defaultRowHeight="12" x14ac:dyDescent="0.2"/>
  <cols>
    <col min="1" max="1" width="18.5703125" style="1" customWidth="1"/>
    <col min="2" max="2" width="13" style="9" customWidth="1"/>
    <col min="3" max="9" width="11" style="9" customWidth="1"/>
    <col min="10" max="12" width="11" style="1" customWidth="1"/>
    <col min="13" max="16384" width="11.5703125" style="1"/>
  </cols>
  <sheetData>
    <row r="1" spans="1:13" x14ac:dyDescent="0.2">
      <c r="A1" s="180" t="s">
        <v>733</v>
      </c>
    </row>
    <row r="2" spans="1:13" x14ac:dyDescent="0.2">
      <c r="A2" s="174" t="s">
        <v>491</v>
      </c>
    </row>
    <row r="3" spans="1:13" x14ac:dyDescent="0.2">
      <c r="L3" s="119"/>
    </row>
    <row r="5" spans="1:13" x14ac:dyDescent="0.2">
      <c r="A5" s="24" t="s">
        <v>72</v>
      </c>
      <c r="B5" s="51"/>
      <c r="C5" s="51">
        <v>2010</v>
      </c>
      <c r="D5" s="51">
        <v>2011</v>
      </c>
      <c r="E5" s="51">
        <v>2012</v>
      </c>
      <c r="F5" s="51">
        <v>2013</v>
      </c>
      <c r="G5" s="51">
        <v>2014</v>
      </c>
      <c r="H5" s="51">
        <v>2015</v>
      </c>
      <c r="I5" s="51">
        <v>2016</v>
      </c>
      <c r="J5" s="51">
        <v>2017</v>
      </c>
      <c r="K5" s="51">
        <v>2018</v>
      </c>
      <c r="L5" s="51">
        <v>2019</v>
      </c>
    </row>
    <row r="6" spans="1:13" x14ac:dyDescent="0.2">
      <c r="A6" s="1" t="s">
        <v>598</v>
      </c>
      <c r="B6" s="10" t="s">
        <v>474</v>
      </c>
      <c r="C6" s="37">
        <v>8879.1470329311705</v>
      </c>
      <c r="D6" s="37">
        <v>10721.0312825658</v>
      </c>
      <c r="E6" s="37">
        <v>10730.942210401799</v>
      </c>
      <c r="F6" s="37">
        <v>9820.7478280872601</v>
      </c>
      <c r="G6" s="37">
        <v>8874.9060769625194</v>
      </c>
      <c r="H6" s="37">
        <v>8167.5413126537796</v>
      </c>
      <c r="I6" s="37">
        <v>10171.2028004944</v>
      </c>
      <c r="J6" s="37">
        <v>13844.958650954801</v>
      </c>
      <c r="K6" s="37">
        <v>14938.545275059299</v>
      </c>
      <c r="L6" s="37">
        <v>13892.5649539468</v>
      </c>
      <c r="M6" s="119"/>
    </row>
    <row r="7" spans="1:13" x14ac:dyDescent="0.2">
      <c r="A7" s="1" t="s">
        <v>372</v>
      </c>
      <c r="B7" s="272" t="s">
        <v>133</v>
      </c>
      <c r="C7" s="37">
        <v>1256.1313640000001</v>
      </c>
      <c r="D7" s="37">
        <v>1262.237985</v>
      </c>
      <c r="E7" s="37">
        <v>1405.553314</v>
      </c>
      <c r="F7" s="37">
        <v>1403.967075</v>
      </c>
      <c r="G7" s="37">
        <v>1402.417778</v>
      </c>
      <c r="H7" s="37">
        <v>1757.166479</v>
      </c>
      <c r="I7" s="37">
        <v>2492.5097820000001</v>
      </c>
      <c r="J7" s="37">
        <v>2438.0425140000002</v>
      </c>
      <c r="K7" s="37">
        <v>2487.8854569999999</v>
      </c>
      <c r="L7" s="37">
        <v>2535.6937910000001</v>
      </c>
      <c r="M7" s="119"/>
    </row>
    <row r="10" spans="1:13" x14ac:dyDescent="0.2">
      <c r="A10" s="259" t="s">
        <v>706</v>
      </c>
      <c r="B10" s="264"/>
      <c r="C10" s="261"/>
      <c r="D10" s="261"/>
      <c r="E10" s="261"/>
      <c r="F10" s="261"/>
      <c r="G10" s="261"/>
      <c r="H10" s="261"/>
      <c r="I10" s="259"/>
      <c r="J10" s="259"/>
      <c r="K10" s="259"/>
      <c r="L10" s="259"/>
    </row>
    <row r="11" spans="1:13" x14ac:dyDescent="0.2">
      <c r="A11" s="6" t="s">
        <v>707</v>
      </c>
      <c r="B11" s="326"/>
      <c r="C11" s="12"/>
      <c r="D11" s="12"/>
      <c r="E11" s="12"/>
      <c r="F11" s="12"/>
      <c r="G11" s="12"/>
      <c r="H11" s="12"/>
      <c r="I11" s="6"/>
      <c r="J11" s="6"/>
      <c r="K11" s="6"/>
      <c r="L11" s="6"/>
    </row>
    <row r="13" spans="1:13" x14ac:dyDescent="0.2">
      <c r="L13" s="119"/>
    </row>
    <row r="15" spans="1:13" x14ac:dyDescent="0.2">
      <c r="J15" s="9"/>
      <c r="K15" s="9"/>
      <c r="L15" s="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5"/>
  <sheetViews>
    <sheetView showGridLines="0" zoomScaleNormal="100" workbookViewId="0">
      <selection activeCell="B1" sqref="B1"/>
    </sheetView>
  </sheetViews>
  <sheetFormatPr baseColWidth="10" defaultColWidth="11.5703125" defaultRowHeight="12" x14ac:dyDescent="0.2"/>
  <cols>
    <col min="1" max="1" width="33" style="1" customWidth="1"/>
    <col min="2" max="3" width="26.28515625" style="9" customWidth="1"/>
    <col min="4" max="4" width="17.42578125" style="1" bestFit="1" customWidth="1"/>
    <col min="5" max="16384" width="11.5703125" style="1"/>
  </cols>
  <sheetData>
    <row r="1" spans="1:6" x14ac:dyDescent="0.2">
      <c r="A1" s="2" t="s">
        <v>734</v>
      </c>
    </row>
    <row r="2" spans="1:6" x14ac:dyDescent="0.2">
      <c r="A2" s="174" t="s">
        <v>317</v>
      </c>
    </row>
    <row r="5" spans="1:6" x14ac:dyDescent="0.2">
      <c r="A5" s="4" t="s">
        <v>154</v>
      </c>
      <c r="B5" s="7" t="s">
        <v>155</v>
      </c>
      <c r="C5" s="7" t="s">
        <v>101</v>
      </c>
    </row>
    <row r="6" spans="1:6" x14ac:dyDescent="0.2">
      <c r="A6" s="1" t="s">
        <v>156</v>
      </c>
      <c r="B6" s="10" t="s">
        <v>157</v>
      </c>
      <c r="C6" s="10" t="s">
        <v>101</v>
      </c>
    </row>
    <row r="7" spans="1:6" x14ac:dyDescent="0.2">
      <c r="B7" s="10"/>
      <c r="C7" s="10"/>
    </row>
    <row r="8" spans="1:6" x14ac:dyDescent="0.2">
      <c r="A8" s="1" t="s">
        <v>114</v>
      </c>
      <c r="B8" s="32">
        <v>9296.7813367321269</v>
      </c>
      <c r="C8" s="29">
        <f>+B8/$B$21</f>
        <v>0.66919113695350874</v>
      </c>
      <c r="D8" s="118"/>
      <c r="F8" s="121"/>
    </row>
    <row r="9" spans="1:6" x14ac:dyDescent="0.2">
      <c r="A9" s="1" t="s">
        <v>158</v>
      </c>
      <c r="B9" s="32">
        <v>971.86252298279226</v>
      </c>
      <c r="C9" s="29">
        <f t="shared" ref="C9:C18" si="0">+B9/$B$21</f>
        <v>6.9955586042208265E-2</v>
      </c>
      <c r="D9" s="118"/>
    </row>
    <row r="10" spans="1:6" x14ac:dyDescent="0.2">
      <c r="A10" s="1" t="s">
        <v>368</v>
      </c>
      <c r="B10" s="32">
        <v>946.35539037037597</v>
      </c>
      <c r="C10" s="29">
        <f t="shared" si="0"/>
        <v>6.8119558447810022E-2</v>
      </c>
      <c r="D10" s="118"/>
    </row>
    <row r="11" spans="1:6" x14ac:dyDescent="0.2">
      <c r="A11" s="1" t="s">
        <v>119</v>
      </c>
      <c r="B11" s="295">
        <v>529.88321510480012</v>
      </c>
      <c r="C11" s="29">
        <f t="shared" si="0"/>
        <v>3.8141496322769634E-2</v>
      </c>
      <c r="D11" s="118"/>
    </row>
    <row r="12" spans="1:6" x14ac:dyDescent="0.2">
      <c r="A12" s="1" t="s">
        <v>117</v>
      </c>
      <c r="B12" s="295">
        <v>389.80087313869427</v>
      </c>
      <c r="C12" s="29">
        <f t="shared" si="0"/>
        <v>2.8058236504984208E-2</v>
      </c>
      <c r="D12" s="118"/>
    </row>
    <row r="13" spans="1:6" x14ac:dyDescent="0.2">
      <c r="A13" s="1" t="s">
        <v>190</v>
      </c>
      <c r="B13" s="295">
        <v>264.2525998470017</v>
      </c>
      <c r="C13" s="29">
        <f t="shared" si="0"/>
        <v>1.9021152733349578E-2</v>
      </c>
      <c r="D13" s="118"/>
    </row>
    <row r="14" spans="1:6" x14ac:dyDescent="0.2">
      <c r="A14" s="1" t="s">
        <v>118</v>
      </c>
      <c r="B14" s="295">
        <v>264.07563462276926</v>
      </c>
      <c r="C14" s="29">
        <f>+B14/$B$21</f>
        <v>1.900841460868944E-2</v>
      </c>
      <c r="D14" s="118"/>
    </row>
    <row r="15" spans="1:6" x14ac:dyDescent="0.2">
      <c r="A15" s="1" t="s">
        <v>160</v>
      </c>
      <c r="B15" s="295">
        <v>225.09438481868412</v>
      </c>
      <c r="C15" s="29">
        <f t="shared" si="0"/>
        <v>1.6202507281042878E-2</v>
      </c>
      <c r="D15" s="118"/>
    </row>
    <row r="16" spans="1:6" x14ac:dyDescent="0.2">
      <c r="A16" s="1" t="s">
        <v>466</v>
      </c>
      <c r="B16" s="295">
        <v>205.77965033586946</v>
      </c>
      <c r="C16" s="29">
        <f t="shared" si="0"/>
        <v>1.481221437639625E-2</v>
      </c>
      <c r="D16" s="118"/>
    </row>
    <row r="17" spans="1:4" x14ac:dyDescent="0.2">
      <c r="A17" s="1" t="s">
        <v>159</v>
      </c>
      <c r="B17" s="295">
        <v>100.71538991907526</v>
      </c>
      <c r="C17" s="29">
        <f t="shared" si="0"/>
        <v>7.249589276922013E-3</v>
      </c>
      <c r="D17" s="118"/>
    </row>
    <row r="18" spans="1:4" x14ac:dyDescent="0.2">
      <c r="A18" s="1" t="s">
        <v>161</v>
      </c>
      <c r="B18" s="295">
        <v>697.96395607460977</v>
      </c>
      <c r="C18" s="29">
        <f t="shared" si="0"/>
        <v>5.0240107452319105E-2</v>
      </c>
      <c r="D18" s="118"/>
    </row>
    <row r="19" spans="1:4" x14ac:dyDescent="0.2">
      <c r="B19" s="296"/>
      <c r="C19" s="178"/>
    </row>
    <row r="20" spans="1:4" x14ac:dyDescent="0.2">
      <c r="B20" s="296"/>
      <c r="C20" s="179"/>
    </row>
    <row r="21" spans="1:4" x14ac:dyDescent="0.2">
      <c r="A21" s="19" t="s">
        <v>162</v>
      </c>
      <c r="B21" s="373">
        <f>SUM(B8:B18)</f>
        <v>13892.564953946798</v>
      </c>
      <c r="C21" s="378">
        <f>SUM(C8:C18)</f>
        <v>1</v>
      </c>
    </row>
    <row r="22" spans="1:4" x14ac:dyDescent="0.2">
      <c r="B22" s="179"/>
      <c r="C22" s="179"/>
    </row>
    <row r="24" spans="1:4" x14ac:dyDescent="0.2">
      <c r="A24" s="259" t="s">
        <v>660</v>
      </c>
      <c r="B24" s="261"/>
      <c r="C24" s="261"/>
    </row>
    <row r="25" spans="1:4" x14ac:dyDescent="0.2">
      <c r="A25" s="6" t="s">
        <v>661</v>
      </c>
      <c r="B25" s="12"/>
      <c r="C25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6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18" style="1" customWidth="1"/>
    <col min="2" max="7" width="10" style="9" customWidth="1"/>
    <col min="8" max="10" width="10" style="1" customWidth="1"/>
    <col min="11" max="11" width="10.140625" style="1" customWidth="1"/>
    <col min="12" max="16384" width="11.5703125" style="1"/>
  </cols>
  <sheetData>
    <row r="1" spans="1:14" x14ac:dyDescent="0.2">
      <c r="A1" s="2" t="s">
        <v>752</v>
      </c>
    </row>
    <row r="2" spans="1:14" x14ac:dyDescent="0.2">
      <c r="A2" s="174" t="s">
        <v>599</v>
      </c>
    </row>
    <row r="4" spans="1:14" x14ac:dyDescent="0.2">
      <c r="C4" s="304"/>
      <c r="D4" s="304"/>
      <c r="E4" s="304"/>
      <c r="F4" s="304"/>
      <c r="G4" s="304"/>
      <c r="H4" s="304"/>
      <c r="I4" s="304"/>
      <c r="J4" s="304"/>
      <c r="K4" s="304"/>
    </row>
    <row r="5" spans="1:14" x14ac:dyDescent="0.2">
      <c r="A5" s="4" t="s">
        <v>147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 t="s">
        <v>753</v>
      </c>
    </row>
    <row r="6" spans="1:14" x14ac:dyDescent="0.2">
      <c r="A6" s="2" t="s">
        <v>32</v>
      </c>
      <c r="B6" s="28">
        <v>2578.8973889012291</v>
      </c>
      <c r="C6" s="28">
        <v>2677.015716981653</v>
      </c>
      <c r="D6" s="28">
        <v>2752.0636661531871</v>
      </c>
      <c r="E6" s="28">
        <v>2922.3580716898973</v>
      </c>
      <c r="F6" s="28">
        <v>3015.423028093518</v>
      </c>
      <c r="G6" s="28">
        <v>3097.39790653714</v>
      </c>
      <c r="H6" s="28">
        <v>3109.0058969761253</v>
      </c>
      <c r="I6" s="28">
        <v>3232</v>
      </c>
      <c r="J6" s="28">
        <v>3300</v>
      </c>
      <c r="K6" s="28">
        <v>3300</v>
      </c>
      <c r="L6" s="119"/>
    </row>
    <row r="7" spans="1:14" x14ac:dyDescent="0.2">
      <c r="B7" s="33"/>
      <c r="C7" s="10"/>
      <c r="D7" s="33"/>
      <c r="E7" s="10"/>
      <c r="F7" s="33"/>
      <c r="G7" s="10"/>
      <c r="H7" s="10"/>
      <c r="I7" s="10"/>
      <c r="J7" s="10"/>
      <c r="K7" s="10"/>
      <c r="L7" s="119"/>
    </row>
    <row r="8" spans="1:14" x14ac:dyDescent="0.2">
      <c r="A8" s="1" t="s">
        <v>114</v>
      </c>
      <c r="B8" s="134">
        <v>345</v>
      </c>
      <c r="C8" s="134">
        <v>362</v>
      </c>
      <c r="D8" s="134">
        <v>405</v>
      </c>
      <c r="E8" s="134">
        <v>430</v>
      </c>
      <c r="F8" s="134">
        <v>450</v>
      </c>
      <c r="G8" s="134">
        <v>450</v>
      </c>
      <c r="H8" s="134">
        <v>453</v>
      </c>
      <c r="I8" s="134">
        <v>426</v>
      </c>
      <c r="J8" s="134">
        <v>401</v>
      </c>
      <c r="K8" s="134">
        <v>420</v>
      </c>
      <c r="L8" s="286"/>
      <c r="M8" s="286"/>
      <c r="N8" s="10"/>
    </row>
    <row r="9" spans="1:14" x14ac:dyDescent="0.2">
      <c r="A9" s="1" t="s">
        <v>163</v>
      </c>
      <c r="B9" s="134">
        <v>261</v>
      </c>
      <c r="C9" s="134">
        <v>260</v>
      </c>
      <c r="D9" s="134">
        <v>252</v>
      </c>
      <c r="E9" s="134">
        <v>268</v>
      </c>
      <c r="F9" s="134">
        <v>273.96300000000002</v>
      </c>
      <c r="G9" s="134">
        <v>277.8</v>
      </c>
      <c r="H9" s="134">
        <v>290</v>
      </c>
      <c r="I9" s="134">
        <v>301</v>
      </c>
      <c r="J9" s="134">
        <v>315</v>
      </c>
      <c r="K9" s="134">
        <v>330</v>
      </c>
      <c r="L9" s="286"/>
      <c r="M9" s="286"/>
      <c r="N9" s="10"/>
    </row>
    <row r="10" spans="1:14" x14ac:dyDescent="0.2">
      <c r="A10" s="1" t="s">
        <v>164</v>
      </c>
      <c r="B10" s="134">
        <v>189</v>
      </c>
      <c r="C10" s="134">
        <v>199.642</v>
      </c>
      <c r="D10" s="134">
        <v>217.8</v>
      </c>
      <c r="E10" s="134">
        <v>229.982</v>
      </c>
      <c r="F10" s="134">
        <v>249.1</v>
      </c>
      <c r="G10" s="134">
        <v>252</v>
      </c>
      <c r="H10" s="134">
        <v>253</v>
      </c>
      <c r="I10" s="134">
        <v>270</v>
      </c>
      <c r="J10" s="134">
        <v>311</v>
      </c>
      <c r="K10" s="134">
        <v>310</v>
      </c>
      <c r="L10" s="286"/>
      <c r="M10" s="286"/>
      <c r="N10" s="10"/>
    </row>
    <row r="11" spans="1:14" x14ac:dyDescent="0.2">
      <c r="A11" s="1" t="s">
        <v>116</v>
      </c>
      <c r="B11" s="134">
        <v>231</v>
      </c>
      <c r="C11" s="134">
        <v>234</v>
      </c>
      <c r="D11" s="134">
        <v>235</v>
      </c>
      <c r="E11" s="134">
        <v>230</v>
      </c>
      <c r="F11" s="134">
        <v>210</v>
      </c>
      <c r="G11" s="134">
        <v>214</v>
      </c>
      <c r="H11" s="134">
        <v>222</v>
      </c>
      <c r="I11" s="134">
        <v>237</v>
      </c>
      <c r="J11" s="134">
        <v>226</v>
      </c>
      <c r="K11" s="134">
        <v>200</v>
      </c>
      <c r="L11" s="286"/>
      <c r="M11" s="286"/>
      <c r="N11" s="10"/>
    </row>
    <row r="12" spans="1:14" x14ac:dyDescent="0.2">
      <c r="A12" s="1" t="s">
        <v>188</v>
      </c>
      <c r="B12" s="134">
        <v>102.14700000000001</v>
      </c>
      <c r="C12" s="134">
        <v>102.624</v>
      </c>
      <c r="D12" s="134">
        <v>107.498</v>
      </c>
      <c r="E12" s="134">
        <v>124.054</v>
      </c>
      <c r="F12" s="134">
        <v>151.47200000000001</v>
      </c>
      <c r="G12" s="134">
        <v>152.74700000000001</v>
      </c>
      <c r="H12" s="134">
        <v>165</v>
      </c>
      <c r="I12" s="134">
        <v>164</v>
      </c>
      <c r="J12" s="134">
        <v>183</v>
      </c>
      <c r="K12" s="134">
        <v>180</v>
      </c>
      <c r="L12" s="286"/>
      <c r="M12" s="286"/>
      <c r="N12" s="10"/>
    </row>
    <row r="13" spans="1:14" x14ac:dyDescent="0.2">
      <c r="A13" s="1" t="s">
        <v>166</v>
      </c>
      <c r="B13" s="134">
        <v>106.316</v>
      </c>
      <c r="C13" s="134">
        <v>77.721999999999994</v>
      </c>
      <c r="D13" s="134">
        <v>69.290999999999997</v>
      </c>
      <c r="E13" s="134">
        <v>59.804000000000002</v>
      </c>
      <c r="F13" s="134">
        <v>69.099999999999994</v>
      </c>
      <c r="G13" s="134">
        <v>96.7</v>
      </c>
      <c r="H13" s="134">
        <v>80</v>
      </c>
      <c r="I13" s="134">
        <v>75</v>
      </c>
      <c r="J13" s="134">
        <v>135</v>
      </c>
      <c r="K13" s="134">
        <v>160</v>
      </c>
      <c r="L13" s="286"/>
      <c r="M13" s="286"/>
      <c r="N13" s="10"/>
    </row>
    <row r="14" spans="1:14" x14ac:dyDescent="0.2">
      <c r="A14" s="1" t="s">
        <v>165</v>
      </c>
      <c r="B14" s="134">
        <v>72.441000000000003</v>
      </c>
      <c r="C14" s="134">
        <v>82.597999999999999</v>
      </c>
      <c r="D14" s="134">
        <v>86.971999999999994</v>
      </c>
      <c r="E14" s="134">
        <v>89.224000000000004</v>
      </c>
      <c r="F14" s="134">
        <v>90.754000000000005</v>
      </c>
      <c r="G14" s="134">
        <v>88</v>
      </c>
      <c r="H14" s="134">
        <v>79</v>
      </c>
      <c r="I14" s="134">
        <v>128</v>
      </c>
      <c r="J14" s="134">
        <v>127</v>
      </c>
      <c r="K14" s="134">
        <v>130</v>
      </c>
      <c r="L14" s="286"/>
      <c r="M14" s="286"/>
      <c r="N14" s="10"/>
    </row>
    <row r="15" spans="1:14" x14ac:dyDescent="0.2">
      <c r="A15" s="270" t="s">
        <v>202</v>
      </c>
      <c r="B15" s="275">
        <v>164.08438890122898</v>
      </c>
      <c r="C15" s="275">
        <v>166.18671698165301</v>
      </c>
      <c r="D15" s="275">
        <v>161.54466615318697</v>
      </c>
      <c r="E15" s="275">
        <v>151.48607168989696</v>
      </c>
      <c r="F15" s="275">
        <v>140.09702809351802</v>
      </c>
      <c r="G15" s="275">
        <v>146.82290653714</v>
      </c>
      <c r="H15" s="275">
        <v>153.00589697612543</v>
      </c>
      <c r="I15" s="275">
        <v>151.96403995641114</v>
      </c>
      <c r="J15" s="275">
        <v>140.21098441501192</v>
      </c>
      <c r="K15" s="275">
        <v>128.41346335810573</v>
      </c>
      <c r="L15" s="119"/>
      <c r="M15" s="286"/>
      <c r="N15" s="46"/>
    </row>
    <row r="16" spans="1:14" x14ac:dyDescent="0.2">
      <c r="A16" s="1" t="s">
        <v>457</v>
      </c>
      <c r="B16" s="134">
        <v>72.596000000000004</v>
      </c>
      <c r="C16" s="134">
        <v>88.647999999999996</v>
      </c>
      <c r="D16" s="134">
        <v>102.80200000000001</v>
      </c>
      <c r="E16" s="134">
        <v>119.773</v>
      </c>
      <c r="F16" s="134">
        <v>117.717</v>
      </c>
      <c r="G16" s="134">
        <v>134.75899999999999</v>
      </c>
      <c r="H16" s="134">
        <v>111</v>
      </c>
      <c r="I16" s="134">
        <v>126</v>
      </c>
      <c r="J16" s="134">
        <v>117</v>
      </c>
      <c r="K16" s="134">
        <v>110</v>
      </c>
      <c r="L16" s="286"/>
      <c r="M16" s="286"/>
      <c r="N16" s="46"/>
    </row>
    <row r="17" spans="1:14" x14ac:dyDescent="0.2">
      <c r="A17" s="1" t="s">
        <v>579</v>
      </c>
      <c r="B17" s="134">
        <v>30.271999999999998</v>
      </c>
      <c r="C17" s="134">
        <v>36.845999999999997</v>
      </c>
      <c r="D17" s="134">
        <v>39.902999999999999</v>
      </c>
      <c r="E17" s="134">
        <v>42.552</v>
      </c>
      <c r="F17" s="134">
        <v>50.338999999999999</v>
      </c>
      <c r="G17" s="134">
        <v>63.613999999999997</v>
      </c>
      <c r="H17" s="134">
        <v>69</v>
      </c>
      <c r="I17" s="134">
        <v>85</v>
      </c>
      <c r="J17" s="134">
        <v>100</v>
      </c>
      <c r="K17" s="134">
        <v>100</v>
      </c>
      <c r="L17" s="286"/>
      <c r="M17" s="286"/>
      <c r="N17" s="46"/>
    </row>
    <row r="18" spans="1:14" x14ac:dyDescent="0.2">
      <c r="A18" s="1" t="s">
        <v>600</v>
      </c>
      <c r="B18" s="134">
        <v>90</v>
      </c>
      <c r="C18" s="134">
        <v>91</v>
      </c>
      <c r="D18" s="134">
        <v>93</v>
      </c>
      <c r="E18" s="134">
        <v>98</v>
      </c>
      <c r="F18" s="134">
        <v>100</v>
      </c>
      <c r="G18" s="134">
        <v>102</v>
      </c>
      <c r="H18" s="134">
        <v>102</v>
      </c>
      <c r="I18" s="134">
        <v>104</v>
      </c>
      <c r="J18" s="134">
        <v>104</v>
      </c>
      <c r="K18" s="134">
        <v>100</v>
      </c>
      <c r="L18" s="286"/>
      <c r="M18" s="286"/>
      <c r="N18" s="46"/>
    </row>
    <row r="19" spans="1:14" x14ac:dyDescent="0.2">
      <c r="A19" s="1" t="s">
        <v>373</v>
      </c>
      <c r="B19" s="134">
        <v>188.702</v>
      </c>
      <c r="C19" s="134">
        <v>180.29300000000001</v>
      </c>
      <c r="D19" s="134">
        <v>155.286</v>
      </c>
      <c r="E19" s="134">
        <v>160.01599999999999</v>
      </c>
      <c r="F19" s="134">
        <v>151.62200000000001</v>
      </c>
      <c r="G19" s="134">
        <v>144.51499999999999</v>
      </c>
      <c r="H19" s="134">
        <v>145</v>
      </c>
      <c r="I19" s="134">
        <v>137</v>
      </c>
      <c r="J19" s="134">
        <v>117</v>
      </c>
      <c r="K19" s="134">
        <v>90</v>
      </c>
      <c r="L19" s="286"/>
      <c r="M19" s="286"/>
      <c r="N19" s="10"/>
    </row>
    <row r="20" spans="1:14" x14ac:dyDescent="0.2">
      <c r="A20" s="1" t="s">
        <v>117</v>
      </c>
      <c r="B20" s="134">
        <v>62.046999999999997</v>
      </c>
      <c r="C20" s="134">
        <v>65.209000000000003</v>
      </c>
      <c r="D20" s="134">
        <v>66.772999999999996</v>
      </c>
      <c r="E20" s="134">
        <v>79.572999999999993</v>
      </c>
      <c r="F20" s="134">
        <v>81.037999999999997</v>
      </c>
      <c r="G20" s="134">
        <v>80.8</v>
      </c>
      <c r="H20" s="134">
        <v>85</v>
      </c>
      <c r="I20" s="134">
        <v>80</v>
      </c>
      <c r="J20" s="134">
        <v>85</v>
      </c>
      <c r="K20" s="134">
        <v>85</v>
      </c>
      <c r="L20" s="286"/>
      <c r="M20" s="286"/>
      <c r="N20" s="10"/>
    </row>
    <row r="21" spans="1:14" x14ac:dyDescent="0.2">
      <c r="A21" s="1" t="s">
        <v>578</v>
      </c>
      <c r="B21" s="134">
        <v>62.9</v>
      </c>
      <c r="C21" s="134">
        <v>62.2</v>
      </c>
      <c r="D21" s="134">
        <v>59.1</v>
      </c>
      <c r="E21" s="134">
        <v>54.091999999999999</v>
      </c>
      <c r="F21" s="134">
        <v>57.939</v>
      </c>
      <c r="G21" s="134">
        <v>60.045999999999999</v>
      </c>
      <c r="H21" s="134">
        <v>62</v>
      </c>
      <c r="I21" s="134">
        <v>64</v>
      </c>
      <c r="J21" s="134">
        <v>67</v>
      </c>
      <c r="K21" s="134">
        <v>70</v>
      </c>
      <c r="M21" s="286"/>
      <c r="N21" s="10"/>
    </row>
    <row r="22" spans="1:14" x14ac:dyDescent="0.2">
      <c r="A22" s="1" t="s">
        <v>161</v>
      </c>
      <c r="B22" s="134">
        <v>601.39200000000005</v>
      </c>
      <c r="C22" s="134">
        <v>668.0469999999998</v>
      </c>
      <c r="D22" s="134">
        <v>700.09400000000005</v>
      </c>
      <c r="E22" s="134">
        <v>785.80200000000025</v>
      </c>
      <c r="F22" s="134">
        <v>822.28199999999993</v>
      </c>
      <c r="G22" s="134">
        <v>833.59399999999994</v>
      </c>
      <c r="H22" s="134">
        <v>840</v>
      </c>
      <c r="I22" s="134">
        <v>883</v>
      </c>
      <c r="J22" s="368">
        <v>871.78901558498819</v>
      </c>
      <c r="K22" s="368">
        <v>886.58653664189433</v>
      </c>
      <c r="M22" s="286"/>
    </row>
    <row r="23" spans="1:14" x14ac:dyDescent="0.2">
      <c r="J23" s="369"/>
      <c r="K23" s="370"/>
    </row>
    <row r="25" spans="1:14" ht="12" customHeight="1" x14ac:dyDescent="0.2">
      <c r="A25" s="425" t="s">
        <v>676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</row>
    <row r="26" spans="1:14" ht="24" customHeight="1" x14ac:dyDescent="0.2">
      <c r="A26" s="426" t="s">
        <v>677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</row>
  </sheetData>
  <sortState ref="A8:K20">
    <sortCondition descending="1" ref="K8"/>
  </sortState>
  <mergeCells count="2">
    <mergeCell ref="A25:K25"/>
    <mergeCell ref="A26:K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5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39.42578125" style="1" customWidth="1"/>
    <col min="2" max="7" width="11.5703125" style="9" customWidth="1"/>
    <col min="8" max="10" width="11.5703125" style="1" customWidth="1"/>
    <col min="11" max="12" width="12.140625" style="1" bestFit="1" customWidth="1"/>
    <col min="13" max="16384" width="11.5703125" style="1"/>
  </cols>
  <sheetData>
    <row r="1" spans="1:14" ht="14.25" x14ac:dyDescent="0.2">
      <c r="A1" s="2" t="s">
        <v>754</v>
      </c>
    </row>
    <row r="2" spans="1:14" x14ac:dyDescent="0.2">
      <c r="A2" s="174" t="s">
        <v>525</v>
      </c>
      <c r="L2" s="45"/>
    </row>
    <row r="4" spans="1:14" x14ac:dyDescent="0.2"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4" ht="14.25" x14ac:dyDescent="0.2">
      <c r="A5" s="371" t="s">
        <v>149</v>
      </c>
      <c r="B5" s="305">
        <v>2010</v>
      </c>
      <c r="C5" s="305">
        <v>2011</v>
      </c>
      <c r="D5" s="305">
        <v>2012</v>
      </c>
      <c r="E5" s="305">
        <v>2013</v>
      </c>
      <c r="F5" s="305">
        <v>2014</v>
      </c>
      <c r="G5" s="305">
        <v>2015</v>
      </c>
      <c r="H5" s="305">
        <v>2016</v>
      </c>
      <c r="I5" s="305">
        <v>2017</v>
      </c>
      <c r="J5" s="305">
        <v>2018</v>
      </c>
      <c r="K5" s="305" t="s">
        <v>755</v>
      </c>
    </row>
    <row r="6" spans="1:14" x14ac:dyDescent="0.2">
      <c r="A6" s="2" t="s">
        <v>32</v>
      </c>
      <c r="B6" s="153">
        <v>164084388.90122896</v>
      </c>
      <c r="C6" s="153">
        <v>166186716.981653</v>
      </c>
      <c r="D6" s="153">
        <v>161544666.15318698</v>
      </c>
      <c r="E6" s="153">
        <v>151486071.68989697</v>
      </c>
      <c r="F6" s="139">
        <v>140097028.09351802</v>
      </c>
      <c r="G6" s="139">
        <v>146822906.53714001</v>
      </c>
      <c r="H6" s="139">
        <v>153005896.97612542</v>
      </c>
      <c r="I6" s="153">
        <v>151964039.95641115</v>
      </c>
      <c r="J6" s="139">
        <v>140210984.41501191</v>
      </c>
      <c r="K6" s="139">
        <v>128413463.35810572</v>
      </c>
    </row>
    <row r="7" spans="1:14" x14ac:dyDescent="0.2">
      <c r="B7" s="53"/>
      <c r="C7" s="53"/>
      <c r="D7" s="53"/>
      <c r="E7" s="53"/>
      <c r="F7" s="53"/>
      <c r="G7" s="53"/>
      <c r="H7" s="53"/>
      <c r="I7" s="53"/>
      <c r="J7" s="53"/>
      <c r="K7" s="119"/>
      <c r="L7" s="119"/>
    </row>
    <row r="8" spans="1:14" x14ac:dyDescent="0.2">
      <c r="A8" s="178" t="s">
        <v>167</v>
      </c>
      <c r="B8" s="53">
        <v>45461505.619999997</v>
      </c>
      <c r="C8" s="53">
        <v>40220576.07</v>
      </c>
      <c r="D8" s="53">
        <v>41864948.044699997</v>
      </c>
      <c r="E8" s="53">
        <v>31640328.855399996</v>
      </c>
      <c r="F8" s="53">
        <v>30168697.816640005</v>
      </c>
      <c r="G8" s="53">
        <v>28565281.958880004</v>
      </c>
      <c r="H8" s="53">
        <v>20782824.769700002</v>
      </c>
      <c r="I8" s="53">
        <v>16630742.630100001</v>
      </c>
      <c r="J8" s="53">
        <v>16004804.0844</v>
      </c>
      <c r="K8" s="53">
        <v>16285717.6899</v>
      </c>
      <c r="L8" s="119"/>
      <c r="M8" s="119"/>
      <c r="N8" s="50"/>
    </row>
    <row r="9" spans="1:14" x14ac:dyDescent="0.2">
      <c r="A9" s="178" t="s">
        <v>602</v>
      </c>
      <c r="B9" s="53">
        <v>3593085.5810999991</v>
      </c>
      <c r="C9" s="53">
        <v>3560243.9717299989</v>
      </c>
      <c r="D9" s="53">
        <v>3958258.7011899995</v>
      </c>
      <c r="E9" s="53">
        <v>4561024.6326009994</v>
      </c>
      <c r="F9" s="53">
        <v>4863263.2739280043</v>
      </c>
      <c r="G9" s="53">
        <v>6125852.7135020001</v>
      </c>
      <c r="H9" s="53">
        <v>6874889.1394609995</v>
      </c>
      <c r="I9" s="53">
        <v>7857002.858870999</v>
      </c>
      <c r="J9" s="53">
        <v>8669615.8787130006</v>
      </c>
      <c r="K9" s="53">
        <v>9345225.5147520006</v>
      </c>
      <c r="L9" s="119"/>
      <c r="M9" s="119"/>
      <c r="N9" s="50"/>
    </row>
    <row r="10" spans="1:14" x14ac:dyDescent="0.2">
      <c r="A10" s="178" t="s">
        <v>604</v>
      </c>
      <c r="B10" s="53">
        <v>1810725.6568800001</v>
      </c>
      <c r="C10" s="53">
        <v>1451974.3663000001</v>
      </c>
      <c r="D10" s="53">
        <v>1387715.8918000001</v>
      </c>
      <c r="E10" s="53">
        <v>1257871.5326999999</v>
      </c>
      <c r="F10" s="53">
        <v>1598732.9621799998</v>
      </c>
      <c r="G10" s="53">
        <v>2888056.7952899998</v>
      </c>
      <c r="H10" s="53">
        <v>6184334.9491059994</v>
      </c>
      <c r="I10" s="53">
        <v>6332220.7446300006</v>
      </c>
      <c r="J10" s="53">
        <v>6565769.2700420013</v>
      </c>
      <c r="K10" s="53">
        <v>6718692.23979</v>
      </c>
      <c r="L10" s="119"/>
      <c r="M10" s="119"/>
      <c r="N10" s="50"/>
    </row>
    <row r="11" spans="1:14" x14ac:dyDescent="0.2">
      <c r="A11" s="178" t="s">
        <v>168</v>
      </c>
      <c r="B11" s="53">
        <v>31054108.799520001</v>
      </c>
      <c r="C11" s="53">
        <v>28469524.256579999</v>
      </c>
      <c r="D11" s="53">
        <v>26890295.94029</v>
      </c>
      <c r="E11" s="53">
        <v>21801177.551880002</v>
      </c>
      <c r="F11" s="53">
        <v>18616181.792349998</v>
      </c>
      <c r="G11" s="53">
        <v>19108156.406939998</v>
      </c>
      <c r="H11" s="53">
        <v>17002407.947079998</v>
      </c>
      <c r="I11" s="53">
        <v>15822534.860599998</v>
      </c>
      <c r="J11" s="53">
        <v>10329170.118410001</v>
      </c>
      <c r="K11" s="53">
        <v>5773469.9522900004</v>
      </c>
      <c r="L11" s="119"/>
      <c r="M11" s="119"/>
      <c r="N11" s="50"/>
    </row>
    <row r="12" spans="1:14" x14ac:dyDescent="0.2">
      <c r="A12" s="178" t="s">
        <v>169</v>
      </c>
      <c r="B12" s="53">
        <v>6007356.0342990002</v>
      </c>
      <c r="C12" s="53">
        <v>5897882.546941</v>
      </c>
      <c r="D12" s="53">
        <v>5727388.4705050001</v>
      </c>
      <c r="E12" s="53">
        <v>6201810.4093469987</v>
      </c>
      <c r="F12" s="53">
        <v>7681698.333776</v>
      </c>
      <c r="G12" s="53">
        <v>7785562.9843229996</v>
      </c>
      <c r="H12" s="53">
        <v>7538710.6666580001</v>
      </c>
      <c r="I12" s="53">
        <v>7933711.3995379992</v>
      </c>
      <c r="J12" s="53">
        <v>5689679.0853719991</v>
      </c>
      <c r="K12" s="53">
        <v>5557215.5448310003</v>
      </c>
      <c r="L12" s="119"/>
      <c r="M12" s="119"/>
      <c r="N12" s="50"/>
    </row>
    <row r="13" spans="1:14" x14ac:dyDescent="0.2">
      <c r="A13" s="178" t="s">
        <v>280</v>
      </c>
      <c r="B13" s="53" t="s">
        <v>47</v>
      </c>
      <c r="C13" s="53" t="s">
        <v>47</v>
      </c>
      <c r="D13" s="53" t="s">
        <v>47</v>
      </c>
      <c r="E13" s="53" t="s">
        <v>47</v>
      </c>
      <c r="F13" s="53" t="s">
        <v>47</v>
      </c>
      <c r="G13" s="53" t="s">
        <v>47</v>
      </c>
      <c r="H13" s="53">
        <v>1485759.3041699999</v>
      </c>
      <c r="I13" s="53">
        <v>2378972.7531249998</v>
      </c>
      <c r="J13" s="43">
        <v>2794029.1327749998</v>
      </c>
      <c r="K13" s="43">
        <v>5140738.2147270013</v>
      </c>
      <c r="L13" s="119"/>
      <c r="M13" s="119"/>
      <c r="N13" s="50"/>
    </row>
    <row r="14" spans="1:14" x14ac:dyDescent="0.2">
      <c r="A14" s="178" t="s">
        <v>605</v>
      </c>
      <c r="B14" s="53" t="s">
        <v>47</v>
      </c>
      <c r="C14" s="53">
        <v>1379796.9513000001</v>
      </c>
      <c r="D14" s="53">
        <v>4329999.9977700002</v>
      </c>
      <c r="E14" s="53">
        <v>4438674.32981</v>
      </c>
      <c r="F14" s="53">
        <v>4503411.9250399992</v>
      </c>
      <c r="G14" s="53">
        <v>4503360.66909</v>
      </c>
      <c r="H14" s="53">
        <v>4632813.1608140003</v>
      </c>
      <c r="I14" s="53">
        <v>4734849.8222040012</v>
      </c>
      <c r="J14" s="53">
        <v>5385131.3585100006</v>
      </c>
      <c r="K14" s="53">
        <v>4978990.0288039995</v>
      </c>
      <c r="L14" s="119"/>
      <c r="M14" s="119"/>
      <c r="N14" s="50"/>
    </row>
    <row r="15" spans="1:14" x14ac:dyDescent="0.2">
      <c r="A15" s="178" t="s">
        <v>151</v>
      </c>
      <c r="B15" s="152">
        <v>4988211.2809999995</v>
      </c>
      <c r="C15" s="53">
        <v>5232224.9770000009</v>
      </c>
      <c r="D15" s="53">
        <v>5507609.0109999999</v>
      </c>
      <c r="E15" s="53">
        <v>5167058.6159999995</v>
      </c>
      <c r="F15" s="53">
        <v>4884014.3042000001</v>
      </c>
      <c r="G15" s="53">
        <v>5148749.2729000002</v>
      </c>
      <c r="H15" s="53">
        <v>4912076.0403000005</v>
      </c>
      <c r="I15" s="53">
        <v>5165324.2303999998</v>
      </c>
      <c r="J15" s="53">
        <v>4908683.0054000001</v>
      </c>
      <c r="K15" s="53">
        <v>4927109.5194999995</v>
      </c>
      <c r="L15" s="306"/>
      <c r="M15" s="119"/>
      <c r="N15" s="124"/>
    </row>
    <row r="16" spans="1:14" x14ac:dyDescent="0.2">
      <c r="A16" s="178" t="s">
        <v>603</v>
      </c>
      <c r="B16" s="53">
        <v>4868809.3170000007</v>
      </c>
      <c r="C16" s="53">
        <v>5160321.5130000003</v>
      </c>
      <c r="D16" s="53">
        <v>5465292.2369999997</v>
      </c>
      <c r="E16" s="53">
        <v>5498864.631000001</v>
      </c>
      <c r="F16" s="53">
        <v>5630877.4860000005</v>
      </c>
      <c r="G16" s="53">
        <v>5625874.4940000009</v>
      </c>
      <c r="H16" s="53">
        <v>6090844.0590000004</v>
      </c>
      <c r="I16" s="53">
        <v>6461216.3160000006</v>
      </c>
      <c r="J16" s="53">
        <v>5174566.2539999997</v>
      </c>
      <c r="K16" s="53">
        <v>4772528.6939999992</v>
      </c>
      <c r="L16" s="119"/>
      <c r="M16" s="119"/>
      <c r="N16" s="50"/>
    </row>
    <row r="17" spans="1:14" x14ac:dyDescent="0.2">
      <c r="A17" s="178" t="s">
        <v>37</v>
      </c>
      <c r="B17" s="53">
        <v>1393115.9331130001</v>
      </c>
      <c r="C17" s="53">
        <v>2288086.210552</v>
      </c>
      <c r="D17" s="53">
        <v>1921188.8411180002</v>
      </c>
      <c r="E17" s="53">
        <v>1227124.562566</v>
      </c>
      <c r="F17" s="53">
        <v>374592.03595200001</v>
      </c>
      <c r="G17" s="53">
        <v>2313701.4029670004</v>
      </c>
      <c r="H17" s="53">
        <v>2647509.8038489996</v>
      </c>
      <c r="I17" s="53">
        <v>2830058.5162409996</v>
      </c>
      <c r="J17" s="53">
        <v>3574934.306113</v>
      </c>
      <c r="K17" s="53">
        <v>4404914.2502720002</v>
      </c>
      <c r="L17" s="119"/>
      <c r="M17" s="119"/>
      <c r="N17" s="50"/>
    </row>
    <row r="18" spans="1:14" x14ac:dyDescent="0.2">
      <c r="A18" s="178" t="s">
        <v>363</v>
      </c>
      <c r="B18" s="53">
        <v>11969697.659291998</v>
      </c>
      <c r="C18" s="53">
        <v>10633850.531085998</v>
      </c>
      <c r="D18" s="53">
        <v>8526026.1311019994</v>
      </c>
      <c r="E18" s="53">
        <v>7743309.7092420002</v>
      </c>
      <c r="F18" s="53">
        <v>7581842.9369210014</v>
      </c>
      <c r="G18" s="53">
        <v>6772095.3162630005</v>
      </c>
      <c r="H18" s="53">
        <v>5913110.8617439996</v>
      </c>
      <c r="I18" s="53">
        <v>7672121.4044200014</v>
      </c>
      <c r="J18" s="53">
        <v>7371453.3887599995</v>
      </c>
      <c r="K18" s="53">
        <v>4315677.8944090009</v>
      </c>
      <c r="L18" s="119"/>
      <c r="M18" s="119"/>
      <c r="N18" s="50"/>
    </row>
    <row r="19" spans="1:14" x14ac:dyDescent="0.2">
      <c r="A19" s="178" t="s">
        <v>170</v>
      </c>
      <c r="B19" s="53" t="s">
        <v>47</v>
      </c>
      <c r="C19" s="53">
        <v>1656104</v>
      </c>
      <c r="D19" s="53">
        <v>6213785.0213239994</v>
      </c>
      <c r="E19" s="53">
        <v>6563921.7203890001</v>
      </c>
      <c r="F19" s="53">
        <v>6829558.0776290009</v>
      </c>
      <c r="G19" s="53">
        <v>7132784.2224839991</v>
      </c>
      <c r="H19" s="53">
        <v>6340655.4870910002</v>
      </c>
      <c r="I19" s="53">
        <v>5870708.0281310007</v>
      </c>
      <c r="J19" s="53">
        <v>4764478.0293169999</v>
      </c>
      <c r="K19" s="53">
        <v>4236694.6338849999</v>
      </c>
      <c r="L19" s="119"/>
      <c r="M19" s="119"/>
      <c r="N19" s="50"/>
    </row>
    <row r="20" spans="1:14" x14ac:dyDescent="0.2">
      <c r="A20" s="178" t="s">
        <v>41</v>
      </c>
      <c r="B20" s="53" t="s">
        <v>47</v>
      </c>
      <c r="C20" s="53" t="s">
        <v>47</v>
      </c>
      <c r="D20" s="53" t="s">
        <v>47</v>
      </c>
      <c r="E20" s="53">
        <v>581632.79261500004</v>
      </c>
      <c r="F20" s="53">
        <v>3295368.6947400002</v>
      </c>
      <c r="G20" s="53">
        <v>3685684.6029000003</v>
      </c>
      <c r="H20" s="53">
        <v>3285352.1359999999</v>
      </c>
      <c r="I20" s="53">
        <v>3100289.2421259996</v>
      </c>
      <c r="J20" s="53">
        <v>3213941.9499999997</v>
      </c>
      <c r="K20" s="53">
        <v>3164002.1031000004</v>
      </c>
      <c r="L20" s="119"/>
      <c r="M20" s="119"/>
      <c r="N20" s="50"/>
    </row>
    <row r="21" spans="1:14" x14ac:dyDescent="0.2">
      <c r="A21" s="178" t="s">
        <v>173</v>
      </c>
      <c r="B21" s="53">
        <v>3056077.2238699999</v>
      </c>
      <c r="C21" s="53">
        <v>3353523.9542330001</v>
      </c>
      <c r="D21" s="53">
        <v>3304711.4576219996</v>
      </c>
      <c r="E21" s="53">
        <v>2923314.3174880003</v>
      </c>
      <c r="F21" s="53">
        <v>3124881.3610709999</v>
      </c>
      <c r="G21" s="53">
        <v>2796159.220063</v>
      </c>
      <c r="H21" s="53">
        <v>3188992.0886029997</v>
      </c>
      <c r="I21" s="53">
        <v>2707894.1298889997</v>
      </c>
      <c r="J21" s="53">
        <v>3282951.8428870002</v>
      </c>
      <c r="K21" s="53">
        <v>2915354.127138</v>
      </c>
      <c r="L21" s="119"/>
      <c r="M21" s="119"/>
      <c r="N21" s="50"/>
    </row>
    <row r="22" spans="1:14" x14ac:dyDescent="0.2">
      <c r="A22" s="178" t="s">
        <v>606</v>
      </c>
      <c r="B22" s="53" t="s">
        <v>47</v>
      </c>
      <c r="C22" s="53" t="s">
        <v>47</v>
      </c>
      <c r="D22" s="53">
        <v>595114.78778499993</v>
      </c>
      <c r="E22" s="53">
        <v>2448414.7600000002</v>
      </c>
      <c r="F22" s="53">
        <v>2144885.8329999996</v>
      </c>
      <c r="G22" s="53">
        <v>3829139.747004</v>
      </c>
      <c r="H22" s="53">
        <v>3563014.7419950003</v>
      </c>
      <c r="I22" s="53">
        <v>4366207.924730001</v>
      </c>
      <c r="J22" s="53">
        <v>4124241.0069900001</v>
      </c>
      <c r="K22" s="53">
        <v>2549129.9446050003</v>
      </c>
      <c r="L22" s="119"/>
      <c r="M22" s="119"/>
      <c r="N22" s="50"/>
    </row>
    <row r="23" spans="1:14" x14ac:dyDescent="0.2">
      <c r="A23" s="178" t="s">
        <v>174</v>
      </c>
      <c r="B23" s="53">
        <v>636335.50176800007</v>
      </c>
      <c r="C23" s="53">
        <v>1408178.0643559999</v>
      </c>
      <c r="D23" s="53">
        <v>1900877.9608799999</v>
      </c>
      <c r="E23" s="53">
        <v>2391064.1132999999</v>
      </c>
      <c r="F23" s="53">
        <v>2096312.0440809994</v>
      </c>
      <c r="G23" s="53">
        <v>2101575.6946320003</v>
      </c>
      <c r="H23" s="53">
        <v>2231271.9476939999</v>
      </c>
      <c r="I23" s="53">
        <v>2502000.5043930002</v>
      </c>
      <c r="J23" s="53">
        <v>2540637.4156369995</v>
      </c>
      <c r="K23" s="53">
        <v>2336082.6676060003</v>
      </c>
      <c r="L23" s="119"/>
      <c r="M23" s="119"/>
      <c r="N23" s="50"/>
    </row>
    <row r="24" spans="1:14" x14ac:dyDescent="0.2">
      <c r="A24" s="178" t="s">
        <v>607</v>
      </c>
      <c r="B24" s="53" t="s">
        <v>47</v>
      </c>
      <c r="C24" s="53" t="s">
        <v>47</v>
      </c>
      <c r="D24" s="53" t="s">
        <v>47</v>
      </c>
      <c r="E24" s="53" t="s">
        <v>47</v>
      </c>
      <c r="F24" s="53" t="s">
        <v>47</v>
      </c>
      <c r="G24" s="53" t="s">
        <v>47</v>
      </c>
      <c r="H24" s="53">
        <v>560157.46600000001</v>
      </c>
      <c r="I24" s="53">
        <v>2222327.622</v>
      </c>
      <c r="J24" s="53">
        <v>2795016.95</v>
      </c>
      <c r="K24" s="53">
        <v>2042634.1319999998</v>
      </c>
      <c r="M24" s="119"/>
      <c r="N24" s="50"/>
    </row>
    <row r="25" spans="1:14" x14ac:dyDescent="0.2">
      <c r="A25" s="178" t="s">
        <v>756</v>
      </c>
      <c r="B25" s="53">
        <v>1301838.7146000001</v>
      </c>
      <c r="C25" s="53">
        <v>1517296.6846</v>
      </c>
      <c r="D25" s="53">
        <v>1215473.1391089999</v>
      </c>
      <c r="E25" s="53">
        <v>424793.61742000002</v>
      </c>
      <c r="F25" s="53">
        <v>1460898.351092</v>
      </c>
      <c r="G25" s="53">
        <v>1201585.914848</v>
      </c>
      <c r="H25" s="53">
        <v>1406766.0412410002</v>
      </c>
      <c r="I25" s="53">
        <v>1313061.3006589999</v>
      </c>
      <c r="J25" s="116">
        <v>1477579.5199910002</v>
      </c>
      <c r="K25" s="116">
        <v>1910480.1724109999</v>
      </c>
      <c r="M25" s="119"/>
      <c r="N25" s="43"/>
    </row>
    <row r="26" spans="1:14" x14ac:dyDescent="0.2">
      <c r="A26" s="178" t="s">
        <v>608</v>
      </c>
      <c r="B26" s="53">
        <v>989184.99222900008</v>
      </c>
      <c r="C26" s="53">
        <v>955305.93384399998</v>
      </c>
      <c r="D26" s="53">
        <v>1098794.0098669999</v>
      </c>
      <c r="E26" s="53">
        <v>1309361.9614650002</v>
      </c>
      <c r="F26" s="53">
        <v>1410937.082802</v>
      </c>
      <c r="G26" s="53">
        <v>1358896.265926</v>
      </c>
      <c r="H26" s="53">
        <v>1441022.6708869999</v>
      </c>
      <c r="I26" s="53">
        <v>2606757.5391759994</v>
      </c>
      <c r="J26" s="53">
        <v>1843938.7981770001</v>
      </c>
      <c r="K26" s="53">
        <v>1790829.5846509999</v>
      </c>
      <c r="M26" s="119"/>
      <c r="N26" s="50"/>
    </row>
    <row r="27" spans="1:14" x14ac:dyDescent="0.2">
      <c r="A27" s="178" t="s">
        <v>687</v>
      </c>
      <c r="B27" s="53">
        <v>568005.15347600006</v>
      </c>
      <c r="C27" s="53">
        <v>722846.56437400007</v>
      </c>
      <c r="D27" s="53">
        <v>880013.32171400008</v>
      </c>
      <c r="E27" s="53">
        <v>958304.85397599998</v>
      </c>
      <c r="F27" s="53">
        <v>910257.62276699999</v>
      </c>
      <c r="G27" s="53">
        <v>1076809.3715189998</v>
      </c>
      <c r="H27" s="53">
        <v>1184769.7780929999</v>
      </c>
      <c r="I27" s="53">
        <v>1796607.6960729999</v>
      </c>
      <c r="J27" s="116">
        <v>1361097.386435</v>
      </c>
      <c r="K27" s="116">
        <v>1390260.0906540002</v>
      </c>
      <c r="M27" s="119"/>
      <c r="N27" s="50"/>
    </row>
    <row r="28" spans="1:14" x14ac:dyDescent="0.2">
      <c r="A28" s="1" t="s">
        <v>175</v>
      </c>
      <c r="B28" s="53">
        <v>27411321.455738991</v>
      </c>
      <c r="C28" s="53">
        <v>29788488.671535008</v>
      </c>
      <c r="D28" s="53">
        <v>29344886.504287019</v>
      </c>
      <c r="E28" s="53">
        <v>28950423.500216998</v>
      </c>
      <c r="F28" s="53">
        <v>25053213.786266007</v>
      </c>
      <c r="G28" s="53">
        <v>22629064.630714003</v>
      </c>
      <c r="H28" s="53">
        <v>20653842.035636999</v>
      </c>
      <c r="I28" s="53">
        <v>20964318.763250981</v>
      </c>
      <c r="J28" s="53">
        <v>19464316.623028003</v>
      </c>
      <c r="K28" s="53">
        <v>19212511.717707012</v>
      </c>
      <c r="L28" s="48"/>
      <c r="M28" s="119"/>
      <c r="N28" s="50"/>
    </row>
    <row r="29" spans="1:14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48"/>
      <c r="M29" s="119"/>
      <c r="N29" s="50"/>
    </row>
    <row r="30" spans="1:14" x14ac:dyDescent="0.2">
      <c r="A30" s="19" t="s">
        <v>524</v>
      </c>
      <c r="B30" s="372">
        <v>18975009.977343</v>
      </c>
      <c r="C30" s="372">
        <v>22490491.714222006</v>
      </c>
      <c r="D30" s="372">
        <v>11412286.684124002</v>
      </c>
      <c r="E30" s="372">
        <v>15397595.222481001</v>
      </c>
      <c r="F30" s="372">
        <v>7867402.373083001</v>
      </c>
      <c r="G30" s="372">
        <v>12174514.852894999</v>
      </c>
      <c r="H30" s="372">
        <v>25084771.881002426</v>
      </c>
      <c r="I30" s="372">
        <v>20695111.669854186</v>
      </c>
      <c r="J30" s="372">
        <v>18874949.010054924</v>
      </c>
      <c r="K30" s="372">
        <v>14645204.641073709</v>
      </c>
      <c r="M30" s="119"/>
      <c r="N30" s="50"/>
    </row>
    <row r="31" spans="1:14" x14ac:dyDescent="0.2">
      <c r="A31" s="1" t="s">
        <v>99</v>
      </c>
      <c r="B31" s="53">
        <v>18975009.977343</v>
      </c>
      <c r="C31" s="53">
        <v>22490491.714222006</v>
      </c>
      <c r="D31" s="53">
        <v>11412286.684124002</v>
      </c>
      <c r="E31" s="53">
        <v>15397595.222481001</v>
      </c>
      <c r="F31" s="53">
        <v>7867402.373083001</v>
      </c>
      <c r="G31" s="53">
        <v>12174514.852894999</v>
      </c>
      <c r="H31" s="53">
        <v>17083808.676422</v>
      </c>
      <c r="I31" s="53">
        <v>12146076.314649001</v>
      </c>
      <c r="J31" s="53">
        <v>9222277.4260760006</v>
      </c>
      <c r="K31" s="53">
        <v>6002223.0281240009</v>
      </c>
      <c r="M31" s="119"/>
      <c r="N31" s="50"/>
    </row>
    <row r="32" spans="1:14" x14ac:dyDescent="0.2">
      <c r="A32" s="1" t="s">
        <v>95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5710995.7058593296</v>
      </c>
      <c r="I32" s="53">
        <v>6377674.5195815861</v>
      </c>
      <c r="J32" s="53">
        <v>6822520.4730533743</v>
      </c>
      <c r="K32" s="53">
        <v>6175893.9862295873</v>
      </c>
      <c r="M32" s="119"/>
      <c r="N32" s="50"/>
    </row>
    <row r="33" spans="1:14" x14ac:dyDescent="0.2">
      <c r="A33" s="1" t="s">
        <v>83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1557952.6946817879</v>
      </c>
      <c r="I33" s="53">
        <v>1895905.2986958865</v>
      </c>
      <c r="J33" s="53">
        <v>2048824.8701372913</v>
      </c>
      <c r="K33" s="53">
        <v>1604846.3946615905</v>
      </c>
      <c r="M33" s="119"/>
      <c r="N33" s="50"/>
    </row>
    <row r="34" spans="1:14" x14ac:dyDescent="0.2">
      <c r="A34" s="1" t="s">
        <v>88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732014.80403930519</v>
      </c>
      <c r="I34" s="53">
        <v>275455.53692771547</v>
      </c>
      <c r="J34" s="53">
        <v>781326.24078825372</v>
      </c>
      <c r="K34" s="53">
        <v>862241.23205853009</v>
      </c>
      <c r="M34" s="119"/>
      <c r="N34" s="50"/>
    </row>
    <row r="35" spans="1:14" x14ac:dyDescent="0.2">
      <c r="B35" s="53"/>
      <c r="C35" s="53"/>
      <c r="D35" s="53"/>
      <c r="E35" s="53"/>
      <c r="F35" s="53"/>
      <c r="G35" s="53"/>
      <c r="H35" s="53"/>
      <c r="I35" s="53"/>
      <c r="J35" s="53"/>
      <c r="M35" s="119"/>
      <c r="N35" s="50"/>
    </row>
    <row r="36" spans="1:14" x14ac:dyDescent="0.2">
      <c r="B36" s="40"/>
      <c r="C36" s="40"/>
      <c r="D36" s="40"/>
      <c r="E36" s="40"/>
      <c r="F36" s="40"/>
      <c r="G36" s="40"/>
      <c r="H36" s="50"/>
      <c r="M36" s="119"/>
      <c r="N36" s="50"/>
    </row>
    <row r="37" spans="1:14" x14ac:dyDescent="0.2">
      <c r="A37" s="259" t="s">
        <v>358</v>
      </c>
      <c r="B37" s="264" t="s">
        <v>362</v>
      </c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4" x14ac:dyDescent="0.2">
      <c r="B38" s="23" t="s">
        <v>456</v>
      </c>
    </row>
    <row r="39" spans="1:14" x14ac:dyDescent="0.2">
      <c r="A39" s="1" t="s">
        <v>359</v>
      </c>
      <c r="B39" s="23" t="s">
        <v>360</v>
      </c>
      <c r="H39" s="9"/>
      <c r="I39" s="9"/>
      <c r="J39" s="9"/>
      <c r="K39" s="9"/>
    </row>
    <row r="40" spans="1:14" x14ac:dyDescent="0.2">
      <c r="A40" s="6"/>
      <c r="B40" s="6" t="s">
        <v>601</v>
      </c>
      <c r="C40" s="12"/>
      <c r="D40" s="12"/>
      <c r="E40" s="12"/>
      <c r="F40" s="12"/>
      <c r="G40" s="12"/>
      <c r="H40" s="6"/>
      <c r="I40" s="6"/>
      <c r="J40" s="6"/>
      <c r="K40" s="6"/>
    </row>
    <row r="41" spans="1:14" x14ac:dyDescent="0.2">
      <c r="B41" s="10"/>
      <c r="C41" s="10"/>
      <c r="D41" s="10"/>
      <c r="E41" s="10"/>
      <c r="F41" s="10"/>
      <c r="G41" s="10"/>
      <c r="H41" s="10"/>
    </row>
    <row r="45" spans="1:14" x14ac:dyDescent="0.2">
      <c r="B45" s="40"/>
      <c r="C45" s="40"/>
      <c r="D45" s="40"/>
      <c r="E45" s="40"/>
      <c r="F45" s="40"/>
      <c r="G45" s="40"/>
      <c r="H45" s="40"/>
    </row>
    <row r="75" spans="1:10" x14ac:dyDescent="0.2">
      <c r="A75" s="1" t="s">
        <v>175</v>
      </c>
      <c r="B75" s="9">
        <v>484</v>
      </c>
      <c r="C75" s="9">
        <v>564</v>
      </c>
      <c r="D75" s="9">
        <v>576</v>
      </c>
      <c r="E75" s="9">
        <v>600</v>
      </c>
      <c r="F75" s="9">
        <v>620</v>
      </c>
      <c r="G75" s="9">
        <v>645</v>
      </c>
      <c r="H75" s="1">
        <v>607</v>
      </c>
      <c r="I75" s="124">
        <v>437.74990136380205</v>
      </c>
      <c r="J75" s="307"/>
    </row>
  </sheetData>
  <sortState ref="A8:K27">
    <sortCondition descending="1" ref="K8:K27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2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15.28515625" style="1" customWidth="1"/>
    <col min="2" max="10" width="13.42578125" style="9" customWidth="1"/>
    <col min="11" max="11" width="11.5703125" style="1"/>
    <col min="12" max="12" width="12.140625" style="1" bestFit="1" customWidth="1"/>
    <col min="13" max="16384" width="11.5703125" style="1"/>
  </cols>
  <sheetData>
    <row r="1" spans="1:14" ht="14.25" x14ac:dyDescent="0.2">
      <c r="A1" s="155" t="s">
        <v>757</v>
      </c>
      <c r="B1" s="208"/>
      <c r="C1" s="208"/>
    </row>
    <row r="2" spans="1:14" x14ac:dyDescent="0.2">
      <c r="A2" s="174" t="s">
        <v>521</v>
      </c>
    </row>
    <row r="3" spans="1:14" x14ac:dyDescent="0.2">
      <c r="K3" s="48"/>
      <c r="L3" s="45"/>
    </row>
    <row r="5" spans="1:14" ht="14.25" x14ac:dyDescent="0.2">
      <c r="A5" s="4" t="s">
        <v>305</v>
      </c>
      <c r="B5" s="140">
        <v>2010</v>
      </c>
      <c r="C5" s="140">
        <v>2011</v>
      </c>
      <c r="D5" s="140">
        <v>2012</v>
      </c>
      <c r="E5" s="140">
        <v>2013</v>
      </c>
      <c r="F5" s="140">
        <v>2014</v>
      </c>
      <c r="G5" s="140">
        <v>2015</v>
      </c>
      <c r="H5" s="140">
        <v>2016</v>
      </c>
      <c r="I5" s="140">
        <v>2017</v>
      </c>
      <c r="J5" s="140">
        <v>2018</v>
      </c>
      <c r="K5" s="140" t="s">
        <v>755</v>
      </c>
    </row>
    <row r="6" spans="1:14" x14ac:dyDescent="0.2">
      <c r="A6" s="2" t="s">
        <v>32</v>
      </c>
      <c r="B6" s="139">
        <v>164084388.90122902</v>
      </c>
      <c r="C6" s="139">
        <v>166186716.98165306</v>
      </c>
      <c r="D6" s="139">
        <v>161544666.15318698</v>
      </c>
      <c r="E6" s="139">
        <v>151486071.689897</v>
      </c>
      <c r="F6" s="139">
        <v>140097028.09351802</v>
      </c>
      <c r="G6" s="139">
        <v>146822906.53713998</v>
      </c>
      <c r="H6" s="139">
        <v>153005896.97612545</v>
      </c>
      <c r="I6" s="139">
        <v>151964039.95641121</v>
      </c>
      <c r="J6" s="153">
        <v>140210984.41501191</v>
      </c>
      <c r="K6" s="153">
        <v>128413463.35810569</v>
      </c>
    </row>
    <row r="7" spans="1:14" x14ac:dyDescent="0.2">
      <c r="A7" s="2"/>
      <c r="B7" s="139"/>
      <c r="C7" s="139"/>
      <c r="D7" s="139"/>
      <c r="E7" s="139"/>
      <c r="F7" s="139"/>
      <c r="G7" s="139"/>
      <c r="H7" s="139"/>
      <c r="I7" s="139"/>
      <c r="J7" s="153"/>
      <c r="K7" s="153"/>
    </row>
    <row r="8" spans="1:14" x14ac:dyDescent="0.2">
      <c r="A8" s="1" t="s">
        <v>177</v>
      </c>
      <c r="B8" s="53">
        <v>51667193.800584003</v>
      </c>
      <c r="C8" s="53">
        <v>51030600.204336002</v>
      </c>
      <c r="D8" s="53">
        <v>55229369.426515996</v>
      </c>
      <c r="E8" s="53">
        <v>45546540.771459997</v>
      </c>
      <c r="F8" s="53">
        <v>44063575.125630006</v>
      </c>
      <c r="G8" s="53">
        <v>42391744.03597001</v>
      </c>
      <c r="H8" s="53">
        <v>36160363.639933996</v>
      </c>
      <c r="I8" s="53">
        <v>32897248.313287001</v>
      </c>
      <c r="J8" s="53">
        <v>31320411.794794999</v>
      </c>
      <c r="K8" s="53">
        <v>32085875.199230999</v>
      </c>
      <c r="L8" s="119"/>
      <c r="M8" s="125"/>
      <c r="N8" s="53"/>
    </row>
    <row r="9" spans="1:14" x14ac:dyDescent="0.2">
      <c r="A9" s="1" t="s">
        <v>176</v>
      </c>
      <c r="B9" s="53">
        <v>48065514.925590999</v>
      </c>
      <c r="C9" s="53">
        <v>46949045.914268002</v>
      </c>
      <c r="D9" s="53">
        <v>52285732.424317002</v>
      </c>
      <c r="E9" s="53">
        <v>47613196.071327001</v>
      </c>
      <c r="F9" s="53">
        <v>46196880.938129</v>
      </c>
      <c r="G9" s="53">
        <v>47307938.840743996</v>
      </c>
      <c r="H9" s="53">
        <v>43893864.551771</v>
      </c>
      <c r="I9" s="53">
        <v>43001775.204597004</v>
      </c>
      <c r="J9" s="53">
        <v>35213201.90033301</v>
      </c>
      <c r="K9" s="53">
        <v>30514663.992488001</v>
      </c>
      <c r="L9" s="119"/>
      <c r="M9" s="125"/>
      <c r="N9" s="53"/>
    </row>
    <row r="10" spans="1:14" x14ac:dyDescent="0.2">
      <c r="A10" s="1" t="s">
        <v>178</v>
      </c>
      <c r="B10" s="53">
        <v>17477783.097796995</v>
      </c>
      <c r="C10" s="53">
        <v>17401620.438224003</v>
      </c>
      <c r="D10" s="53">
        <v>16593987.215353994</v>
      </c>
      <c r="E10" s="53">
        <v>12600210.206998996</v>
      </c>
      <c r="F10" s="53">
        <v>14062931.182748005</v>
      </c>
      <c r="G10" s="53">
        <v>13690145.181673996</v>
      </c>
      <c r="H10" s="53">
        <v>16845100.697327793</v>
      </c>
      <c r="I10" s="53">
        <v>21948605.248126887</v>
      </c>
      <c r="J10" s="53">
        <v>22047255.265881293</v>
      </c>
      <c r="K10" s="53">
        <v>18806597.842699591</v>
      </c>
      <c r="L10" s="119"/>
      <c r="M10" s="125"/>
      <c r="N10" s="53"/>
    </row>
    <row r="11" spans="1:14" x14ac:dyDescent="0.2">
      <c r="A11" s="1" t="s">
        <v>179</v>
      </c>
      <c r="B11" s="53">
        <v>5377685.3134970004</v>
      </c>
      <c r="C11" s="53">
        <v>5972514.3959220005</v>
      </c>
      <c r="D11" s="53">
        <v>6554743.8731549997</v>
      </c>
      <c r="E11" s="53">
        <v>10046917.411271</v>
      </c>
      <c r="F11" s="53">
        <v>10072741.769807</v>
      </c>
      <c r="G11" s="53">
        <v>9377393.6050390005</v>
      </c>
      <c r="H11" s="53">
        <v>11289588.842948001</v>
      </c>
      <c r="I11" s="53">
        <v>11505629.615375003</v>
      </c>
      <c r="J11" s="53">
        <v>11750545.170617001</v>
      </c>
      <c r="K11" s="53">
        <v>12026396.232193001</v>
      </c>
      <c r="L11" s="119"/>
      <c r="M11" s="125"/>
      <c r="N11" s="53"/>
    </row>
    <row r="12" spans="1:14" x14ac:dyDescent="0.2">
      <c r="A12" s="1" t="s">
        <v>180</v>
      </c>
      <c r="B12" s="53">
        <v>2802636.72053</v>
      </c>
      <c r="C12" s="53">
        <v>3007653.0097270007</v>
      </c>
      <c r="D12" s="53">
        <v>3878924.1674620002</v>
      </c>
      <c r="E12" s="53">
        <v>4502978.199440999</v>
      </c>
      <c r="F12" s="53">
        <v>5022183.3430799972</v>
      </c>
      <c r="G12" s="53">
        <v>4834482.5598220006</v>
      </c>
      <c r="H12" s="53">
        <v>10323797.991358329</v>
      </c>
      <c r="I12" s="53">
        <v>10651401.410938587</v>
      </c>
      <c r="J12" s="53">
        <v>10060026.724616371</v>
      </c>
      <c r="K12" s="53">
        <v>9125528.6355015878</v>
      </c>
      <c r="L12" s="119"/>
      <c r="M12" s="125"/>
      <c r="N12" s="53"/>
    </row>
    <row r="13" spans="1:14" x14ac:dyDescent="0.2">
      <c r="A13" s="1" t="s">
        <v>519</v>
      </c>
      <c r="B13" s="53">
        <v>19104842.846596994</v>
      </c>
      <c r="C13" s="53">
        <v>22634421.746057004</v>
      </c>
      <c r="D13" s="53">
        <v>12271637.180818997</v>
      </c>
      <c r="E13" s="53">
        <v>16075824.308992995</v>
      </c>
      <c r="F13" s="53">
        <v>8031704.8128010025</v>
      </c>
      <c r="G13" s="53">
        <v>12730632.477808999</v>
      </c>
      <c r="H13" s="53">
        <v>17569474.776609998</v>
      </c>
      <c r="I13" s="53">
        <v>12780978.746349001</v>
      </c>
      <c r="J13" s="53">
        <v>10166368.695385</v>
      </c>
      <c r="K13" s="53">
        <v>7103085.7761240024</v>
      </c>
      <c r="L13" s="119"/>
      <c r="M13" s="125"/>
      <c r="N13" s="53"/>
    </row>
    <row r="14" spans="1:14" x14ac:dyDescent="0.2">
      <c r="A14" s="1" t="s">
        <v>183</v>
      </c>
      <c r="B14" s="53">
        <v>2352222.5040529999</v>
      </c>
      <c r="C14" s="53">
        <v>3347515.7150519998</v>
      </c>
      <c r="D14" s="53">
        <v>2525225.7443030006</v>
      </c>
      <c r="E14" s="53">
        <v>3713793.5603290005</v>
      </c>
      <c r="F14" s="53">
        <v>2534515.2908519995</v>
      </c>
      <c r="G14" s="53">
        <v>3895796.7366519999</v>
      </c>
      <c r="H14" s="53">
        <v>3582507.7650950002</v>
      </c>
      <c r="I14" s="53">
        <v>4929999.8171000006</v>
      </c>
      <c r="J14" s="53">
        <v>5883195.9926850004</v>
      </c>
      <c r="K14" s="53">
        <v>6202498.7776010009</v>
      </c>
      <c r="L14" s="119"/>
      <c r="M14" s="125"/>
      <c r="N14" s="48"/>
    </row>
    <row r="15" spans="1:14" x14ac:dyDescent="0.2">
      <c r="A15" s="1" t="s">
        <v>182</v>
      </c>
      <c r="B15" s="53">
        <v>93699.550699999993</v>
      </c>
      <c r="C15" s="53">
        <v>87095.528999999995</v>
      </c>
      <c r="D15" s="53">
        <v>73526.160376</v>
      </c>
      <c r="E15" s="53">
        <v>674068.67611500004</v>
      </c>
      <c r="F15" s="53">
        <v>3374393.5400400003</v>
      </c>
      <c r="G15" s="53">
        <v>3766452.1990000005</v>
      </c>
      <c r="H15" s="53">
        <v>3357593.9769000001</v>
      </c>
      <c r="I15" s="53">
        <v>3170546.7796259997</v>
      </c>
      <c r="J15" s="53">
        <v>3340947.7401999999</v>
      </c>
      <c r="K15" s="53">
        <v>3360313.1173000005</v>
      </c>
      <c r="L15" s="286"/>
    </row>
    <row r="16" spans="1:14" x14ac:dyDescent="0.2">
      <c r="A16" s="1" t="s">
        <v>499</v>
      </c>
      <c r="B16" s="53">
        <v>6147419.6817239989</v>
      </c>
      <c r="C16" s="53">
        <v>4908210.9565529991</v>
      </c>
      <c r="D16" s="53">
        <v>3525552.2182049998</v>
      </c>
      <c r="E16" s="53">
        <v>3013918.9207080002</v>
      </c>
      <c r="F16" s="53">
        <v>552089.48465600004</v>
      </c>
      <c r="G16" s="53">
        <v>2331458.5649449998</v>
      </c>
      <c r="H16" s="53">
        <v>2966640.4791770009</v>
      </c>
      <c r="I16" s="53">
        <v>3823286.4994219998</v>
      </c>
      <c r="J16" s="53">
        <v>2806781.9439670001</v>
      </c>
      <c r="K16" s="53">
        <v>2182226.2817849996</v>
      </c>
      <c r="L16" s="119"/>
      <c r="M16" s="53"/>
    </row>
    <row r="17" spans="1:13" x14ac:dyDescent="0.2">
      <c r="A17" s="1" t="s">
        <v>184</v>
      </c>
      <c r="B17" s="53">
        <v>1401732.9456879999</v>
      </c>
      <c r="C17" s="53">
        <v>1505314.6369959998</v>
      </c>
      <c r="D17" s="53">
        <v>1074025.240609</v>
      </c>
      <c r="E17" s="53">
        <v>904838.23965799995</v>
      </c>
      <c r="F17" s="53">
        <v>1044472.543087</v>
      </c>
      <c r="G17" s="53">
        <v>1091406.2188649999</v>
      </c>
      <c r="H17" s="53">
        <v>1251402.82727</v>
      </c>
      <c r="I17" s="53">
        <v>1845517.7284340002</v>
      </c>
      <c r="J17" s="53">
        <v>1799208.5217889999</v>
      </c>
      <c r="K17" s="53">
        <v>1913051.5489759999</v>
      </c>
      <c r="L17" s="119"/>
      <c r="M17" s="53"/>
    </row>
    <row r="18" spans="1:13" x14ac:dyDescent="0.2">
      <c r="A18" s="1" t="s">
        <v>516</v>
      </c>
      <c r="B18" s="52" t="s">
        <v>47</v>
      </c>
      <c r="C18" s="52" t="s">
        <v>47</v>
      </c>
      <c r="D18" s="52" t="s">
        <v>47</v>
      </c>
      <c r="E18" s="52" t="s">
        <v>47</v>
      </c>
      <c r="F18" s="52">
        <v>732.80977499999995</v>
      </c>
      <c r="G18" s="52">
        <v>2299286.7316190004</v>
      </c>
      <c r="H18" s="53">
        <v>2647509.8038489996</v>
      </c>
      <c r="I18" s="53">
        <v>2830058.5162409996</v>
      </c>
      <c r="J18" s="53">
        <v>2606346.5020190002</v>
      </c>
      <c r="K18" s="53">
        <v>1424529.554059</v>
      </c>
      <c r="L18" s="119"/>
      <c r="M18" s="53"/>
    </row>
    <row r="19" spans="1:13" x14ac:dyDescent="0.2">
      <c r="A19" s="1" t="s">
        <v>187</v>
      </c>
      <c r="B19" s="53">
        <v>1359238.5190680001</v>
      </c>
      <c r="C19" s="53">
        <v>1186531.879806</v>
      </c>
      <c r="D19" s="53">
        <v>466397.94568199996</v>
      </c>
      <c r="E19" s="53">
        <v>208319.55756300001</v>
      </c>
      <c r="F19" s="53">
        <v>115172.19319699997</v>
      </c>
      <c r="G19" s="53">
        <v>44885.280565999994</v>
      </c>
      <c r="H19" s="53">
        <v>50204.347291999999</v>
      </c>
      <c r="I19" s="53">
        <v>256544.05491999997</v>
      </c>
      <c r="J19" s="53">
        <v>404431.89340599999</v>
      </c>
      <c r="K19" s="53">
        <v>913633.75402100012</v>
      </c>
      <c r="L19" s="119"/>
      <c r="M19" s="53"/>
    </row>
    <row r="20" spans="1:13" x14ac:dyDescent="0.2">
      <c r="A20" s="1" t="s">
        <v>522</v>
      </c>
      <c r="B20" s="52" t="s">
        <v>47</v>
      </c>
      <c r="C20" s="52" t="s">
        <v>47</v>
      </c>
      <c r="D20" s="52" t="s">
        <v>47</v>
      </c>
      <c r="E20" s="52" t="s">
        <v>47</v>
      </c>
      <c r="F20" s="52" t="s">
        <v>47</v>
      </c>
      <c r="G20" s="52">
        <v>0</v>
      </c>
      <c r="H20" s="53">
        <v>732014.80403930519</v>
      </c>
      <c r="I20" s="53">
        <v>275455.53692771547</v>
      </c>
      <c r="J20" s="53">
        <v>781326.24078825372</v>
      </c>
      <c r="K20" s="53">
        <v>862241.23205853009</v>
      </c>
      <c r="L20" s="119"/>
      <c r="M20" s="53"/>
    </row>
    <row r="21" spans="1:13" x14ac:dyDescent="0.2">
      <c r="A21" s="1" t="s">
        <v>500</v>
      </c>
      <c r="B21" s="53">
        <v>1033872.3043239999</v>
      </c>
      <c r="C21" s="53">
        <v>1046528.944538</v>
      </c>
      <c r="D21" s="53">
        <v>1.1999999999999999E-3</v>
      </c>
      <c r="E21" s="53">
        <v>0.5907</v>
      </c>
      <c r="F21" s="53">
        <v>733815.56576999987</v>
      </c>
      <c r="G21" s="53">
        <v>744727.73236999998</v>
      </c>
      <c r="H21" s="53">
        <v>729327.93197199993</v>
      </c>
      <c r="I21" s="53">
        <v>763589.63563599996</v>
      </c>
      <c r="J21" s="53">
        <v>715229.97493499983</v>
      </c>
      <c r="K21" s="53">
        <v>714603.65574400011</v>
      </c>
      <c r="L21" s="119"/>
      <c r="M21" s="53"/>
    </row>
    <row r="22" spans="1:13" x14ac:dyDescent="0.2">
      <c r="A22" s="1" t="s">
        <v>185</v>
      </c>
      <c r="B22" s="53">
        <v>571691.83730000001</v>
      </c>
      <c r="C22" s="53">
        <v>763538.72684799996</v>
      </c>
      <c r="D22" s="53">
        <v>1362533.3268479998</v>
      </c>
      <c r="E22" s="53">
        <v>1297346.8490129998</v>
      </c>
      <c r="F22" s="53">
        <v>487184.39586300007</v>
      </c>
      <c r="G22" s="53">
        <v>433383.50539900002</v>
      </c>
      <c r="H22" s="53">
        <v>453355.30662299995</v>
      </c>
      <c r="I22" s="53">
        <v>516738.11576599994</v>
      </c>
      <c r="J22" s="53">
        <v>654308.13258000009</v>
      </c>
      <c r="K22" s="53">
        <v>534157.06414799998</v>
      </c>
      <c r="L22" s="119"/>
      <c r="M22" s="53"/>
    </row>
    <row r="23" spans="1:13" x14ac:dyDescent="0.2">
      <c r="A23" s="1" t="s">
        <v>181</v>
      </c>
      <c r="B23" s="52">
        <v>6627158.049776</v>
      </c>
      <c r="C23" s="52">
        <v>6343518.2780260006</v>
      </c>
      <c r="D23" s="52">
        <v>5690909.5512109995</v>
      </c>
      <c r="E23" s="52">
        <v>5079097.8781059999</v>
      </c>
      <c r="F23" s="52">
        <v>3561180.404819</v>
      </c>
      <c r="G23" s="52">
        <v>1591186.9436310001</v>
      </c>
      <c r="H23" s="52">
        <v>904964.68110799999</v>
      </c>
      <c r="I23" s="52">
        <v>618736.85533699999</v>
      </c>
      <c r="J23" s="53">
        <v>461817.67153299996</v>
      </c>
      <c r="K23" s="53">
        <v>376231.63565800001</v>
      </c>
      <c r="L23" s="119"/>
      <c r="M23" s="53"/>
    </row>
    <row r="24" spans="1:13" x14ac:dyDescent="0.2">
      <c r="A24" s="1" t="s">
        <v>186</v>
      </c>
      <c r="B24" s="52">
        <v>1696.8039999999999</v>
      </c>
      <c r="C24" s="52">
        <v>2606.6062999999999</v>
      </c>
      <c r="D24" s="52">
        <v>12101.67713</v>
      </c>
      <c r="E24" s="52">
        <v>209020.44821399997</v>
      </c>
      <c r="F24" s="52">
        <v>243424.69326400003</v>
      </c>
      <c r="G24" s="53">
        <v>291985.92303499999</v>
      </c>
      <c r="H24" s="53">
        <v>248184.55285099999</v>
      </c>
      <c r="I24" s="53">
        <v>147927.87832799999</v>
      </c>
      <c r="J24" s="53">
        <v>199580.24948200001</v>
      </c>
      <c r="K24" s="53">
        <v>267829.05851799995</v>
      </c>
      <c r="M24" s="53"/>
    </row>
    <row r="25" spans="1:13" x14ac:dyDescent="0.2">
      <c r="A25" s="1" t="s">
        <v>520</v>
      </c>
      <c r="B25" s="52" t="s">
        <v>47</v>
      </c>
      <c r="C25" s="52" t="s">
        <v>47</v>
      </c>
      <c r="D25" s="52" t="s">
        <v>47</v>
      </c>
      <c r="E25" s="52" t="s">
        <v>47</v>
      </c>
      <c r="F25" s="52">
        <v>30</v>
      </c>
      <c r="G25" s="53" t="s">
        <v>47</v>
      </c>
      <c r="H25" s="52" t="s">
        <v>47</v>
      </c>
      <c r="I25" s="52" t="s">
        <v>47</v>
      </c>
      <c r="J25" s="52" t="s">
        <v>47</v>
      </c>
      <c r="K25" s="52" t="s">
        <v>47</v>
      </c>
    </row>
    <row r="28" spans="1:13" x14ac:dyDescent="0.2">
      <c r="A28" s="259" t="s">
        <v>358</v>
      </c>
      <c r="B28" s="264" t="s">
        <v>362</v>
      </c>
      <c r="C28" s="261"/>
      <c r="D28" s="261"/>
      <c r="E28" s="261"/>
      <c r="F28" s="261"/>
      <c r="G28" s="261"/>
      <c r="H28" s="261"/>
      <c r="I28" s="261"/>
      <c r="J28" s="261"/>
      <c r="K28" s="261"/>
    </row>
    <row r="29" spans="1:13" x14ac:dyDescent="0.2">
      <c r="B29" s="23" t="s">
        <v>361</v>
      </c>
    </row>
    <row r="30" spans="1:13" x14ac:dyDescent="0.2">
      <c r="B30" s="23" t="s">
        <v>456</v>
      </c>
      <c r="H30" s="1"/>
      <c r="I30" s="1"/>
      <c r="J30" s="1"/>
    </row>
    <row r="31" spans="1:13" x14ac:dyDescent="0.2">
      <c r="A31" s="1" t="s">
        <v>359</v>
      </c>
      <c r="B31" s="23" t="s">
        <v>360</v>
      </c>
    </row>
    <row r="32" spans="1:13" x14ac:dyDescent="0.2">
      <c r="A32" s="6"/>
      <c r="B32" s="6" t="s">
        <v>601</v>
      </c>
      <c r="C32" s="12"/>
      <c r="D32" s="12"/>
      <c r="E32" s="12"/>
      <c r="F32" s="12"/>
      <c r="G32" s="12"/>
      <c r="H32" s="6"/>
      <c r="I32" s="6"/>
      <c r="J32" s="6"/>
      <c r="K32" s="6"/>
    </row>
  </sheetData>
  <sortState ref="A8:K24">
    <sortCondition descending="1" ref="K8:K24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8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35.85546875" style="1" customWidth="1"/>
    <col min="2" max="7" width="12.28515625" style="9" customWidth="1"/>
    <col min="8" max="10" width="12.28515625" style="1" customWidth="1"/>
    <col min="11" max="16384" width="11.5703125" style="1"/>
  </cols>
  <sheetData>
    <row r="1" spans="1:12" ht="14.25" x14ac:dyDescent="0.2">
      <c r="A1" s="2" t="s">
        <v>758</v>
      </c>
      <c r="C1" s="172"/>
    </row>
    <row r="3" spans="1:12" ht="14.25" x14ac:dyDescent="0.2">
      <c r="A3" s="4" t="s">
        <v>153</v>
      </c>
      <c r="B3" s="140">
        <v>2010</v>
      </c>
      <c r="C3" s="140">
        <v>2011</v>
      </c>
      <c r="D3" s="140">
        <v>2012</v>
      </c>
      <c r="E3" s="140">
        <v>2013</v>
      </c>
      <c r="F3" s="140">
        <v>2014</v>
      </c>
      <c r="G3" s="140">
        <v>2015</v>
      </c>
      <c r="H3" s="140">
        <v>2016</v>
      </c>
      <c r="I3" s="140">
        <v>2017</v>
      </c>
      <c r="J3" s="140">
        <v>2018</v>
      </c>
      <c r="K3" s="140" t="s">
        <v>755</v>
      </c>
    </row>
    <row r="4" spans="1:12" x14ac:dyDescent="0.2">
      <c r="A4" s="146" t="s">
        <v>162</v>
      </c>
      <c r="B4" s="139">
        <v>164084388.90122896</v>
      </c>
      <c r="C4" s="139">
        <v>166186716.98165306</v>
      </c>
      <c r="D4" s="139">
        <v>161544666.15318707</v>
      </c>
      <c r="E4" s="139">
        <v>151486071.68989703</v>
      </c>
      <c r="F4" s="139">
        <v>140097028.09351799</v>
      </c>
      <c r="G4" s="139">
        <v>146822906.53713995</v>
      </c>
      <c r="H4" s="139">
        <v>153005896.97612539</v>
      </c>
      <c r="I4" s="139">
        <v>151964039.95641112</v>
      </c>
      <c r="J4" s="139">
        <v>140210984.41501191</v>
      </c>
      <c r="K4" s="139">
        <v>128413463.35810569</v>
      </c>
    </row>
    <row r="5" spans="1:12" ht="9.75" customHeight="1" x14ac:dyDescent="0.2">
      <c r="A5" s="145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x14ac:dyDescent="0.2">
      <c r="A6" s="145" t="s">
        <v>508</v>
      </c>
      <c r="B6" s="53">
        <v>139822769.58052999</v>
      </c>
      <c r="C6" s="53">
        <v>137113313.53490105</v>
      </c>
      <c r="D6" s="53">
        <v>142053640.67801708</v>
      </c>
      <c r="E6" s="53">
        <v>127913499.74402702</v>
      </c>
      <c r="F6" s="53">
        <v>122795898.88047598</v>
      </c>
      <c r="G6" s="53">
        <v>125760849.07422097</v>
      </c>
      <c r="H6" s="53">
        <v>117022324.38156296</v>
      </c>
      <c r="I6" s="53">
        <v>120958807.33268896</v>
      </c>
      <c r="J6" s="53">
        <v>106920789.329642</v>
      </c>
      <c r="K6" s="53">
        <v>100680250.63831899</v>
      </c>
    </row>
    <row r="7" spans="1:12" x14ac:dyDescent="0.2">
      <c r="A7" s="145" t="s">
        <v>502</v>
      </c>
      <c r="B7" s="53">
        <v>5236285.3863960011</v>
      </c>
      <c r="C7" s="53">
        <v>6542549.0073579988</v>
      </c>
      <c r="D7" s="53">
        <v>8048910.0585779957</v>
      </c>
      <c r="E7" s="53">
        <v>8173017.9013889991</v>
      </c>
      <c r="F7" s="53">
        <v>9433726.8399589974</v>
      </c>
      <c r="G7" s="53">
        <v>8739973.0008339994</v>
      </c>
      <c r="H7" s="53">
        <v>10680603.567849997</v>
      </c>
      <c r="I7" s="53">
        <v>10027468.476157999</v>
      </c>
      <c r="J7" s="53">
        <v>14404327.950314993</v>
      </c>
      <c r="K7" s="53">
        <v>13079784.430833001</v>
      </c>
    </row>
    <row r="8" spans="1:12" x14ac:dyDescent="0.2">
      <c r="A8" s="145" t="s">
        <v>503</v>
      </c>
      <c r="B8" s="53">
        <v>50323.956960000018</v>
      </c>
      <c r="C8" s="53">
        <v>40362.725172000006</v>
      </c>
      <c r="D8" s="53">
        <v>29828.732467999998</v>
      </c>
      <c r="E8" s="53">
        <v>1958.8220000000001</v>
      </c>
      <c r="F8" s="53" t="s">
        <v>47</v>
      </c>
      <c r="G8" s="53">
        <v>147569.60919000002</v>
      </c>
      <c r="H8" s="53">
        <v>218197.14570999998</v>
      </c>
      <c r="I8" s="53">
        <v>282652.47771000001</v>
      </c>
      <c r="J8" s="53">
        <v>10918.125</v>
      </c>
      <c r="K8" s="53">
        <v>8223.6478800000004</v>
      </c>
    </row>
    <row r="9" spans="1:12" x14ac:dyDescent="0.2">
      <c r="A9" s="145" t="s">
        <v>523</v>
      </c>
      <c r="B9" s="53">
        <v>18975009.977343</v>
      </c>
      <c r="C9" s="53">
        <v>22490491.714222006</v>
      </c>
      <c r="D9" s="53">
        <v>11412286.684124002</v>
      </c>
      <c r="E9" s="53">
        <v>15397595.222481001</v>
      </c>
      <c r="F9" s="53">
        <v>7867402.373083001</v>
      </c>
      <c r="G9" s="53">
        <v>12174514.852894999</v>
      </c>
      <c r="H9" s="53">
        <v>25084771.881002426</v>
      </c>
      <c r="I9" s="53">
        <v>20695111.669854186</v>
      </c>
      <c r="J9" s="53">
        <v>18874949.010054924</v>
      </c>
      <c r="K9" s="53">
        <v>14645204.641073709</v>
      </c>
    </row>
    <row r="10" spans="1:12" x14ac:dyDescent="0.2">
      <c r="L10" s="48"/>
    </row>
    <row r="11" spans="1:12" x14ac:dyDescent="0.2">
      <c r="A11" s="259" t="s">
        <v>358</v>
      </c>
      <c r="B11" s="264" t="s">
        <v>362</v>
      </c>
      <c r="C11" s="261"/>
      <c r="D11" s="261"/>
      <c r="E11" s="261"/>
      <c r="F11" s="261"/>
      <c r="G11" s="261"/>
      <c r="H11" s="261"/>
      <c r="I11" s="261"/>
      <c r="J11" s="261"/>
      <c r="K11" s="261"/>
    </row>
    <row r="12" spans="1:12" x14ac:dyDescent="0.2">
      <c r="B12" s="23" t="s">
        <v>456</v>
      </c>
    </row>
    <row r="13" spans="1:12" x14ac:dyDescent="0.2">
      <c r="A13" s="1" t="s">
        <v>359</v>
      </c>
      <c r="B13" s="23" t="s">
        <v>360</v>
      </c>
      <c r="H13" s="9"/>
      <c r="I13" s="9"/>
      <c r="J13" s="9"/>
      <c r="K13" s="9"/>
    </row>
    <row r="14" spans="1:12" x14ac:dyDescent="0.2">
      <c r="A14" s="6"/>
      <c r="B14" s="6" t="s">
        <v>601</v>
      </c>
      <c r="C14" s="12"/>
      <c r="D14" s="12"/>
      <c r="E14" s="12"/>
      <c r="F14" s="12"/>
      <c r="G14" s="12"/>
      <c r="H14" s="6"/>
      <c r="I14" s="6"/>
      <c r="J14" s="6"/>
      <c r="K14" s="6"/>
    </row>
    <row r="18" spans="1:11" ht="14.25" x14ac:dyDescent="0.2">
      <c r="A18" s="2" t="s">
        <v>759</v>
      </c>
    </row>
    <row r="20" spans="1:11" ht="14.25" x14ac:dyDescent="0.2">
      <c r="A20" s="4" t="s">
        <v>507</v>
      </c>
      <c r="B20" s="7">
        <v>2010</v>
      </c>
      <c r="C20" s="7">
        <v>2011</v>
      </c>
      <c r="D20" s="7">
        <v>2012</v>
      </c>
      <c r="E20" s="7">
        <v>2013</v>
      </c>
      <c r="F20" s="7">
        <v>2014</v>
      </c>
      <c r="G20" s="7">
        <v>2015</v>
      </c>
      <c r="H20" s="7">
        <v>2016</v>
      </c>
      <c r="I20" s="7">
        <v>2017</v>
      </c>
      <c r="J20" s="7">
        <v>2018</v>
      </c>
      <c r="K20" s="51" t="s">
        <v>755</v>
      </c>
    </row>
    <row r="21" spans="1:11" x14ac:dyDescent="0.2">
      <c r="A21" s="2" t="s">
        <v>32</v>
      </c>
      <c r="B21" s="138">
        <v>164084388.90122896</v>
      </c>
      <c r="C21" s="138">
        <v>166186716.98165298</v>
      </c>
      <c r="D21" s="138">
        <v>161544666.15318701</v>
      </c>
      <c r="E21" s="138">
        <v>151486071.68989706</v>
      </c>
      <c r="F21" s="138">
        <v>140097028.09351799</v>
      </c>
      <c r="G21" s="138">
        <v>146822906.53714001</v>
      </c>
      <c r="H21" s="138">
        <v>153005896.97612545</v>
      </c>
      <c r="I21" s="138">
        <v>151964039.95641121</v>
      </c>
      <c r="J21" s="138">
        <v>140210984.41501191</v>
      </c>
      <c r="K21" s="138">
        <v>128413463.35810569</v>
      </c>
    </row>
    <row r="22" spans="1:11" x14ac:dyDescent="0.2"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 x14ac:dyDescent="0.2">
      <c r="A23" s="43" t="s">
        <v>505</v>
      </c>
      <c r="B23" s="53">
        <v>131794503.16528897</v>
      </c>
      <c r="C23" s="53">
        <v>130116595.48227198</v>
      </c>
      <c r="D23" s="53">
        <v>136981400.559255</v>
      </c>
      <c r="E23" s="53">
        <v>122285918.59698004</v>
      </c>
      <c r="F23" s="53">
        <v>119516270.928333</v>
      </c>
      <c r="G23" s="53">
        <v>119012910.62804401</v>
      </c>
      <c r="H23" s="53">
        <v>113082586.33665299</v>
      </c>
      <c r="I23" s="53">
        <v>113422478.51432</v>
      </c>
      <c r="J23" s="53">
        <v>102850622.33611198</v>
      </c>
      <c r="K23" s="53">
        <v>95475669.04678899</v>
      </c>
    </row>
    <row r="24" spans="1:11" x14ac:dyDescent="0.2">
      <c r="A24" s="43" t="s">
        <v>506</v>
      </c>
      <c r="B24" s="53">
        <v>19702766.785495002</v>
      </c>
      <c r="C24" s="53">
        <v>23346190.535069007</v>
      </c>
      <c r="D24" s="53">
        <v>13052037.951200003</v>
      </c>
      <c r="E24" s="53">
        <v>16968172.124315999</v>
      </c>
      <c r="F24" s="53">
        <v>8835723.869783001</v>
      </c>
      <c r="G24" s="53">
        <v>14348828.929715</v>
      </c>
      <c r="H24" s="53">
        <v>26743482.775300428</v>
      </c>
      <c r="I24" s="53">
        <v>22935479.417766187</v>
      </c>
      <c r="J24" s="53">
        <v>21442592.821315922</v>
      </c>
      <c r="K24" s="53">
        <v>17352215.985227708</v>
      </c>
    </row>
    <row r="25" spans="1:11" x14ac:dyDescent="0.2">
      <c r="A25" s="43" t="s">
        <v>504</v>
      </c>
      <c r="B25" s="53">
        <v>12587118.950445004</v>
      </c>
      <c r="C25" s="53">
        <v>12723930.964312002</v>
      </c>
      <c r="D25" s="53">
        <v>11511227.642731998</v>
      </c>
      <c r="E25" s="53">
        <v>12231980.968601003</v>
      </c>
      <c r="F25" s="53">
        <v>11745033.295401998</v>
      </c>
      <c r="G25" s="53">
        <v>13461166.979381001</v>
      </c>
      <c r="H25" s="53">
        <v>13179827.864172</v>
      </c>
      <c r="I25" s="53">
        <v>15606082.024325002</v>
      </c>
      <c r="J25" s="53">
        <v>15917769.257584002</v>
      </c>
      <c r="K25" s="53">
        <v>15585578.326089</v>
      </c>
    </row>
    <row r="27" spans="1:11" x14ac:dyDescent="0.2">
      <c r="A27" s="259" t="s">
        <v>358</v>
      </c>
      <c r="B27" s="264" t="s">
        <v>362</v>
      </c>
      <c r="C27" s="261"/>
      <c r="D27" s="261"/>
      <c r="E27" s="261"/>
      <c r="F27" s="261"/>
      <c r="G27" s="261"/>
      <c r="H27" s="261"/>
      <c r="I27" s="261"/>
      <c r="J27" s="261"/>
      <c r="K27" s="261"/>
    </row>
    <row r="28" spans="1:11" x14ac:dyDescent="0.2">
      <c r="B28" s="23" t="s">
        <v>456</v>
      </c>
    </row>
    <row r="29" spans="1:11" x14ac:dyDescent="0.2">
      <c r="A29" s="1" t="s">
        <v>359</v>
      </c>
      <c r="B29" s="23" t="s">
        <v>360</v>
      </c>
      <c r="H29" s="9"/>
      <c r="I29" s="9"/>
      <c r="J29" s="9"/>
      <c r="K29" s="9"/>
    </row>
    <row r="30" spans="1:11" x14ac:dyDescent="0.2">
      <c r="A30" s="6"/>
      <c r="B30" s="6" t="s">
        <v>601</v>
      </c>
      <c r="C30" s="12"/>
      <c r="D30" s="12"/>
      <c r="E30" s="12"/>
      <c r="F30" s="12"/>
      <c r="G30" s="12"/>
      <c r="H30" s="6"/>
      <c r="I30" s="6"/>
      <c r="J30" s="6"/>
      <c r="K30" s="6"/>
    </row>
    <row r="33" spans="6:11" x14ac:dyDescent="0.2">
      <c r="J33" s="48"/>
      <c r="K33" s="48"/>
    </row>
    <row r="34" spans="6:11" x14ac:dyDescent="0.2">
      <c r="F34" s="43"/>
    </row>
    <row r="35" spans="6:11" x14ac:dyDescent="0.2">
      <c r="F35" s="43"/>
      <c r="G35" s="64"/>
    </row>
    <row r="36" spans="6:11" x14ac:dyDescent="0.2">
      <c r="F36" s="43"/>
    </row>
    <row r="37" spans="6:11" x14ac:dyDescent="0.2">
      <c r="F37" s="43"/>
    </row>
    <row r="38" spans="6:11" x14ac:dyDescent="0.2">
      <c r="F38" s="4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18.140625" style="1" customWidth="1"/>
    <col min="2" max="2" width="12.42578125" style="9" customWidth="1"/>
    <col min="3" max="8" width="7.28515625" style="9" customWidth="1"/>
    <col min="9" max="10" width="7.28515625" style="1" customWidth="1"/>
    <col min="11" max="11" width="7.85546875" style="1" bestFit="1" customWidth="1"/>
    <col min="12" max="12" width="7.28515625" style="1" customWidth="1"/>
    <col min="13" max="16384" width="11.5703125" style="1"/>
  </cols>
  <sheetData>
    <row r="1" spans="1:14" x14ac:dyDescent="0.2">
      <c r="A1" s="180" t="s">
        <v>760</v>
      </c>
    </row>
    <row r="2" spans="1:14" x14ac:dyDescent="0.2">
      <c r="A2" s="174" t="s">
        <v>492</v>
      </c>
    </row>
    <row r="5" spans="1:14" x14ac:dyDescent="0.2">
      <c r="A5" s="4" t="s">
        <v>73</v>
      </c>
      <c r="B5" s="7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>
        <v>2019</v>
      </c>
    </row>
    <row r="6" spans="1:14" x14ac:dyDescent="0.2">
      <c r="A6" s="23" t="s">
        <v>130</v>
      </c>
      <c r="B6" s="9" t="s">
        <v>131</v>
      </c>
      <c r="C6" s="10">
        <v>7744.6314899523904</v>
      </c>
      <c r="D6" s="10">
        <v>10235.353079840101</v>
      </c>
      <c r="E6" s="10">
        <v>10745.515758961699</v>
      </c>
      <c r="F6" s="10">
        <v>8536.2794900494901</v>
      </c>
      <c r="G6" s="10">
        <v>6729.0722178974002</v>
      </c>
      <c r="H6" s="10">
        <v>6650.5953646963699</v>
      </c>
      <c r="I6" s="10">
        <v>7385.95743423773</v>
      </c>
      <c r="J6" s="273">
        <v>8270.4808182539</v>
      </c>
      <c r="K6" s="273">
        <v>8258.5140570627009</v>
      </c>
      <c r="L6" s="273">
        <v>8482.0552453206092</v>
      </c>
      <c r="N6" s="3"/>
    </row>
    <row r="7" spans="1:14" x14ac:dyDescent="0.2">
      <c r="A7" s="23" t="s">
        <v>132</v>
      </c>
      <c r="B7" s="9" t="s">
        <v>134</v>
      </c>
      <c r="C7" s="10">
        <v>6334.5532089999997</v>
      </c>
      <c r="D7" s="10">
        <v>6492.2497979999998</v>
      </c>
      <c r="E7" s="10">
        <v>6427.0524130000003</v>
      </c>
      <c r="F7" s="10">
        <v>6047.3659180000004</v>
      </c>
      <c r="G7" s="10">
        <v>5323.3804</v>
      </c>
      <c r="H7" s="10">
        <v>5743.7721410000004</v>
      </c>
      <c r="I7" s="10">
        <v>5915.3714909999999</v>
      </c>
      <c r="J7" s="273">
        <v>6563.9221310000003</v>
      </c>
      <c r="K7" s="273">
        <v>6513.3016530000004</v>
      </c>
      <c r="L7" s="273">
        <v>6096.7751200000002</v>
      </c>
    </row>
    <row r="8" spans="1:14" x14ac:dyDescent="0.2">
      <c r="K8" s="123"/>
      <c r="L8" s="123"/>
    </row>
    <row r="11" spans="1:14" x14ac:dyDescent="0.2">
      <c r="A11" s="259" t="s">
        <v>706</v>
      </c>
      <c r="B11" s="261"/>
      <c r="C11" s="261"/>
      <c r="D11" s="261"/>
      <c r="E11" s="261"/>
      <c r="F11" s="261"/>
      <c r="G11" s="261"/>
      <c r="H11" s="261"/>
      <c r="I11" s="259"/>
      <c r="J11" s="259"/>
      <c r="K11" s="259"/>
      <c r="L11" s="259"/>
    </row>
    <row r="12" spans="1:14" x14ac:dyDescent="0.2">
      <c r="A12" s="6" t="s">
        <v>707</v>
      </c>
      <c r="B12" s="12"/>
      <c r="C12" s="12"/>
      <c r="D12" s="12"/>
      <c r="E12" s="12"/>
      <c r="F12" s="12"/>
      <c r="G12" s="12"/>
      <c r="H12" s="12"/>
      <c r="I12" s="6"/>
      <c r="J12" s="6"/>
      <c r="K12" s="6"/>
      <c r="L12" s="6"/>
    </row>
    <row r="15" spans="1:14" ht="15" x14ac:dyDescent="0.25">
      <c r="B15" s="179"/>
      <c r="C15" s="308"/>
      <c r="D15" s="308"/>
      <c r="E15" s="308"/>
      <c r="F15" s="308"/>
      <c r="G15" s="308"/>
      <c r="H15" s="308"/>
      <c r="I15" s="308"/>
      <c r="J15" s="308"/>
      <c r="K15" s="308"/>
      <c r="L15" s="309"/>
    </row>
    <row r="16" spans="1:14" ht="15" x14ac:dyDescent="0.25">
      <c r="B16" s="296"/>
      <c r="C16" s="310"/>
      <c r="D16" s="310"/>
      <c r="E16" s="310"/>
      <c r="F16" s="310"/>
      <c r="G16" s="310"/>
      <c r="H16" s="310"/>
      <c r="I16" s="310"/>
      <c r="J16" s="310"/>
      <c r="K16" s="310"/>
      <c r="L16" s="310"/>
    </row>
    <row r="17" spans="2:14" x14ac:dyDescent="0.2">
      <c r="B17" s="179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N17" s="3"/>
    </row>
    <row r="18" spans="2:14" x14ac:dyDescent="0.2">
      <c r="B18" s="179"/>
      <c r="C18" s="179"/>
      <c r="D18" s="179"/>
      <c r="E18" s="179"/>
      <c r="F18" s="179"/>
      <c r="G18" s="179"/>
      <c r="H18" s="179"/>
      <c r="I18" s="178"/>
      <c r="J18" s="178"/>
      <c r="K18" s="178"/>
      <c r="L18" s="311"/>
    </row>
    <row r="19" spans="2:14" x14ac:dyDescent="0.2">
      <c r="B19" s="179"/>
      <c r="C19" s="179"/>
      <c r="D19" s="179"/>
      <c r="E19" s="179"/>
      <c r="F19" s="179"/>
      <c r="G19" s="179"/>
      <c r="H19" s="179"/>
      <c r="I19" s="178"/>
      <c r="J19" s="178"/>
      <c r="K19" s="178"/>
      <c r="L19" s="178"/>
    </row>
    <row r="20" spans="2:14" x14ac:dyDescent="0.2">
      <c r="B20" s="179"/>
      <c r="C20" s="179"/>
      <c r="D20" s="179"/>
      <c r="E20" s="179"/>
      <c r="F20" s="179"/>
      <c r="G20" s="179"/>
      <c r="H20" s="179"/>
      <c r="I20" s="178"/>
      <c r="J20" s="178"/>
      <c r="K20" s="178"/>
      <c r="L20" s="178"/>
    </row>
    <row r="21" spans="2:14" x14ac:dyDescent="0.2">
      <c r="B21" s="179"/>
      <c r="C21" s="179"/>
      <c r="D21" s="179"/>
      <c r="E21" s="179"/>
      <c r="F21" s="179"/>
      <c r="G21" s="179"/>
      <c r="H21" s="179"/>
      <c r="I21" s="178"/>
      <c r="J21" s="178"/>
      <c r="K21" s="178"/>
      <c r="L21" s="17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4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4.28515625" style="1" customWidth="1"/>
    <col min="2" max="3" width="26.5703125" style="9" customWidth="1"/>
    <col min="4" max="16384" width="11.5703125" style="1"/>
  </cols>
  <sheetData>
    <row r="1" spans="1:5" x14ac:dyDescent="0.2">
      <c r="A1" s="2" t="s">
        <v>761</v>
      </c>
    </row>
    <row r="2" spans="1:5" x14ac:dyDescent="0.2">
      <c r="A2" s="209" t="s">
        <v>318</v>
      </c>
    </row>
    <row r="5" spans="1:5" x14ac:dyDescent="0.2">
      <c r="A5" s="4" t="s">
        <v>154</v>
      </c>
      <c r="B5" s="7" t="s">
        <v>155</v>
      </c>
      <c r="C5" s="7" t="s">
        <v>101</v>
      </c>
    </row>
    <row r="6" spans="1:5" x14ac:dyDescent="0.2">
      <c r="A6" s="1" t="s">
        <v>156</v>
      </c>
      <c r="B6" s="10" t="s">
        <v>157</v>
      </c>
      <c r="C6" s="10" t="s">
        <v>101</v>
      </c>
    </row>
    <row r="7" spans="1:5" x14ac:dyDescent="0.2">
      <c r="B7" s="10"/>
      <c r="C7" s="10"/>
    </row>
    <row r="8" spans="1:5" x14ac:dyDescent="0.2">
      <c r="A8" s="1" t="s">
        <v>115</v>
      </c>
      <c r="B8" s="312">
        <v>2746.5991601613073</v>
      </c>
      <c r="C8" s="29">
        <f>+B8/$B$20</f>
        <v>0.32381292985288612</v>
      </c>
      <c r="D8" s="10"/>
    </row>
    <row r="9" spans="1:5" x14ac:dyDescent="0.2">
      <c r="A9" s="1" t="s">
        <v>188</v>
      </c>
      <c r="B9" s="312">
        <v>2093.2820247284958</v>
      </c>
      <c r="C9" s="29">
        <f t="shared" ref="C9:C18" si="0">+B9/$B$20</f>
        <v>0.24678948252350988</v>
      </c>
      <c r="D9" s="10"/>
    </row>
    <row r="10" spans="1:5" x14ac:dyDescent="0.2">
      <c r="A10" s="1" t="s">
        <v>190</v>
      </c>
      <c r="B10" s="312">
        <v>1876.5700399929515</v>
      </c>
      <c r="C10" s="29">
        <f t="shared" si="0"/>
        <v>0.22124001621284181</v>
      </c>
      <c r="D10" s="10"/>
    </row>
    <row r="11" spans="1:5" x14ac:dyDescent="0.2">
      <c r="A11" s="1" t="s">
        <v>191</v>
      </c>
      <c r="B11" s="312">
        <v>1206.2494163861288</v>
      </c>
      <c r="C11" s="29">
        <f t="shared" si="0"/>
        <v>0.14221192641389527</v>
      </c>
      <c r="D11" s="10"/>
    </row>
    <row r="12" spans="1:5" x14ac:dyDescent="0.2">
      <c r="A12" s="1" t="s">
        <v>116</v>
      </c>
      <c r="B12" s="312">
        <v>394.71617428474957</v>
      </c>
      <c r="C12" s="29">
        <f t="shared" si="0"/>
        <v>4.6535440157915393E-2</v>
      </c>
      <c r="D12" s="10"/>
    </row>
    <row r="13" spans="1:5" x14ac:dyDescent="0.2">
      <c r="A13" s="1" t="s">
        <v>118</v>
      </c>
      <c r="B13" s="312">
        <v>62.464074772332765</v>
      </c>
      <c r="C13" s="29">
        <f t="shared" si="0"/>
        <v>7.3642617226282537E-3</v>
      </c>
      <c r="D13" s="10"/>
    </row>
    <row r="14" spans="1:5" x14ac:dyDescent="0.2">
      <c r="A14" s="1" t="s">
        <v>114</v>
      </c>
      <c r="B14" s="312">
        <v>50.70792097374887</v>
      </c>
      <c r="C14" s="29">
        <f t="shared" si="0"/>
        <v>5.9782587482819661E-3</v>
      </c>
      <c r="D14" s="10"/>
    </row>
    <row r="15" spans="1:5" x14ac:dyDescent="0.2">
      <c r="A15" s="1" t="s">
        <v>373</v>
      </c>
      <c r="B15" s="312">
        <v>16.878310798058461</v>
      </c>
      <c r="C15" s="29">
        <f t="shared" si="0"/>
        <v>1.9898845633397528E-3</v>
      </c>
      <c r="D15" s="10"/>
      <c r="E15" s="3"/>
    </row>
    <row r="16" spans="1:5" x14ac:dyDescent="0.2">
      <c r="A16" s="1" t="s">
        <v>469</v>
      </c>
      <c r="B16" s="312">
        <v>14.759881049489993</v>
      </c>
      <c r="C16" s="29">
        <f t="shared" si="0"/>
        <v>1.7401302659084592E-3</v>
      </c>
      <c r="D16" s="10"/>
    </row>
    <row r="17" spans="1:6" ht="15" x14ac:dyDescent="0.25">
      <c r="A17" s="1" t="s">
        <v>380</v>
      </c>
      <c r="B17" s="312">
        <v>11.957915093021676</v>
      </c>
      <c r="C17" s="29">
        <f t="shared" si="0"/>
        <v>1.4097898147525782E-3</v>
      </c>
      <c r="D17" s="10"/>
      <c r="E17"/>
      <c r="F17"/>
    </row>
    <row r="18" spans="1:6" ht="15" x14ac:dyDescent="0.25">
      <c r="A18" s="1" t="s">
        <v>161</v>
      </c>
      <c r="B18" s="312">
        <v>7.8703270803244862</v>
      </c>
      <c r="C18" s="29">
        <f t="shared" si="0"/>
        <v>9.2787972404051455E-4</v>
      </c>
      <c r="D18" s="10"/>
      <c r="E18"/>
      <c r="F18"/>
    </row>
    <row r="19" spans="1:6" ht="15" x14ac:dyDescent="0.25">
      <c r="B19" s="313"/>
      <c r="D19"/>
      <c r="E19"/>
      <c r="F19"/>
    </row>
    <row r="20" spans="1:6" ht="15" x14ac:dyDescent="0.25">
      <c r="A20" s="19" t="s">
        <v>162</v>
      </c>
      <c r="B20" s="373">
        <v>8482.0552453206092</v>
      </c>
      <c r="C20" s="374">
        <f>+B20/$B$20</f>
        <v>1</v>
      </c>
      <c r="D20"/>
      <c r="E20"/>
      <c r="F20"/>
    </row>
    <row r="21" spans="1:6" x14ac:dyDescent="0.2">
      <c r="B21" s="37"/>
    </row>
    <row r="23" spans="1:6" x14ac:dyDescent="0.2">
      <c r="A23" s="259" t="s">
        <v>660</v>
      </c>
      <c r="B23" s="261"/>
      <c r="C23" s="261"/>
    </row>
    <row r="24" spans="1:6" x14ac:dyDescent="0.2">
      <c r="A24" s="6" t="s">
        <v>661</v>
      </c>
      <c r="B24" s="12"/>
      <c r="C24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7" width="10.28515625" style="9" customWidth="1"/>
    <col min="8" max="10" width="10.28515625" style="1" customWidth="1"/>
    <col min="11" max="16384" width="11.5703125" style="1"/>
  </cols>
  <sheetData>
    <row r="1" spans="1:14" x14ac:dyDescent="0.2">
      <c r="A1" s="2" t="s">
        <v>762</v>
      </c>
    </row>
    <row r="2" spans="1:14" x14ac:dyDescent="0.2">
      <c r="A2" s="174" t="s">
        <v>614</v>
      </c>
    </row>
    <row r="3" spans="1:14" x14ac:dyDescent="0.2">
      <c r="K3" s="3"/>
    </row>
    <row r="4" spans="1:14" x14ac:dyDescent="0.2">
      <c r="C4" s="29"/>
      <c r="D4" s="29"/>
      <c r="E4" s="29"/>
      <c r="F4" s="29"/>
      <c r="G4" s="29"/>
      <c r="H4" s="29"/>
      <c r="I4" s="29"/>
      <c r="J4" s="29"/>
      <c r="K4" s="29"/>
    </row>
    <row r="5" spans="1:14" x14ac:dyDescent="0.2">
      <c r="A5" s="4" t="s">
        <v>154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753</v>
      </c>
    </row>
    <row r="6" spans="1:14" x14ac:dyDescent="0.2">
      <c r="A6" s="2" t="s">
        <v>32</v>
      </c>
      <c r="B6" s="135">
        <v>23523.668464149996</v>
      </c>
      <c r="C6" s="135">
        <v>23193.842117422002</v>
      </c>
      <c r="D6" s="135">
        <v>24156.700912026001</v>
      </c>
      <c r="E6" s="135">
        <v>25634.930510839004</v>
      </c>
      <c r="F6" s="135">
        <v>26784.108219243</v>
      </c>
      <c r="G6" s="135">
        <v>26190.06771707</v>
      </c>
      <c r="H6" s="135">
        <v>25314.436687165999</v>
      </c>
      <c r="I6" s="135">
        <v>26957.986781347001</v>
      </c>
      <c r="J6" s="135">
        <v>26900</v>
      </c>
      <c r="K6" s="135">
        <v>27000</v>
      </c>
    </row>
    <row r="7" spans="1:14" ht="6.75" customHeight="1" x14ac:dyDescent="0.2">
      <c r="B7" s="40"/>
      <c r="C7" s="47"/>
      <c r="D7" s="40"/>
      <c r="E7" s="47"/>
      <c r="F7" s="40"/>
      <c r="G7" s="40"/>
      <c r="H7" s="40"/>
      <c r="I7" s="40"/>
      <c r="J7" s="40"/>
      <c r="K7" s="40"/>
    </row>
    <row r="8" spans="1:14" x14ac:dyDescent="0.2">
      <c r="A8" s="1" t="s">
        <v>457</v>
      </c>
      <c r="B8" s="130">
        <v>3499.47</v>
      </c>
      <c r="C8" s="130">
        <v>4150.3469999999998</v>
      </c>
      <c r="D8" s="130">
        <v>4496.393</v>
      </c>
      <c r="E8" s="130">
        <v>4860.9229999999998</v>
      </c>
      <c r="F8" s="130">
        <v>5000</v>
      </c>
      <c r="G8" s="130">
        <v>5370</v>
      </c>
      <c r="H8" s="130">
        <v>5360</v>
      </c>
      <c r="I8" s="130">
        <v>6110</v>
      </c>
      <c r="J8" s="130">
        <v>6120</v>
      </c>
      <c r="K8" s="130">
        <v>6300</v>
      </c>
      <c r="L8" s="119"/>
      <c r="M8" s="119"/>
      <c r="N8" s="126"/>
    </row>
    <row r="9" spans="1:14" x14ac:dyDescent="0.2">
      <c r="A9" s="270" t="s">
        <v>202</v>
      </c>
      <c r="B9" s="274">
        <v>3640.4654641500001</v>
      </c>
      <c r="C9" s="274">
        <v>3418.8621174219993</v>
      </c>
      <c r="D9" s="274">
        <v>3480.8569120259999</v>
      </c>
      <c r="E9" s="274">
        <v>3674.2825108389993</v>
      </c>
      <c r="F9" s="274">
        <v>3768.1472192430001</v>
      </c>
      <c r="G9" s="274">
        <v>4101.5677170700001</v>
      </c>
      <c r="H9" s="274">
        <v>4375.336687166</v>
      </c>
      <c r="I9" s="274">
        <v>4417.9867813470009</v>
      </c>
      <c r="J9" s="274">
        <v>4160.1619325340016</v>
      </c>
      <c r="K9" s="274">
        <v>3860.3060494860001</v>
      </c>
      <c r="L9" s="119"/>
      <c r="M9" s="119"/>
      <c r="N9" s="127"/>
    </row>
    <row r="10" spans="1:14" x14ac:dyDescent="0.2">
      <c r="A10" s="1" t="s">
        <v>114</v>
      </c>
      <c r="B10" s="130">
        <v>3500</v>
      </c>
      <c r="C10" s="130">
        <v>3700</v>
      </c>
      <c r="D10" s="130">
        <v>3900</v>
      </c>
      <c r="E10" s="130">
        <v>4100</v>
      </c>
      <c r="F10" s="130">
        <v>4060</v>
      </c>
      <c r="G10" s="130">
        <v>3100</v>
      </c>
      <c r="H10" s="130">
        <v>2380</v>
      </c>
      <c r="I10" s="130">
        <v>3500</v>
      </c>
      <c r="J10" s="130">
        <v>3570</v>
      </c>
      <c r="K10" s="130">
        <v>3600</v>
      </c>
      <c r="L10" s="119"/>
      <c r="M10" s="119"/>
      <c r="N10" s="126"/>
    </row>
    <row r="11" spans="1:14" x14ac:dyDescent="0.2">
      <c r="A11" s="1" t="s">
        <v>164</v>
      </c>
      <c r="B11" s="130">
        <v>1545</v>
      </c>
      <c r="C11" s="130">
        <v>1200</v>
      </c>
      <c r="D11" s="130">
        <v>1400</v>
      </c>
      <c r="E11" s="130">
        <v>1428</v>
      </c>
      <c r="F11" s="130">
        <v>1334</v>
      </c>
      <c r="G11" s="130">
        <v>1430</v>
      </c>
      <c r="H11" s="130">
        <v>1570</v>
      </c>
      <c r="I11" s="130">
        <v>1120</v>
      </c>
      <c r="J11" s="130">
        <v>2100</v>
      </c>
      <c r="K11" s="130">
        <v>2100</v>
      </c>
      <c r="L11" s="119"/>
      <c r="M11" s="119"/>
      <c r="N11" s="126"/>
    </row>
    <row r="12" spans="1:14" x14ac:dyDescent="0.2">
      <c r="A12" s="1" t="s">
        <v>470</v>
      </c>
      <c r="B12" s="130">
        <v>1181</v>
      </c>
      <c r="C12" s="130">
        <v>1167</v>
      </c>
      <c r="D12" s="130">
        <v>1149</v>
      </c>
      <c r="E12" s="130">
        <v>1199</v>
      </c>
      <c r="F12" s="130">
        <v>1263</v>
      </c>
      <c r="G12" s="130">
        <v>1180</v>
      </c>
      <c r="H12" s="130">
        <v>1270</v>
      </c>
      <c r="I12" s="130">
        <v>1290</v>
      </c>
      <c r="J12" s="130">
        <v>1470</v>
      </c>
      <c r="K12" s="130">
        <v>1700</v>
      </c>
      <c r="L12" s="119"/>
      <c r="M12" s="119"/>
      <c r="N12" s="126"/>
    </row>
    <row r="13" spans="1:14" x14ac:dyDescent="0.2">
      <c r="A13" s="1" t="s">
        <v>163</v>
      </c>
      <c r="B13" s="130">
        <v>1879</v>
      </c>
      <c r="C13" s="130">
        <v>1725</v>
      </c>
      <c r="D13" s="130">
        <v>1727</v>
      </c>
      <c r="E13" s="130">
        <v>1839.7829999999999</v>
      </c>
      <c r="F13" s="130">
        <v>1720</v>
      </c>
      <c r="G13" s="130">
        <v>1430</v>
      </c>
      <c r="H13" s="130">
        <v>1420</v>
      </c>
      <c r="I13" s="130">
        <v>1200</v>
      </c>
      <c r="J13" s="130">
        <v>1220</v>
      </c>
      <c r="K13" s="130">
        <v>1400</v>
      </c>
      <c r="L13" s="119"/>
      <c r="M13" s="119"/>
      <c r="N13" s="126"/>
    </row>
    <row r="14" spans="1:14" x14ac:dyDescent="0.2">
      <c r="A14" s="1" t="s">
        <v>120</v>
      </c>
      <c r="B14" s="130">
        <v>1286.6880000000001</v>
      </c>
      <c r="C14" s="130">
        <v>1291.2719999999999</v>
      </c>
      <c r="D14" s="130">
        <v>1194.521</v>
      </c>
      <c r="E14" s="130">
        <v>1219</v>
      </c>
      <c r="F14" s="130">
        <v>1574</v>
      </c>
      <c r="G14" s="130">
        <v>1370</v>
      </c>
      <c r="H14" s="130">
        <v>1500</v>
      </c>
      <c r="I14" s="130">
        <v>1260</v>
      </c>
      <c r="J14" s="130">
        <v>1370</v>
      </c>
      <c r="K14" s="130">
        <v>1300</v>
      </c>
      <c r="L14" s="119"/>
      <c r="M14" s="119"/>
      <c r="N14" s="126"/>
    </row>
    <row r="15" spans="1:14" x14ac:dyDescent="0.2">
      <c r="A15" s="1" t="s">
        <v>376</v>
      </c>
      <c r="B15" s="130">
        <v>1259.3879999999999</v>
      </c>
      <c r="C15" s="130">
        <v>1213.586</v>
      </c>
      <c r="D15" s="130">
        <v>1205.8040000000001</v>
      </c>
      <c r="E15" s="130">
        <v>1287.2</v>
      </c>
      <c r="F15" s="130">
        <v>1344</v>
      </c>
      <c r="G15" s="130">
        <v>1190</v>
      </c>
      <c r="H15" s="130">
        <v>1350</v>
      </c>
      <c r="I15" s="130">
        <v>1240</v>
      </c>
      <c r="J15" s="130">
        <v>1190</v>
      </c>
      <c r="K15" s="130">
        <v>1200</v>
      </c>
      <c r="L15" s="119"/>
      <c r="M15" s="119"/>
      <c r="N15" s="126"/>
    </row>
    <row r="16" spans="1:14" x14ac:dyDescent="0.2">
      <c r="A16" s="1" t="s">
        <v>374</v>
      </c>
      <c r="B16" s="130">
        <v>723.2</v>
      </c>
      <c r="C16" s="130">
        <v>640.70000000000005</v>
      </c>
      <c r="D16" s="130">
        <v>749.6</v>
      </c>
      <c r="E16" s="130">
        <v>768.2</v>
      </c>
      <c r="F16" s="130">
        <v>905.1</v>
      </c>
      <c r="G16" s="130">
        <v>928.5</v>
      </c>
      <c r="H16" s="130">
        <v>839.1</v>
      </c>
      <c r="I16" s="130">
        <v>1020</v>
      </c>
      <c r="J16" s="130">
        <v>1020</v>
      </c>
      <c r="K16" s="130">
        <v>1200</v>
      </c>
      <c r="L16" s="119"/>
      <c r="M16" s="119"/>
      <c r="N16" s="126"/>
    </row>
    <row r="17" spans="1:14" x14ac:dyDescent="0.2">
      <c r="A17" s="1" t="s">
        <v>116</v>
      </c>
      <c r="B17" s="130">
        <v>1280</v>
      </c>
      <c r="C17" s="130">
        <v>1120</v>
      </c>
      <c r="D17" s="130">
        <v>1060</v>
      </c>
      <c r="E17" s="130">
        <v>1040</v>
      </c>
      <c r="F17" s="130">
        <v>1180</v>
      </c>
      <c r="G17" s="130">
        <v>1090</v>
      </c>
      <c r="H17" s="130">
        <v>1150</v>
      </c>
      <c r="I17" s="130">
        <v>1030</v>
      </c>
      <c r="J17" s="130">
        <v>934</v>
      </c>
      <c r="K17" s="130">
        <v>980</v>
      </c>
      <c r="L17" s="119"/>
      <c r="M17" s="119"/>
      <c r="N17" s="126"/>
    </row>
    <row r="18" spans="1:14" x14ac:dyDescent="0.2">
      <c r="A18" s="1" t="s">
        <v>161</v>
      </c>
      <c r="B18" s="40">
        <v>3729.4570000000003</v>
      </c>
      <c r="C18" s="40">
        <v>3567.0750000000003</v>
      </c>
      <c r="D18" s="40">
        <v>3793.5260000000007</v>
      </c>
      <c r="E18" s="40">
        <v>4218.5420000000022</v>
      </c>
      <c r="F18" s="40">
        <v>4635.8610000000008</v>
      </c>
      <c r="G18" s="40">
        <v>5000</v>
      </c>
      <c r="H18" s="40">
        <v>4100</v>
      </c>
      <c r="I18" s="40">
        <v>4770</v>
      </c>
      <c r="J18" s="302">
        <v>3745.8380674660002</v>
      </c>
      <c r="K18" s="302">
        <v>3359.6939505139999</v>
      </c>
      <c r="L18" s="119"/>
    </row>
    <row r="19" spans="1:14" x14ac:dyDescent="0.2">
      <c r="J19" s="375"/>
      <c r="K19" s="375"/>
    </row>
    <row r="20" spans="1:14" x14ac:dyDescent="0.2">
      <c r="A20" s="425" t="s">
        <v>676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</row>
    <row r="21" spans="1:14" ht="24" customHeight="1" x14ac:dyDescent="0.2">
      <c r="A21" s="426" t="s">
        <v>677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</row>
    <row r="22" spans="1:14" x14ac:dyDescent="0.2">
      <c r="B22" s="1"/>
      <c r="C22" s="1"/>
      <c r="D22" s="1"/>
      <c r="E22" s="1"/>
      <c r="F22" s="1"/>
      <c r="G22" s="1"/>
    </row>
    <row r="23" spans="1:14" x14ac:dyDescent="0.2">
      <c r="B23" s="1"/>
      <c r="C23" s="1"/>
      <c r="D23" s="1"/>
      <c r="E23" s="1"/>
      <c r="F23" s="1"/>
      <c r="G23" s="1"/>
    </row>
    <row r="24" spans="1:14" x14ac:dyDescent="0.2">
      <c r="B24" s="1"/>
      <c r="C24" s="1"/>
      <c r="D24" s="1"/>
      <c r="E24" s="1"/>
      <c r="F24" s="1"/>
      <c r="G24" s="1"/>
    </row>
    <row r="25" spans="1:14" x14ac:dyDescent="0.2">
      <c r="B25" s="1"/>
      <c r="C25" s="1"/>
      <c r="D25" s="1"/>
      <c r="E25" s="1"/>
      <c r="F25" s="1"/>
      <c r="G25" s="1"/>
    </row>
    <row r="26" spans="1:14" x14ac:dyDescent="0.2">
      <c r="B26" s="1"/>
      <c r="C26" s="1"/>
      <c r="D26" s="1"/>
      <c r="E26" s="1"/>
      <c r="F26" s="1"/>
      <c r="G26" s="1"/>
    </row>
    <row r="27" spans="1:14" x14ac:dyDescent="0.2">
      <c r="B27" s="1"/>
      <c r="C27" s="1"/>
      <c r="D27" s="1"/>
      <c r="E27" s="1"/>
      <c r="F27" s="1"/>
      <c r="G27" s="1"/>
    </row>
    <row r="28" spans="1:14" x14ac:dyDescent="0.2">
      <c r="B28" s="1"/>
      <c r="C28" s="1"/>
      <c r="D28" s="1"/>
      <c r="E28" s="1"/>
      <c r="F28" s="1"/>
      <c r="G28" s="1"/>
    </row>
    <row r="29" spans="1:14" x14ac:dyDescent="0.2">
      <c r="B29" s="1"/>
      <c r="C29" s="1"/>
      <c r="D29" s="1"/>
      <c r="E29" s="1"/>
      <c r="F29" s="1"/>
      <c r="G29" s="1"/>
    </row>
    <row r="30" spans="1:14" x14ac:dyDescent="0.2">
      <c r="B30" s="1"/>
      <c r="C30" s="1"/>
      <c r="D30" s="1"/>
      <c r="E30" s="1"/>
      <c r="F30" s="1"/>
      <c r="G30" s="1"/>
    </row>
    <row r="31" spans="1:14" x14ac:dyDescent="0.2">
      <c r="B31" s="1"/>
      <c r="C31" s="1"/>
      <c r="D31" s="1"/>
      <c r="E31" s="1"/>
      <c r="F31" s="1"/>
      <c r="G31" s="1"/>
    </row>
    <row r="32" spans="1:14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</sheetData>
  <sortState ref="A9:K16">
    <sortCondition descending="1" ref="K8"/>
  </sortState>
  <mergeCells count="2">
    <mergeCell ref="A20:K20"/>
    <mergeCell ref="A21:K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43.5703125" style="1" customWidth="1"/>
    <col min="2" max="7" width="9.42578125" style="37" customWidth="1"/>
    <col min="8" max="10" width="9.42578125" style="43" customWidth="1"/>
    <col min="11" max="11" width="9.28515625" style="1" customWidth="1"/>
    <col min="12" max="16384" width="11.5703125" style="1"/>
  </cols>
  <sheetData>
    <row r="1" spans="1:14" x14ac:dyDescent="0.2">
      <c r="A1" s="2" t="s">
        <v>763</v>
      </c>
    </row>
    <row r="2" spans="1:14" x14ac:dyDescent="0.2">
      <c r="A2" s="174" t="s">
        <v>518</v>
      </c>
    </row>
    <row r="3" spans="1:14" x14ac:dyDescent="0.2">
      <c r="K3" s="45"/>
    </row>
    <row r="4" spans="1:14" x14ac:dyDescent="0.2">
      <c r="C4" s="29"/>
      <c r="D4" s="29"/>
      <c r="E4" s="29"/>
      <c r="F4" s="29"/>
      <c r="G4" s="29"/>
      <c r="H4" s="29"/>
      <c r="I4" s="29"/>
      <c r="J4" s="29"/>
      <c r="K4" s="29"/>
    </row>
    <row r="5" spans="1:14" ht="14.25" x14ac:dyDescent="0.2">
      <c r="A5" s="314" t="s">
        <v>610</v>
      </c>
      <c r="B5" s="315">
        <v>2010</v>
      </c>
      <c r="C5" s="315">
        <v>2011</v>
      </c>
      <c r="D5" s="315">
        <v>2012</v>
      </c>
      <c r="E5" s="315">
        <v>2013</v>
      </c>
      <c r="F5" s="315">
        <v>2014</v>
      </c>
      <c r="G5" s="315">
        <v>2015</v>
      </c>
      <c r="H5" s="315">
        <v>2016</v>
      </c>
      <c r="I5" s="315">
        <v>2017</v>
      </c>
      <c r="J5" s="315">
        <v>2018</v>
      </c>
      <c r="K5" s="315" t="s">
        <v>725</v>
      </c>
    </row>
    <row r="6" spans="1:14" x14ac:dyDescent="0.2">
      <c r="A6" s="2" t="s">
        <v>32</v>
      </c>
      <c r="B6" s="153">
        <v>3640465.4641499999</v>
      </c>
      <c r="C6" s="153">
        <v>3418862.1174219996</v>
      </c>
      <c r="D6" s="139">
        <v>3480856.9120260002</v>
      </c>
      <c r="E6" s="139">
        <v>3674282.5108389994</v>
      </c>
      <c r="F6" s="139">
        <v>3768147.2192430007</v>
      </c>
      <c r="G6" s="139">
        <v>4101567.7170700002</v>
      </c>
      <c r="H6" s="139">
        <v>4375336.6871659989</v>
      </c>
      <c r="I6" s="153">
        <v>4417986.781347001</v>
      </c>
      <c r="J6" s="139">
        <v>4160161.9325340013</v>
      </c>
      <c r="K6" s="139">
        <v>3860306.0494860001</v>
      </c>
    </row>
    <row r="7" spans="1:14" x14ac:dyDescent="0.2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4" x14ac:dyDescent="0.2">
      <c r="A8" s="178" t="s">
        <v>590</v>
      </c>
      <c r="B8" s="152">
        <v>464873.31890800002</v>
      </c>
      <c r="C8" s="152">
        <v>362676.23237900005</v>
      </c>
      <c r="D8" s="152">
        <v>413402.70779900003</v>
      </c>
      <c r="E8" s="152">
        <v>520871.47429599997</v>
      </c>
      <c r="F8" s="152">
        <v>404892.37970300007</v>
      </c>
      <c r="G8" s="152">
        <v>589931.48052999994</v>
      </c>
      <c r="H8" s="152">
        <v>651436.23782099993</v>
      </c>
      <c r="I8" s="152">
        <v>645841.65637899993</v>
      </c>
      <c r="J8" s="152">
        <v>543960.84507799998</v>
      </c>
      <c r="K8" s="152">
        <v>492969.27689899999</v>
      </c>
      <c r="L8" s="316"/>
      <c r="M8" s="316"/>
      <c r="N8" s="53"/>
    </row>
    <row r="9" spans="1:14" x14ac:dyDescent="0.2">
      <c r="A9" s="178" t="s">
        <v>363</v>
      </c>
      <c r="B9" s="152">
        <v>364022.73793900001</v>
      </c>
      <c r="C9" s="152">
        <v>393664.51176000002</v>
      </c>
      <c r="D9" s="152">
        <v>456141.48984599998</v>
      </c>
      <c r="E9" s="152">
        <v>528806.08347599988</v>
      </c>
      <c r="F9" s="152">
        <v>524787.11358699994</v>
      </c>
      <c r="G9" s="152">
        <v>567155.389952</v>
      </c>
      <c r="H9" s="152">
        <v>679606.78083299985</v>
      </c>
      <c r="I9" s="152">
        <v>723911.07442299987</v>
      </c>
      <c r="J9" s="152">
        <v>656087.59686499997</v>
      </c>
      <c r="K9" s="152">
        <v>468119.867792</v>
      </c>
      <c r="L9" s="316"/>
      <c r="M9" s="316"/>
      <c r="N9" s="53"/>
    </row>
    <row r="10" spans="1:14" x14ac:dyDescent="0.2">
      <c r="A10" s="178" t="s">
        <v>604</v>
      </c>
      <c r="B10" s="152">
        <v>286061.39851699997</v>
      </c>
      <c r="C10" s="152">
        <v>209523.53924000001</v>
      </c>
      <c r="D10" s="152">
        <v>196797.73959699998</v>
      </c>
      <c r="E10" s="152">
        <v>189331.73769800001</v>
      </c>
      <c r="F10" s="152">
        <v>389455.57833300001</v>
      </c>
      <c r="G10" s="152">
        <v>340226.31786999997</v>
      </c>
      <c r="H10" s="152">
        <v>437775.58247899998</v>
      </c>
      <c r="I10" s="152">
        <v>494089.14783800003</v>
      </c>
      <c r="J10" s="152">
        <v>516066.90730999992</v>
      </c>
      <c r="K10" s="152">
        <v>415774.24753700005</v>
      </c>
      <c r="L10" s="316"/>
      <c r="M10" s="316"/>
      <c r="N10" s="53"/>
    </row>
    <row r="11" spans="1:14" x14ac:dyDescent="0.2">
      <c r="A11" s="178" t="s">
        <v>39</v>
      </c>
      <c r="B11" s="152">
        <v>457252.43118099996</v>
      </c>
      <c r="C11" s="152">
        <v>362483.15237900004</v>
      </c>
      <c r="D11" s="152">
        <v>344925.00966999994</v>
      </c>
      <c r="E11" s="152">
        <v>335895.08472500008</v>
      </c>
      <c r="F11" s="152">
        <v>358312.49030000006</v>
      </c>
      <c r="G11" s="152">
        <v>400485.40697999997</v>
      </c>
      <c r="H11" s="152">
        <v>357132.00687900005</v>
      </c>
      <c r="I11" s="152">
        <v>240828.532309</v>
      </c>
      <c r="J11" s="152">
        <v>244053.65717799999</v>
      </c>
      <c r="K11" s="152">
        <v>216935.43930199998</v>
      </c>
      <c r="L11" s="316"/>
      <c r="M11" s="316"/>
      <c r="N11" s="53"/>
    </row>
    <row r="12" spans="1:14" x14ac:dyDescent="0.2">
      <c r="A12" s="178" t="s">
        <v>611</v>
      </c>
      <c r="B12" s="53" t="s">
        <v>47</v>
      </c>
      <c r="C12" s="53" t="s">
        <v>47</v>
      </c>
      <c r="D12" s="53" t="s">
        <v>47</v>
      </c>
      <c r="E12" s="53" t="s">
        <v>47</v>
      </c>
      <c r="F12" s="53">
        <v>74088.013407000006</v>
      </c>
      <c r="G12" s="53">
        <v>164653.627741</v>
      </c>
      <c r="H12" s="53">
        <v>154281.81545200001</v>
      </c>
      <c r="I12" s="53">
        <v>165075.835892</v>
      </c>
      <c r="J12" s="53">
        <v>153687.83944899999</v>
      </c>
      <c r="K12" s="53">
        <v>206804.22671399999</v>
      </c>
      <c r="L12" s="119"/>
      <c r="M12" s="119"/>
      <c r="N12" s="53"/>
    </row>
    <row r="13" spans="1:14" x14ac:dyDescent="0.2">
      <c r="A13" s="178" t="s">
        <v>591</v>
      </c>
      <c r="B13" s="53">
        <v>132267.59015499998</v>
      </c>
      <c r="C13" s="53">
        <v>112740.748482</v>
      </c>
      <c r="D13" s="53">
        <v>118396.85221500001</v>
      </c>
      <c r="E13" s="53">
        <v>111736.59861900001</v>
      </c>
      <c r="F13" s="53">
        <v>125127.150071</v>
      </c>
      <c r="G13" s="53">
        <v>120768.01169300001</v>
      </c>
      <c r="H13" s="53">
        <v>117057.48343699999</v>
      </c>
      <c r="I13" s="53">
        <v>129704.908949</v>
      </c>
      <c r="J13" s="53">
        <v>137186.17340600002</v>
      </c>
      <c r="K13" s="53">
        <v>175040.355094</v>
      </c>
      <c r="L13" s="119"/>
      <c r="M13" s="119"/>
      <c r="N13" s="53"/>
    </row>
    <row r="14" spans="1:14" x14ac:dyDescent="0.2">
      <c r="A14" s="178" t="s">
        <v>595</v>
      </c>
      <c r="B14" s="52">
        <v>149748.595516</v>
      </c>
      <c r="C14" s="52">
        <v>152062.059335</v>
      </c>
      <c r="D14" s="52">
        <v>169293.23381800001</v>
      </c>
      <c r="E14" s="52">
        <v>218213.72697900003</v>
      </c>
      <c r="F14" s="52">
        <v>183912.924061</v>
      </c>
      <c r="G14" s="52">
        <v>224890.38654799998</v>
      </c>
      <c r="H14" s="53">
        <v>187117.95096500003</v>
      </c>
      <c r="I14" s="53">
        <v>169933.17150699999</v>
      </c>
      <c r="J14" s="53">
        <v>168025.193119</v>
      </c>
      <c r="K14" s="53">
        <v>137394.160615</v>
      </c>
      <c r="L14" s="119"/>
      <c r="M14" s="119"/>
      <c r="N14" s="53"/>
    </row>
    <row r="15" spans="1:14" x14ac:dyDescent="0.2">
      <c r="A15" s="178" t="s">
        <v>150</v>
      </c>
      <c r="B15" s="53">
        <v>78397.182615999991</v>
      </c>
      <c r="C15" s="53">
        <v>90442.715236999997</v>
      </c>
      <c r="D15" s="53">
        <v>92808.442518999989</v>
      </c>
      <c r="E15" s="53">
        <v>55566.218510000006</v>
      </c>
      <c r="F15" s="53">
        <v>69404.462562999994</v>
      </c>
      <c r="G15" s="53">
        <v>115779.69734500001</v>
      </c>
      <c r="H15" s="53">
        <v>80765.262040000001</v>
      </c>
      <c r="I15" s="53">
        <v>124184.49757399999</v>
      </c>
      <c r="J15" s="53">
        <v>120749.68678700001</v>
      </c>
      <c r="K15" s="53">
        <v>137262.49947699998</v>
      </c>
      <c r="L15" s="119"/>
      <c r="M15" s="119"/>
      <c r="N15" s="48"/>
    </row>
    <row r="16" spans="1:14" x14ac:dyDescent="0.2">
      <c r="A16" s="178" t="s">
        <v>680</v>
      </c>
      <c r="B16" s="52">
        <v>125918.23849799999</v>
      </c>
      <c r="C16" s="52">
        <v>120657.47723699998</v>
      </c>
      <c r="D16" s="52">
        <v>126159.030581</v>
      </c>
      <c r="E16" s="53">
        <v>170505.59331699999</v>
      </c>
      <c r="F16" s="53">
        <v>166565.036005</v>
      </c>
      <c r="G16" s="53">
        <v>126508.13301599999</v>
      </c>
      <c r="H16" s="53">
        <v>134057.92096799999</v>
      </c>
      <c r="I16" s="53">
        <v>129781.881605</v>
      </c>
      <c r="J16" s="53">
        <v>122971.79820600001</v>
      </c>
      <c r="K16" s="53">
        <v>120905.70274699997</v>
      </c>
      <c r="L16" s="119"/>
      <c r="M16" s="119"/>
    </row>
    <row r="17" spans="1:13" x14ac:dyDescent="0.2">
      <c r="A17" s="178" t="s">
        <v>596</v>
      </c>
      <c r="B17" s="53" t="s">
        <v>47</v>
      </c>
      <c r="C17" s="53" t="s">
        <v>47</v>
      </c>
      <c r="D17" s="53">
        <v>82626.056358000002</v>
      </c>
      <c r="E17" s="52">
        <v>103935.842137</v>
      </c>
      <c r="F17" s="52">
        <v>114136.83720900002</v>
      </c>
      <c r="G17" s="52">
        <v>116583.519359</v>
      </c>
      <c r="H17" s="53">
        <v>119142.48331200001</v>
      </c>
      <c r="I17" s="53">
        <v>115780.72401899999</v>
      </c>
      <c r="J17" s="53">
        <v>109807.38144500001</v>
      </c>
      <c r="K17" s="53">
        <v>118831.35378500001</v>
      </c>
      <c r="L17" s="119"/>
      <c r="M17" s="119"/>
    </row>
    <row r="18" spans="1:13" x14ac:dyDescent="0.2">
      <c r="A18" s="178" t="s">
        <v>681</v>
      </c>
      <c r="B18" s="53" t="s">
        <v>47</v>
      </c>
      <c r="C18" s="53" t="s">
        <v>47</v>
      </c>
      <c r="D18" s="53" t="s">
        <v>47</v>
      </c>
      <c r="E18" s="53" t="s">
        <v>47</v>
      </c>
      <c r="F18" s="53">
        <v>15271.298421</v>
      </c>
      <c r="G18" s="53">
        <v>91004.946985999995</v>
      </c>
      <c r="H18" s="53">
        <v>97540.251176000005</v>
      </c>
      <c r="I18" s="53">
        <v>88791.569912999999</v>
      </c>
      <c r="J18" s="53">
        <v>98578.763589000009</v>
      </c>
      <c r="K18" s="53">
        <v>105923.308953</v>
      </c>
      <c r="L18" s="119"/>
      <c r="M18" s="119"/>
    </row>
    <row r="19" spans="1:13" x14ac:dyDescent="0.2">
      <c r="A19" s="178" t="s">
        <v>764</v>
      </c>
      <c r="B19" s="53" t="s">
        <v>47</v>
      </c>
      <c r="C19" s="53" t="s">
        <v>47</v>
      </c>
      <c r="D19" s="53" t="s">
        <v>47</v>
      </c>
      <c r="E19" s="53" t="s">
        <v>47</v>
      </c>
      <c r="F19" s="53" t="s">
        <v>47</v>
      </c>
      <c r="G19" s="53" t="s">
        <v>47</v>
      </c>
      <c r="H19" s="53" t="s">
        <v>47</v>
      </c>
      <c r="I19" s="53">
        <v>40099.954058000003</v>
      </c>
      <c r="J19" s="53">
        <v>104409.24151699999</v>
      </c>
      <c r="K19" s="53">
        <v>103640.735997</v>
      </c>
      <c r="L19" s="119"/>
      <c r="M19" s="119"/>
    </row>
    <row r="20" spans="1:13" x14ac:dyDescent="0.2">
      <c r="A20" s="178" t="s">
        <v>192</v>
      </c>
      <c r="B20" s="53">
        <v>107156.976901</v>
      </c>
      <c r="C20" s="53">
        <v>93362.158119000014</v>
      </c>
      <c r="D20" s="53">
        <v>94492.461408000003</v>
      </c>
      <c r="E20" s="53">
        <v>101665.88727799999</v>
      </c>
      <c r="F20" s="53">
        <v>133385.94974800001</v>
      </c>
      <c r="G20" s="53">
        <v>122074.839368</v>
      </c>
      <c r="H20" s="53">
        <v>93514.315180000005</v>
      </c>
      <c r="I20" s="53">
        <v>84899.072332999989</v>
      </c>
      <c r="J20" s="53">
        <v>89696.207212000008</v>
      </c>
      <c r="K20" s="53">
        <v>98413.85388200001</v>
      </c>
      <c r="L20" s="119"/>
      <c r="M20" s="119"/>
    </row>
    <row r="21" spans="1:13" x14ac:dyDescent="0.2">
      <c r="A21" s="178" t="s">
        <v>594</v>
      </c>
      <c r="B21" s="52">
        <v>98015.770561999991</v>
      </c>
      <c r="C21" s="52">
        <v>63658.394465999998</v>
      </c>
      <c r="D21" s="52">
        <v>77868.858687</v>
      </c>
      <c r="E21" s="52">
        <v>89018.248835999999</v>
      </c>
      <c r="F21" s="52">
        <v>91930.409328000009</v>
      </c>
      <c r="G21" s="52">
        <v>80568.168608000007</v>
      </c>
      <c r="H21" s="53">
        <v>96188.54117099999</v>
      </c>
      <c r="I21" s="53">
        <v>99165.255385000011</v>
      </c>
      <c r="J21" s="53">
        <v>108403.57721799999</v>
      </c>
      <c r="K21" s="53">
        <v>92718.930251999991</v>
      </c>
      <c r="L21" s="119"/>
      <c r="M21" s="119"/>
    </row>
    <row r="22" spans="1:13" x14ac:dyDescent="0.2">
      <c r="A22" s="178" t="s">
        <v>38</v>
      </c>
      <c r="B22" s="53" t="s">
        <v>47</v>
      </c>
      <c r="C22" s="53" t="s">
        <v>47</v>
      </c>
      <c r="D22" s="53" t="s">
        <v>47</v>
      </c>
      <c r="E22" s="53" t="s">
        <v>47</v>
      </c>
      <c r="F22" s="53" t="s">
        <v>47</v>
      </c>
      <c r="G22" s="53" t="s">
        <v>47</v>
      </c>
      <c r="H22" s="53" t="s">
        <v>47</v>
      </c>
      <c r="I22" s="53">
        <v>73838.535019000003</v>
      </c>
      <c r="J22" s="53">
        <v>84906.940794999988</v>
      </c>
      <c r="K22" s="53">
        <v>77962.793904999984</v>
      </c>
      <c r="L22" s="119"/>
      <c r="M22" s="119"/>
    </row>
    <row r="23" spans="1:13" x14ac:dyDescent="0.2">
      <c r="A23" s="178" t="s">
        <v>612</v>
      </c>
      <c r="B23" s="53">
        <v>53677.878698999986</v>
      </c>
      <c r="C23" s="53">
        <v>48537.618651000004</v>
      </c>
      <c r="D23" s="53">
        <v>51747.457714999997</v>
      </c>
      <c r="E23" s="53">
        <v>58753.195427000006</v>
      </c>
      <c r="F23" s="53">
        <v>64957.134269000009</v>
      </c>
      <c r="G23" s="53">
        <v>68221.521694999989</v>
      </c>
      <c r="H23" s="53">
        <v>78937.161611000003</v>
      </c>
      <c r="I23" s="53">
        <v>82417.660434999998</v>
      </c>
      <c r="J23" s="53">
        <v>72247.894078999991</v>
      </c>
      <c r="K23" s="53">
        <v>76317.242173000006</v>
      </c>
      <c r="L23" s="119"/>
      <c r="M23" s="119"/>
    </row>
    <row r="24" spans="1:13" x14ac:dyDescent="0.2">
      <c r="A24" s="178" t="s">
        <v>736</v>
      </c>
      <c r="B24" s="53">
        <v>70514.711873000007</v>
      </c>
      <c r="C24" s="53">
        <v>75156.103430999996</v>
      </c>
      <c r="D24" s="53">
        <v>62281.096350000007</v>
      </c>
      <c r="E24" s="53">
        <v>63381.340130999997</v>
      </c>
      <c r="F24" s="53">
        <v>59906.310172999991</v>
      </c>
      <c r="G24" s="53">
        <v>54257.939414999993</v>
      </c>
      <c r="H24" s="53">
        <v>136144.70553900002</v>
      </c>
      <c r="I24" s="53">
        <v>141510.96490799999</v>
      </c>
      <c r="J24" s="53">
        <v>111873.17735399998</v>
      </c>
      <c r="K24" s="53">
        <v>74932.793042000005</v>
      </c>
      <c r="L24" s="119"/>
      <c r="M24" s="119"/>
    </row>
    <row r="25" spans="1:13" x14ac:dyDescent="0.2">
      <c r="A25" s="178" t="s">
        <v>765</v>
      </c>
      <c r="B25" s="53" t="s">
        <v>47</v>
      </c>
      <c r="C25" s="53" t="s">
        <v>47</v>
      </c>
      <c r="D25" s="53" t="s">
        <v>47</v>
      </c>
      <c r="E25" s="53" t="s">
        <v>47</v>
      </c>
      <c r="F25" s="53" t="s">
        <v>47</v>
      </c>
      <c r="G25" s="53" t="s">
        <v>47</v>
      </c>
      <c r="H25" s="53">
        <v>20159.443743</v>
      </c>
      <c r="I25" s="53">
        <v>42914.457905000003</v>
      </c>
      <c r="J25" s="53">
        <v>36890.719706000003</v>
      </c>
      <c r="K25" s="53">
        <v>61064.612971999988</v>
      </c>
      <c r="L25" s="119"/>
      <c r="M25" s="119"/>
    </row>
    <row r="26" spans="1:13" x14ac:dyDescent="0.2">
      <c r="A26" s="178" t="s">
        <v>682</v>
      </c>
      <c r="B26" s="53">
        <v>49548.740019000004</v>
      </c>
      <c r="C26" s="53">
        <v>55847.648286000003</v>
      </c>
      <c r="D26" s="53">
        <v>48252.396022000008</v>
      </c>
      <c r="E26" s="53">
        <v>53772.794013999985</v>
      </c>
      <c r="F26" s="53">
        <v>59635.650335999999</v>
      </c>
      <c r="G26" s="53">
        <v>57783.186447999993</v>
      </c>
      <c r="H26" s="53">
        <v>68286.376598999996</v>
      </c>
      <c r="I26" s="53">
        <v>54452.624362999995</v>
      </c>
      <c r="J26" s="53">
        <v>56379.524763000009</v>
      </c>
      <c r="K26" s="53">
        <v>58552.687632000001</v>
      </c>
      <c r="L26" s="119"/>
      <c r="M26" s="119"/>
    </row>
    <row r="27" spans="1:13" x14ac:dyDescent="0.2">
      <c r="A27" s="178" t="s">
        <v>266</v>
      </c>
      <c r="B27" s="53">
        <v>79968.72262499998</v>
      </c>
      <c r="C27" s="53">
        <v>64301.571323000004</v>
      </c>
      <c r="D27" s="53">
        <v>68958.445197000008</v>
      </c>
      <c r="E27" s="53">
        <v>58259.411887000002</v>
      </c>
      <c r="F27" s="53">
        <v>66192.390646000014</v>
      </c>
      <c r="G27" s="53">
        <v>55703.892875999998</v>
      </c>
      <c r="H27" s="53">
        <v>57159.090868000007</v>
      </c>
      <c r="I27" s="53">
        <v>51456.190155999997</v>
      </c>
      <c r="J27" s="53">
        <v>48154.590543999999</v>
      </c>
      <c r="K27" s="53">
        <v>55475.210075000003</v>
      </c>
      <c r="L27" s="119"/>
      <c r="M27" s="119"/>
    </row>
    <row r="28" spans="1:13" x14ac:dyDescent="0.2">
      <c r="A28" s="1" t="s">
        <v>175</v>
      </c>
      <c r="B28" s="53">
        <v>1123041.1701409998</v>
      </c>
      <c r="C28" s="53">
        <v>1213748.1870970002</v>
      </c>
      <c r="D28" s="53">
        <v>1076705.6342439998</v>
      </c>
      <c r="E28" s="53">
        <v>1014569.273509</v>
      </c>
      <c r="F28" s="53">
        <v>866186.09108299995</v>
      </c>
      <c r="G28" s="53">
        <v>804971.25063999975</v>
      </c>
      <c r="H28" s="53">
        <v>809033.27709300001</v>
      </c>
      <c r="I28" s="53">
        <v>719309.06637700158</v>
      </c>
      <c r="J28" s="53">
        <v>576024.21691400034</v>
      </c>
      <c r="K28" s="53">
        <v>565266.75064099988</v>
      </c>
      <c r="L28" s="119"/>
      <c r="M28" s="119"/>
    </row>
    <row r="29" spans="1:13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3" x14ac:dyDescent="0.2">
      <c r="B30" s="43"/>
      <c r="C30" s="43"/>
      <c r="D30" s="43"/>
      <c r="E30" s="43"/>
      <c r="F30" s="43"/>
      <c r="G30" s="43"/>
      <c r="K30" s="43"/>
    </row>
    <row r="31" spans="1:13" x14ac:dyDescent="0.2">
      <c r="A31" s="259" t="s">
        <v>358</v>
      </c>
      <c r="B31" s="264" t="s">
        <v>360</v>
      </c>
      <c r="C31" s="293"/>
      <c r="D31" s="293"/>
      <c r="E31" s="293"/>
      <c r="F31" s="293"/>
      <c r="G31" s="293"/>
      <c r="H31" s="293"/>
      <c r="I31" s="294"/>
      <c r="J31" s="293"/>
      <c r="K31" s="293"/>
    </row>
    <row r="32" spans="1:13" x14ac:dyDescent="0.2">
      <c r="A32" s="6"/>
      <c r="B32" s="6" t="s">
        <v>597</v>
      </c>
      <c r="C32" s="110"/>
      <c r="D32" s="110"/>
      <c r="E32" s="110"/>
      <c r="F32" s="110"/>
      <c r="G32" s="110"/>
      <c r="H32" s="110"/>
      <c r="I32" s="110"/>
      <c r="J32" s="110"/>
      <c r="K32" s="110"/>
    </row>
    <row r="33" spans="2:8" x14ac:dyDescent="0.2">
      <c r="B33" s="43"/>
      <c r="C33" s="43"/>
      <c r="D33" s="43"/>
      <c r="E33" s="43"/>
      <c r="F33" s="43"/>
      <c r="G33" s="43"/>
    </row>
    <row r="34" spans="2:8" x14ac:dyDescent="0.2">
      <c r="B34" s="43"/>
      <c r="C34" s="43"/>
      <c r="D34" s="43"/>
      <c r="E34" s="43"/>
      <c r="F34" s="43"/>
      <c r="G34" s="43"/>
    </row>
    <row r="35" spans="2:8" x14ac:dyDescent="0.2">
      <c r="B35" s="43"/>
      <c r="C35" s="43"/>
      <c r="D35" s="43"/>
      <c r="E35" s="43"/>
      <c r="F35" s="43"/>
      <c r="G35" s="43"/>
    </row>
    <row r="38" spans="2:8" x14ac:dyDescent="0.2">
      <c r="B38" s="52"/>
      <c r="C38" s="52"/>
      <c r="D38" s="52"/>
      <c r="E38" s="52"/>
      <c r="F38" s="52"/>
      <c r="G38" s="52"/>
      <c r="H38" s="52"/>
    </row>
    <row r="39" spans="2:8" x14ac:dyDescent="0.2">
      <c r="B39" s="52"/>
      <c r="C39" s="52"/>
      <c r="D39" s="52"/>
      <c r="F39" s="52"/>
      <c r="G39" s="52"/>
      <c r="H39" s="52"/>
    </row>
    <row r="42" spans="2:8" x14ac:dyDescent="0.2">
      <c r="B42" s="52"/>
      <c r="C42" s="52"/>
      <c r="D42" s="52"/>
      <c r="E42" s="52"/>
      <c r="F42" s="52"/>
      <c r="G42" s="52"/>
    </row>
    <row r="49" spans="2:7" x14ac:dyDescent="0.2">
      <c r="B49" s="52"/>
      <c r="C49" s="52"/>
      <c r="D49" s="52"/>
      <c r="E49" s="52"/>
      <c r="F49" s="52"/>
      <c r="G49" s="52"/>
    </row>
  </sheetData>
  <sortState ref="A8:K27">
    <sortCondition descending="1" ref="K8:K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workbookViewId="0">
      <selection activeCell="A2" sqref="A2:XFD2"/>
    </sheetView>
  </sheetViews>
  <sheetFormatPr baseColWidth="10" defaultColWidth="11.5703125" defaultRowHeight="12" x14ac:dyDescent="0.2"/>
  <cols>
    <col min="1" max="1" width="6.7109375" style="1" customWidth="1"/>
    <col min="2" max="2" width="46.85546875" style="9" customWidth="1"/>
    <col min="3" max="5" width="11.28515625" style="9" customWidth="1"/>
    <col min="6" max="16384" width="11.5703125" style="1"/>
  </cols>
  <sheetData>
    <row r="1" spans="1:6" x14ac:dyDescent="0.2">
      <c r="A1" s="2" t="s">
        <v>863</v>
      </c>
    </row>
    <row r="2" spans="1:6" x14ac:dyDescent="0.2">
      <c r="A2" s="174" t="s">
        <v>23</v>
      </c>
      <c r="E2" s="128">
        <v>128521560</v>
      </c>
    </row>
    <row r="4" spans="1:6" x14ac:dyDescent="0.2">
      <c r="A4" s="51" t="s">
        <v>46</v>
      </c>
      <c r="B4" s="7" t="s">
        <v>24</v>
      </c>
      <c r="C4" s="7" t="s">
        <v>25</v>
      </c>
      <c r="D4" s="7"/>
      <c r="E4" s="7" t="s">
        <v>26</v>
      </c>
    </row>
    <row r="5" spans="1:6" x14ac:dyDescent="0.2">
      <c r="A5" s="14"/>
      <c r="B5" s="13"/>
      <c r="C5" s="13"/>
      <c r="D5" s="13"/>
      <c r="E5" s="13"/>
    </row>
    <row r="6" spans="1:6" x14ac:dyDescent="0.2">
      <c r="A6" s="1">
        <v>742</v>
      </c>
      <c r="B6" s="9" t="s">
        <v>225</v>
      </c>
      <c r="C6" s="37">
        <v>1359929.3644999994</v>
      </c>
      <c r="D6" s="9" t="s">
        <v>533</v>
      </c>
      <c r="E6" s="8">
        <f t="shared" ref="E6:E12" si="0">C6/$E$2</f>
        <v>1.0581332536735466E-2</v>
      </c>
      <c r="F6" s="123"/>
    </row>
    <row r="7" spans="1:6" x14ac:dyDescent="0.2">
      <c r="A7" s="1">
        <v>327</v>
      </c>
      <c r="B7" s="9" t="s">
        <v>223</v>
      </c>
      <c r="C7" s="37">
        <v>278781.89279999997</v>
      </c>
      <c r="D7" s="9" t="s">
        <v>533</v>
      </c>
      <c r="E7" s="8">
        <f t="shared" si="0"/>
        <v>2.1691449496878189E-3</v>
      </c>
    </row>
    <row r="8" spans="1:6" x14ac:dyDescent="0.2">
      <c r="A8" s="3">
        <v>69</v>
      </c>
      <c r="B8" s="9" t="s">
        <v>325</v>
      </c>
      <c r="C8" s="37">
        <v>45257.398899999993</v>
      </c>
      <c r="D8" s="9" t="s">
        <v>533</v>
      </c>
      <c r="E8" s="8">
        <f t="shared" si="0"/>
        <v>3.5213857425944717E-4</v>
      </c>
    </row>
    <row r="9" spans="1:6" x14ac:dyDescent="0.2">
      <c r="A9" s="1">
        <v>51</v>
      </c>
      <c r="B9" s="9" t="s">
        <v>324</v>
      </c>
      <c r="C9" s="37">
        <v>87155.021899999992</v>
      </c>
      <c r="D9" s="9" t="s">
        <v>533</v>
      </c>
      <c r="E9" s="8">
        <f t="shared" si="0"/>
        <v>6.7813541867994744E-4</v>
      </c>
    </row>
    <row r="10" spans="1:6" x14ac:dyDescent="0.2">
      <c r="A10" s="1">
        <v>32</v>
      </c>
      <c r="B10" s="9" t="s">
        <v>462</v>
      </c>
      <c r="C10" s="37">
        <v>48560.036400000005</v>
      </c>
      <c r="D10" s="9" t="s">
        <v>533</v>
      </c>
      <c r="E10" s="8">
        <f t="shared" si="0"/>
        <v>3.7783572188199399E-4</v>
      </c>
    </row>
    <row r="11" spans="1:6" x14ac:dyDescent="0.2">
      <c r="A11" s="1">
        <v>85</v>
      </c>
      <c r="B11" s="9" t="s">
        <v>326</v>
      </c>
      <c r="C11" s="37">
        <v>31902.994099999996</v>
      </c>
      <c r="D11" s="9" t="s">
        <v>533</v>
      </c>
      <c r="E11" s="8">
        <f t="shared" si="0"/>
        <v>2.4823067896156877E-4</v>
      </c>
    </row>
    <row r="12" spans="1:6" x14ac:dyDescent="0.2">
      <c r="A12" s="1">
        <v>0</v>
      </c>
      <c r="B12" s="9" t="s">
        <v>327</v>
      </c>
      <c r="C12" s="37">
        <v>0</v>
      </c>
      <c r="D12" s="9" t="s">
        <v>533</v>
      </c>
      <c r="E12" s="8">
        <f t="shared" si="0"/>
        <v>0</v>
      </c>
    </row>
    <row r="13" spans="1:6" x14ac:dyDescent="0.2">
      <c r="C13" s="37"/>
      <c r="E13" s="38"/>
    </row>
    <row r="16" spans="1:6" x14ac:dyDescent="0.2">
      <c r="A16" s="51" t="s">
        <v>46</v>
      </c>
      <c r="B16" s="7" t="s">
        <v>24</v>
      </c>
      <c r="C16" s="7" t="s">
        <v>25</v>
      </c>
      <c r="D16" s="7"/>
      <c r="E16" s="7" t="s">
        <v>26</v>
      </c>
    </row>
    <row r="17" spans="1:5" x14ac:dyDescent="0.2">
      <c r="A17" s="4"/>
      <c r="B17" s="60" t="s">
        <v>381</v>
      </c>
      <c r="C17" s="60" t="s">
        <v>382</v>
      </c>
      <c r="D17" s="60"/>
      <c r="E17" s="60" t="s">
        <v>383</v>
      </c>
    </row>
    <row r="18" spans="1:5" x14ac:dyDescent="0.2">
      <c r="A18" s="1">
        <f>A6</f>
        <v>742</v>
      </c>
      <c r="B18" s="9" t="s">
        <v>384</v>
      </c>
      <c r="C18" s="10">
        <f>C6</f>
        <v>1359929.3644999994</v>
      </c>
      <c r="D18" s="9" t="s">
        <v>533</v>
      </c>
      <c r="E18" s="30">
        <f>E6</f>
        <v>1.0581332536735466E-2</v>
      </c>
    </row>
    <row r="19" spans="1:5" x14ac:dyDescent="0.2">
      <c r="B19" s="176" t="s">
        <v>385</v>
      </c>
      <c r="C19" s="9" t="s">
        <v>6</v>
      </c>
    </row>
    <row r="20" spans="1:5" x14ac:dyDescent="0.2">
      <c r="A20" s="1">
        <f>A7</f>
        <v>327</v>
      </c>
      <c r="B20" s="9" t="s">
        <v>386</v>
      </c>
      <c r="C20" s="10">
        <f>C7</f>
        <v>278781.89279999997</v>
      </c>
      <c r="D20" s="9" t="s">
        <v>533</v>
      </c>
      <c r="E20" s="30">
        <f>E7</f>
        <v>2.1691449496878189E-3</v>
      </c>
    </row>
    <row r="21" spans="1:5" ht="12.75" thickBot="1" x14ac:dyDescent="0.25">
      <c r="B21" s="176" t="s">
        <v>387</v>
      </c>
    </row>
    <row r="22" spans="1:5" x14ac:dyDescent="0.2">
      <c r="A22" s="166">
        <f>SUM(A18:A20)</f>
        <v>1069</v>
      </c>
      <c r="B22" s="167" t="s">
        <v>388</v>
      </c>
      <c r="C22" s="168">
        <f>SUM(C18:C20)</f>
        <v>1638711.2572999995</v>
      </c>
      <c r="D22" s="167" t="s">
        <v>533</v>
      </c>
      <c r="E22" s="169">
        <f>SUM(E18:E20)</f>
        <v>1.2750477486423285E-2</v>
      </c>
    </row>
    <row r="23" spans="1:5" ht="12.75" thickBot="1" x14ac:dyDescent="0.25">
      <c r="A23" s="61"/>
      <c r="B23" s="177" t="s">
        <v>389</v>
      </c>
      <c r="C23" s="62"/>
      <c r="D23" s="62"/>
      <c r="E23" s="63"/>
    </row>
    <row r="27" spans="1:5" x14ac:dyDescent="0.2">
      <c r="A27" s="15" t="s">
        <v>864</v>
      </c>
      <c r="B27" s="16"/>
      <c r="C27" s="16"/>
      <c r="D27" s="16"/>
      <c r="E27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7" width="9.140625" style="9" customWidth="1"/>
    <col min="8" max="10" width="9.140625" style="1" customWidth="1"/>
    <col min="11" max="11" width="9.42578125" style="1" customWidth="1"/>
    <col min="12" max="16384" width="11.5703125" style="1"/>
  </cols>
  <sheetData>
    <row r="1" spans="1:14" x14ac:dyDescent="0.2">
      <c r="A1" s="2" t="s">
        <v>766</v>
      </c>
    </row>
    <row r="2" spans="1:14" x14ac:dyDescent="0.2">
      <c r="A2" s="174" t="s">
        <v>515</v>
      </c>
    </row>
    <row r="3" spans="1:14" x14ac:dyDescent="0.2">
      <c r="L3" s="45"/>
    </row>
    <row r="5" spans="1:14" ht="14.25" x14ac:dyDescent="0.2">
      <c r="A5" s="4" t="s">
        <v>305</v>
      </c>
      <c r="B5" s="140">
        <v>2010</v>
      </c>
      <c r="C5" s="140">
        <v>2011</v>
      </c>
      <c r="D5" s="140">
        <v>2012</v>
      </c>
      <c r="E5" s="140">
        <v>2013</v>
      </c>
      <c r="F5" s="140">
        <v>2014</v>
      </c>
      <c r="G5" s="140">
        <v>2015</v>
      </c>
      <c r="H5" s="140">
        <v>2016</v>
      </c>
      <c r="I5" s="140">
        <v>2017</v>
      </c>
      <c r="J5" s="140">
        <v>2018</v>
      </c>
      <c r="K5" s="140" t="s">
        <v>725</v>
      </c>
    </row>
    <row r="6" spans="1:14" x14ac:dyDescent="0.2">
      <c r="A6" s="2" t="s">
        <v>32</v>
      </c>
      <c r="B6" s="28">
        <v>3640465.4641499994</v>
      </c>
      <c r="C6" s="28">
        <v>3418862.1174219996</v>
      </c>
      <c r="D6" s="28">
        <v>3480856.9120259997</v>
      </c>
      <c r="E6" s="28">
        <v>3674282.5108390003</v>
      </c>
      <c r="F6" s="28">
        <v>3768147.2192429993</v>
      </c>
      <c r="G6" s="28">
        <v>4101567.7170699998</v>
      </c>
      <c r="H6" s="28">
        <v>4375336.6871659998</v>
      </c>
      <c r="I6" s="28">
        <v>4417986.781347001</v>
      </c>
      <c r="J6" s="135">
        <v>4160161.9325340013</v>
      </c>
      <c r="K6" s="135">
        <v>3860306.0494860001</v>
      </c>
    </row>
    <row r="7" spans="1:14" x14ac:dyDescent="0.2">
      <c r="A7" s="2"/>
      <c r="B7" s="28"/>
      <c r="C7" s="28"/>
      <c r="D7" s="28"/>
      <c r="E7" s="28"/>
      <c r="F7" s="28"/>
      <c r="G7" s="28"/>
      <c r="H7" s="28"/>
      <c r="I7" s="28"/>
      <c r="J7" s="135"/>
      <c r="K7" s="135"/>
    </row>
    <row r="8" spans="1:14" x14ac:dyDescent="0.2">
      <c r="A8" s="1" t="s">
        <v>500</v>
      </c>
      <c r="B8" s="37">
        <v>524464.59068299993</v>
      </c>
      <c r="C8" s="37">
        <v>445332.824425</v>
      </c>
      <c r="D8" s="37">
        <v>515519.27349099994</v>
      </c>
      <c r="E8" s="37">
        <v>516314.09967400006</v>
      </c>
      <c r="F8" s="37">
        <v>686704.44324699987</v>
      </c>
      <c r="G8" s="37">
        <v>816552.375994</v>
      </c>
      <c r="H8" s="37">
        <v>881759.11104200012</v>
      </c>
      <c r="I8" s="37">
        <v>780561.95792700013</v>
      </c>
      <c r="J8" s="37">
        <v>699193.78380199999</v>
      </c>
      <c r="K8" s="37">
        <v>672187.51405899995</v>
      </c>
      <c r="L8" s="119"/>
      <c r="M8" s="119"/>
      <c r="N8" s="10"/>
    </row>
    <row r="9" spans="1:14" x14ac:dyDescent="0.2">
      <c r="A9" s="1" t="s">
        <v>184</v>
      </c>
      <c r="B9" s="37">
        <v>831765.05413399986</v>
      </c>
      <c r="C9" s="37">
        <v>899723.95606799982</v>
      </c>
      <c r="D9" s="37">
        <v>974834.61178499996</v>
      </c>
      <c r="E9" s="37">
        <v>970291.36486999993</v>
      </c>
      <c r="F9" s="37">
        <v>607809.54518599994</v>
      </c>
      <c r="G9" s="37">
        <v>674501.50568099995</v>
      </c>
      <c r="H9" s="37">
        <v>638814.87095400004</v>
      </c>
      <c r="I9" s="37">
        <v>642318.0575</v>
      </c>
      <c r="J9" s="37">
        <v>645211.40122800006</v>
      </c>
      <c r="K9" s="37">
        <v>658661.45008500002</v>
      </c>
      <c r="L9" s="119"/>
      <c r="M9" s="119"/>
      <c r="N9" s="10"/>
    </row>
    <row r="10" spans="1:14" x14ac:dyDescent="0.2">
      <c r="A10" s="1" t="s">
        <v>499</v>
      </c>
      <c r="B10" s="37">
        <v>614195.58521200006</v>
      </c>
      <c r="C10" s="37">
        <v>503178.04419300001</v>
      </c>
      <c r="D10" s="37">
        <v>531012.41327899997</v>
      </c>
      <c r="E10" s="37">
        <v>651965.77473299985</v>
      </c>
      <c r="F10" s="37">
        <v>524367.81582800008</v>
      </c>
      <c r="G10" s="37">
        <v>684728.42784399993</v>
      </c>
      <c r="H10" s="37">
        <v>785169.48463900015</v>
      </c>
      <c r="I10" s="37">
        <v>801830.84780999983</v>
      </c>
      <c r="J10" s="37">
        <v>682140.12856300012</v>
      </c>
      <c r="K10" s="37">
        <v>650780.02763899998</v>
      </c>
      <c r="L10" s="119"/>
      <c r="M10" s="119"/>
      <c r="N10" s="10"/>
    </row>
    <row r="11" spans="1:14" x14ac:dyDescent="0.2">
      <c r="A11" s="1" t="s">
        <v>185</v>
      </c>
      <c r="B11" s="37">
        <v>261331.96939899997</v>
      </c>
      <c r="C11" s="37">
        <v>308087.55985700001</v>
      </c>
      <c r="D11" s="37">
        <v>245864.39663600002</v>
      </c>
      <c r="E11" s="37">
        <v>256978.68493799996</v>
      </c>
      <c r="F11" s="37">
        <v>687702.32432200026</v>
      </c>
      <c r="G11" s="37">
        <v>711963.00064300012</v>
      </c>
      <c r="H11" s="37">
        <v>790767.65901600011</v>
      </c>
      <c r="I11" s="37">
        <v>793756.60544399987</v>
      </c>
      <c r="J11" s="37">
        <v>653211.16006200004</v>
      </c>
      <c r="K11" s="37">
        <v>531657.22405299987</v>
      </c>
      <c r="L11" s="119"/>
      <c r="M11" s="119"/>
      <c r="N11" s="10"/>
    </row>
    <row r="12" spans="1:14" x14ac:dyDescent="0.2">
      <c r="A12" s="1" t="s">
        <v>179</v>
      </c>
      <c r="B12" s="37">
        <v>334202.43891499995</v>
      </c>
      <c r="C12" s="37">
        <v>289744.11893500003</v>
      </c>
      <c r="D12" s="37">
        <v>258832.80653899998</v>
      </c>
      <c r="E12" s="37">
        <v>297153.89284500002</v>
      </c>
      <c r="F12" s="37">
        <v>297214.73592400004</v>
      </c>
      <c r="G12" s="37">
        <v>264060.78761900001</v>
      </c>
      <c r="H12" s="37">
        <v>317337.15232499997</v>
      </c>
      <c r="I12" s="37">
        <v>431300.74570300005</v>
      </c>
      <c r="J12" s="37">
        <v>480501.64609099994</v>
      </c>
      <c r="K12" s="37">
        <v>476537.32651999994</v>
      </c>
      <c r="L12" s="119"/>
      <c r="M12" s="119"/>
      <c r="N12" s="10"/>
    </row>
    <row r="13" spans="1:14" x14ac:dyDescent="0.2">
      <c r="A13" s="1" t="s">
        <v>178</v>
      </c>
      <c r="B13" s="37">
        <v>357874.08351600001</v>
      </c>
      <c r="C13" s="37">
        <v>293589.19891700009</v>
      </c>
      <c r="D13" s="37">
        <v>290009.87537299993</v>
      </c>
      <c r="E13" s="37">
        <v>283399.01757100003</v>
      </c>
      <c r="F13" s="37">
        <v>285238.90064000001</v>
      </c>
      <c r="G13" s="37">
        <v>270983.96634500002</v>
      </c>
      <c r="H13" s="37">
        <v>285459.72509200004</v>
      </c>
      <c r="I13" s="37">
        <v>257856.07726299998</v>
      </c>
      <c r="J13" s="37">
        <v>289916.18666000001</v>
      </c>
      <c r="K13" s="37">
        <v>148055.65774299999</v>
      </c>
      <c r="L13" s="119"/>
      <c r="M13" s="119"/>
      <c r="N13" s="10"/>
    </row>
    <row r="14" spans="1:14" x14ac:dyDescent="0.2">
      <c r="A14" s="1" t="s">
        <v>187</v>
      </c>
      <c r="B14" s="37">
        <v>183495.155206</v>
      </c>
      <c r="C14" s="37">
        <v>209468.33005500003</v>
      </c>
      <c r="D14" s="37">
        <v>195863.97024999998</v>
      </c>
      <c r="E14" s="37">
        <v>198503.39387299999</v>
      </c>
      <c r="F14" s="37">
        <v>176912.83688099997</v>
      </c>
      <c r="G14" s="37">
        <v>160436.057608</v>
      </c>
      <c r="H14" s="37">
        <v>164862.24168699997</v>
      </c>
      <c r="I14" s="37">
        <v>119655.00289399998</v>
      </c>
      <c r="J14" s="37">
        <v>136231.058154</v>
      </c>
      <c r="K14" s="37">
        <v>139882.721059</v>
      </c>
      <c r="L14" s="119"/>
      <c r="M14" s="119"/>
      <c r="N14" s="10"/>
    </row>
    <row r="15" spans="1:14" x14ac:dyDescent="0.2">
      <c r="A15" s="1" t="s">
        <v>183</v>
      </c>
      <c r="B15" s="37">
        <v>25817.237960000002</v>
      </c>
      <c r="C15" s="37">
        <v>27552.563069999997</v>
      </c>
      <c r="D15" s="37">
        <v>16409.436386000001</v>
      </c>
      <c r="E15" s="37">
        <v>32040.014774999996</v>
      </c>
      <c r="F15" s="37">
        <v>34786.219295999996</v>
      </c>
      <c r="G15" s="37">
        <v>43860.295625999999</v>
      </c>
      <c r="H15" s="37">
        <v>49065.203594999999</v>
      </c>
      <c r="I15" s="37">
        <v>118560.72195599999</v>
      </c>
      <c r="J15" s="37">
        <v>132035.58366199999</v>
      </c>
      <c r="K15" s="37">
        <v>130749.50992499996</v>
      </c>
      <c r="L15" s="119"/>
      <c r="M15" s="119"/>
      <c r="N15" s="48"/>
    </row>
    <row r="16" spans="1:14" x14ac:dyDescent="0.2">
      <c r="A16" s="1" t="s">
        <v>186</v>
      </c>
      <c r="B16" s="37">
        <v>66051.210307000001</v>
      </c>
      <c r="C16" s="37">
        <v>68620.32052899999</v>
      </c>
      <c r="D16" s="37">
        <v>75417.200085000004</v>
      </c>
      <c r="E16" s="37">
        <v>103437.110294</v>
      </c>
      <c r="F16" s="37">
        <v>100713.15476600001</v>
      </c>
      <c r="G16" s="37">
        <v>127065.720107</v>
      </c>
      <c r="H16" s="37">
        <v>134530.37242799997</v>
      </c>
      <c r="I16" s="37">
        <v>130101.129461</v>
      </c>
      <c r="J16" s="37">
        <v>123196.66024200001</v>
      </c>
      <c r="K16" s="37">
        <v>121442.22741299997</v>
      </c>
      <c r="L16" s="119"/>
    </row>
    <row r="17" spans="1:12" x14ac:dyDescent="0.2">
      <c r="A17" s="1" t="s">
        <v>182</v>
      </c>
      <c r="B17" s="37">
        <v>56030.035530000001</v>
      </c>
      <c r="C17" s="37">
        <v>53105.031714000004</v>
      </c>
      <c r="D17" s="37">
        <v>52551.754675999997</v>
      </c>
      <c r="E17" s="37">
        <v>43654.752726999999</v>
      </c>
      <c r="F17" s="37">
        <v>46397.224870999999</v>
      </c>
      <c r="G17" s="37">
        <v>53424.605984000002</v>
      </c>
      <c r="H17" s="37">
        <v>51998.559795999994</v>
      </c>
      <c r="I17" s="37">
        <v>58825.386485000003</v>
      </c>
      <c r="J17" s="37">
        <v>70336.674165999997</v>
      </c>
      <c r="K17" s="37">
        <v>110615.551056</v>
      </c>
      <c r="L17" s="119"/>
    </row>
    <row r="18" spans="1:12" x14ac:dyDescent="0.2">
      <c r="A18" s="1" t="s">
        <v>501</v>
      </c>
      <c r="B18" s="37">
        <v>53952.961850999985</v>
      </c>
      <c r="C18" s="37">
        <v>48634.091967000008</v>
      </c>
      <c r="D18" s="37">
        <v>51753.469032999994</v>
      </c>
      <c r="E18" s="37">
        <v>58753.195427000006</v>
      </c>
      <c r="F18" s="37">
        <v>64957.134269000009</v>
      </c>
      <c r="G18" s="37">
        <v>68221.521694999989</v>
      </c>
      <c r="H18" s="37">
        <v>78937.161611000003</v>
      </c>
      <c r="I18" s="37">
        <v>82417.660434999998</v>
      </c>
      <c r="J18" s="37">
        <v>72247.894078999991</v>
      </c>
      <c r="K18" s="37">
        <v>76317.242173000006</v>
      </c>
      <c r="L18" s="119"/>
    </row>
    <row r="19" spans="1:12" x14ac:dyDescent="0.2">
      <c r="A19" s="1" t="s">
        <v>181</v>
      </c>
      <c r="B19" s="37">
        <v>142220.88521799998</v>
      </c>
      <c r="C19" s="37">
        <v>116345.364216</v>
      </c>
      <c r="D19" s="37">
        <v>113303.84793900001</v>
      </c>
      <c r="E19" s="37">
        <v>116593.917308</v>
      </c>
      <c r="F19" s="37">
        <v>118584.92587899999</v>
      </c>
      <c r="G19" s="37">
        <v>98066.689740000002</v>
      </c>
      <c r="H19" s="37">
        <v>90275.536833999999</v>
      </c>
      <c r="I19" s="37">
        <v>95821.642632000003</v>
      </c>
      <c r="J19" s="37">
        <v>86120.955268999998</v>
      </c>
      <c r="K19" s="37">
        <v>73611.520940000017</v>
      </c>
      <c r="L19" s="119"/>
    </row>
    <row r="20" spans="1:12" x14ac:dyDescent="0.2">
      <c r="A20" s="1" t="s">
        <v>177</v>
      </c>
      <c r="B20" s="37">
        <v>67506.864671999996</v>
      </c>
      <c r="C20" s="37">
        <v>63804.221570000009</v>
      </c>
      <c r="D20" s="37">
        <v>72326.183623000004</v>
      </c>
      <c r="E20" s="37">
        <v>55217.906765999993</v>
      </c>
      <c r="F20" s="37">
        <v>55922.202809000002</v>
      </c>
      <c r="G20" s="37">
        <v>55142.390382000005</v>
      </c>
      <c r="H20" s="37">
        <v>40764.070890999996</v>
      </c>
      <c r="I20" s="37">
        <v>46698.061548000005</v>
      </c>
      <c r="J20" s="37">
        <v>44327.274155000006</v>
      </c>
      <c r="K20" s="37">
        <v>39953.438230999993</v>
      </c>
      <c r="L20" s="119"/>
    </row>
    <row r="21" spans="1:12" x14ac:dyDescent="0.2">
      <c r="A21" s="1" t="s">
        <v>176</v>
      </c>
      <c r="B21" s="37">
        <v>76377.513156000001</v>
      </c>
      <c r="C21" s="37">
        <v>67228.70915499999</v>
      </c>
      <c r="D21" s="37">
        <v>70444.273750000008</v>
      </c>
      <c r="E21" s="37">
        <v>73444.300006999998</v>
      </c>
      <c r="F21" s="37">
        <v>67828.696609999999</v>
      </c>
      <c r="G21" s="37">
        <v>64363.787439</v>
      </c>
      <c r="H21" s="37">
        <v>62516.702182000001</v>
      </c>
      <c r="I21" s="37">
        <v>55636.485189000006</v>
      </c>
      <c r="J21" s="37">
        <v>42545.890656999996</v>
      </c>
      <c r="K21" s="37">
        <v>26791.506638999996</v>
      </c>
      <c r="L21" s="119"/>
    </row>
    <row r="22" spans="1:12" x14ac:dyDescent="0.2">
      <c r="A22" s="1" t="s">
        <v>180</v>
      </c>
      <c r="B22" s="37">
        <v>45179.878391000006</v>
      </c>
      <c r="C22" s="37">
        <v>24447.782751000006</v>
      </c>
      <c r="D22" s="37">
        <v>16713.399180999997</v>
      </c>
      <c r="E22" s="37">
        <v>16535.085030999999</v>
      </c>
      <c r="F22" s="37">
        <v>13006.321830000003</v>
      </c>
      <c r="G22" s="37">
        <v>6545.792101</v>
      </c>
      <c r="H22" s="37">
        <v>2454.3151669999997</v>
      </c>
      <c r="I22" s="37">
        <v>1364.6714879999997</v>
      </c>
      <c r="J22" s="37">
        <v>1779.536357</v>
      </c>
      <c r="K22" s="37">
        <v>1888.7812559999998</v>
      </c>
      <c r="L22" s="119"/>
    </row>
    <row r="23" spans="1:12" x14ac:dyDescent="0.2">
      <c r="A23" s="1" t="s">
        <v>516</v>
      </c>
      <c r="B23" s="37" t="s">
        <v>47</v>
      </c>
      <c r="C23" s="37" t="s">
        <v>47</v>
      </c>
      <c r="D23" s="37" t="s">
        <v>47</v>
      </c>
      <c r="E23" s="37" t="s">
        <v>47</v>
      </c>
      <c r="F23" s="37">
        <v>0.73688500000000001</v>
      </c>
      <c r="G23" s="144">
        <v>1650.7922619999999</v>
      </c>
      <c r="H23" s="37">
        <v>624.51990699999999</v>
      </c>
      <c r="I23" s="37">
        <v>1281.7276120000001</v>
      </c>
      <c r="J23" s="37">
        <v>1166.099387</v>
      </c>
      <c r="K23" s="37">
        <v>1174.3506949999999</v>
      </c>
      <c r="L23" s="119"/>
    </row>
    <row r="24" spans="1:12" x14ac:dyDescent="0.2">
      <c r="B24" s="1"/>
      <c r="C24" s="1"/>
      <c r="D24" s="1"/>
      <c r="E24" s="1"/>
      <c r="F24" s="1"/>
      <c r="G24" s="1"/>
    </row>
    <row r="25" spans="1:12" x14ac:dyDescent="0.2">
      <c r="A25" s="259" t="s">
        <v>358</v>
      </c>
      <c r="B25" s="264" t="s">
        <v>360</v>
      </c>
      <c r="C25" s="293"/>
      <c r="D25" s="293"/>
      <c r="E25" s="293"/>
      <c r="F25" s="293"/>
      <c r="G25" s="293"/>
      <c r="H25" s="293"/>
      <c r="I25" s="294"/>
      <c r="J25" s="293"/>
      <c r="K25" s="293"/>
    </row>
    <row r="26" spans="1:12" x14ac:dyDescent="0.2">
      <c r="A26" s="6"/>
      <c r="B26" s="6" t="s">
        <v>597</v>
      </c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2" x14ac:dyDescent="0.2">
      <c r="B27" s="1"/>
      <c r="C27" s="1"/>
      <c r="D27" s="1"/>
      <c r="E27" s="1"/>
      <c r="F27" s="1"/>
      <c r="G27" s="1"/>
    </row>
    <row r="28" spans="1:12" x14ac:dyDescent="0.2">
      <c r="B28" s="1"/>
      <c r="C28" s="1"/>
      <c r="D28" s="1"/>
      <c r="E28" s="1"/>
      <c r="F28" s="1"/>
      <c r="G28" s="1"/>
    </row>
    <row r="29" spans="1:12" x14ac:dyDescent="0.2">
      <c r="B29" s="1"/>
      <c r="C29" s="1"/>
      <c r="D29" s="1"/>
      <c r="E29" s="1"/>
      <c r="F29" s="1"/>
      <c r="G29" s="1"/>
    </row>
    <row r="30" spans="1:12" x14ac:dyDescent="0.2">
      <c r="B30" s="1"/>
      <c r="C30" s="1"/>
      <c r="D30" s="1"/>
      <c r="E30" s="1"/>
      <c r="F30" s="1"/>
      <c r="G30" s="1"/>
    </row>
    <row r="31" spans="1:12" x14ac:dyDescent="0.2">
      <c r="B31" s="1"/>
      <c r="C31" s="1"/>
      <c r="D31" s="1"/>
      <c r="E31" s="1"/>
      <c r="F31" s="1"/>
      <c r="G31" s="1"/>
    </row>
  </sheetData>
  <sortState ref="A8:K23">
    <sortCondition descending="1" ref="K8:K23"/>
  </sortState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4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3.28515625" style="1" customWidth="1"/>
    <col min="2" max="7" width="9.7109375" style="9" customWidth="1"/>
    <col min="8" max="10" width="9.7109375" style="1" customWidth="1"/>
    <col min="11" max="16384" width="11.5703125" style="1"/>
  </cols>
  <sheetData>
    <row r="1" spans="1:11" x14ac:dyDescent="0.2">
      <c r="A1" s="2" t="s">
        <v>767</v>
      </c>
      <c r="H1" s="9"/>
    </row>
    <row r="3" spans="1:11" ht="14.25" x14ac:dyDescent="0.2">
      <c r="A3" s="4" t="s">
        <v>153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51">
        <v>2018</v>
      </c>
      <c r="K3" s="51" t="s">
        <v>727</v>
      </c>
    </row>
    <row r="4" spans="1:11" x14ac:dyDescent="0.2">
      <c r="A4" s="2" t="s">
        <v>32</v>
      </c>
      <c r="B4" s="135">
        <v>3640465.4641499999</v>
      </c>
      <c r="C4" s="135">
        <v>3418862.1174220005</v>
      </c>
      <c r="D4" s="135">
        <v>3480856.9120259988</v>
      </c>
      <c r="E4" s="135">
        <v>3674282.5108390003</v>
      </c>
      <c r="F4" s="135">
        <v>3768147.2192429979</v>
      </c>
      <c r="G4" s="135">
        <v>4101567.7170700016</v>
      </c>
      <c r="H4" s="135">
        <v>4375336.6871659989</v>
      </c>
      <c r="I4" s="135">
        <v>4417986.7813469991</v>
      </c>
      <c r="J4" s="135">
        <v>4160161.9325340013</v>
      </c>
      <c r="K4" s="135">
        <v>3860306.0494860001</v>
      </c>
    </row>
    <row r="5" spans="1:11" x14ac:dyDescent="0.2">
      <c r="B5" s="47"/>
      <c r="C5" s="40"/>
      <c r="D5" s="47"/>
      <c r="E5" s="40"/>
      <c r="F5" s="47"/>
      <c r="G5" s="40"/>
      <c r="H5" s="40"/>
      <c r="I5" s="40"/>
      <c r="J5" s="40"/>
      <c r="K5" s="40"/>
    </row>
    <row r="6" spans="1:11" x14ac:dyDescent="0.2">
      <c r="A6" s="1" t="s">
        <v>508</v>
      </c>
      <c r="B6" s="53">
        <v>3561310.2371700001</v>
      </c>
      <c r="C6" s="53">
        <v>3339364.5941110007</v>
      </c>
      <c r="D6" s="53">
        <v>3405386.8011939987</v>
      </c>
      <c r="E6" s="53">
        <v>3577897.8665770004</v>
      </c>
      <c r="F6" s="53">
        <v>3649559.869136998</v>
      </c>
      <c r="G6" s="53">
        <v>4009224.5288010016</v>
      </c>
      <c r="H6" s="53">
        <v>4210097.664069999</v>
      </c>
      <c r="I6" s="53">
        <v>4261314.1965199988</v>
      </c>
      <c r="J6" s="53">
        <v>4028396.0223710025</v>
      </c>
      <c r="K6" s="53">
        <v>3730622.9853329994</v>
      </c>
    </row>
    <row r="7" spans="1:11" x14ac:dyDescent="0.2">
      <c r="A7" s="1" t="s">
        <v>502</v>
      </c>
      <c r="B7" s="53">
        <v>79138.136366000006</v>
      </c>
      <c r="C7" s="53">
        <v>79497.523310999997</v>
      </c>
      <c r="D7" s="53">
        <v>75470.110831999977</v>
      </c>
      <c r="E7" s="53">
        <v>96384.644262000002</v>
      </c>
      <c r="F7" s="53">
        <v>118587.350106</v>
      </c>
      <c r="G7" s="53">
        <v>92343.188269000006</v>
      </c>
      <c r="H7" s="53">
        <v>165239.02309599993</v>
      </c>
      <c r="I7" s="53">
        <v>156672.58482699998</v>
      </c>
      <c r="J7" s="53">
        <v>131765.91016299999</v>
      </c>
      <c r="K7" s="53">
        <v>129683.064153</v>
      </c>
    </row>
    <row r="8" spans="1:11" x14ac:dyDescent="0.2">
      <c r="A8" s="1" t="s">
        <v>503</v>
      </c>
      <c r="B8" s="53">
        <v>17.090613999999999</v>
      </c>
      <c r="C8" s="53" t="s">
        <v>47</v>
      </c>
      <c r="D8" s="53" t="s">
        <v>47</v>
      </c>
      <c r="E8" s="53" t="s">
        <v>47</v>
      </c>
      <c r="F8" s="53" t="s">
        <v>47</v>
      </c>
      <c r="G8" s="53" t="s">
        <v>47</v>
      </c>
      <c r="H8" s="53" t="s">
        <v>47</v>
      </c>
      <c r="I8" s="53" t="s">
        <v>47</v>
      </c>
      <c r="J8" s="53" t="s">
        <v>47</v>
      </c>
      <c r="K8" s="53" t="s">
        <v>47</v>
      </c>
    </row>
    <row r="9" spans="1:11" x14ac:dyDescent="0.2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">
      <c r="A10" s="259" t="s">
        <v>358</v>
      </c>
      <c r="B10" s="264" t="s">
        <v>360</v>
      </c>
      <c r="C10" s="261"/>
      <c r="D10" s="261"/>
      <c r="E10" s="261"/>
      <c r="F10" s="261"/>
      <c r="G10" s="261"/>
      <c r="H10" s="259"/>
      <c r="I10" s="259"/>
      <c r="J10" s="259"/>
      <c r="K10" s="259"/>
    </row>
    <row r="11" spans="1:11" x14ac:dyDescent="0.2">
      <c r="A11" s="6"/>
      <c r="B11" s="326" t="s">
        <v>597</v>
      </c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x14ac:dyDescent="0.2">
      <c r="H12" s="9"/>
    </row>
    <row r="13" spans="1:11" x14ac:dyDescent="0.2">
      <c r="H13" s="9"/>
    </row>
    <row r="14" spans="1:11" x14ac:dyDescent="0.2">
      <c r="A14" s="2" t="s">
        <v>768</v>
      </c>
      <c r="H14" s="9"/>
    </row>
    <row r="16" spans="1:11" ht="14.25" x14ac:dyDescent="0.2">
      <c r="A16" s="4" t="s">
        <v>507</v>
      </c>
      <c r="B16" s="7">
        <v>2010</v>
      </c>
      <c r="C16" s="7">
        <v>2011</v>
      </c>
      <c r="D16" s="7">
        <v>2012</v>
      </c>
      <c r="E16" s="7">
        <v>2013</v>
      </c>
      <c r="F16" s="7">
        <v>2014</v>
      </c>
      <c r="G16" s="7">
        <v>2015</v>
      </c>
      <c r="H16" s="7">
        <v>2016</v>
      </c>
      <c r="I16" s="7">
        <v>2017</v>
      </c>
      <c r="J16" s="7">
        <v>2018</v>
      </c>
      <c r="K16" s="51" t="s">
        <v>725</v>
      </c>
    </row>
    <row r="17" spans="1:11" x14ac:dyDescent="0.2">
      <c r="A17" s="2" t="s">
        <v>32</v>
      </c>
      <c r="B17" s="138">
        <v>3640465.4641500008</v>
      </c>
      <c r="C17" s="138">
        <v>3418862.117422001</v>
      </c>
      <c r="D17" s="138">
        <v>3480856.9120259988</v>
      </c>
      <c r="E17" s="138">
        <v>3674282.5108390003</v>
      </c>
      <c r="F17" s="138">
        <v>3768147.2192430003</v>
      </c>
      <c r="G17" s="138">
        <v>4101567.7170699998</v>
      </c>
      <c r="H17" s="138">
        <v>4375336.6871659998</v>
      </c>
      <c r="I17" s="138">
        <v>4417986.7813469991</v>
      </c>
      <c r="J17" s="138">
        <v>4160161.9325340013</v>
      </c>
      <c r="K17" s="138">
        <v>3860306.0494860001</v>
      </c>
    </row>
    <row r="18" spans="1:1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">
      <c r="A19" s="43" t="s">
        <v>504</v>
      </c>
      <c r="B19" s="53">
        <v>3396894.6396930008</v>
      </c>
      <c r="C19" s="53">
        <v>3191876.5399970012</v>
      </c>
      <c r="D19" s="53">
        <v>3245519.7810459989</v>
      </c>
      <c r="E19" s="53">
        <v>3407281.6240480002</v>
      </c>
      <c r="F19" s="53">
        <v>3458529.3573160004</v>
      </c>
      <c r="G19" s="53">
        <v>3669550.0022769999</v>
      </c>
      <c r="H19" s="53">
        <v>3856085.7806449998</v>
      </c>
      <c r="I19" s="53">
        <v>3861574.4405659991</v>
      </c>
      <c r="J19" s="53">
        <v>3590425.6193740009</v>
      </c>
      <c r="K19" s="53">
        <v>3415311.7468969985</v>
      </c>
    </row>
    <row r="20" spans="1:11" x14ac:dyDescent="0.2">
      <c r="A20" s="43" t="s">
        <v>505</v>
      </c>
      <c r="B20" s="53">
        <v>243561.62833000004</v>
      </c>
      <c r="C20" s="53">
        <v>226977.47181500003</v>
      </c>
      <c r="D20" s="53">
        <v>235329.82691900004</v>
      </c>
      <c r="E20" s="53">
        <v>267000.39243799995</v>
      </c>
      <c r="F20" s="53">
        <v>309617.86192699987</v>
      </c>
      <c r="G20" s="53">
        <v>432017.67052599997</v>
      </c>
      <c r="H20" s="53">
        <v>519240.57150799985</v>
      </c>
      <c r="I20" s="53">
        <v>556402.28338299994</v>
      </c>
      <c r="J20" s="53">
        <v>569729.9075760002</v>
      </c>
      <c r="K20" s="53">
        <v>444978.42955400009</v>
      </c>
    </row>
    <row r="21" spans="1:11" x14ac:dyDescent="0.2">
      <c r="A21" s="43" t="s">
        <v>506</v>
      </c>
      <c r="B21" s="53">
        <v>9.1961270000000006</v>
      </c>
      <c r="C21" s="53">
        <v>8.1056100000000004</v>
      </c>
      <c r="D21" s="53">
        <v>7.304060999999999</v>
      </c>
      <c r="E21" s="53">
        <v>0.49435299999999999</v>
      </c>
      <c r="F21" s="53" t="s">
        <v>47</v>
      </c>
      <c r="G21" s="53">
        <v>4.4267000000000001E-2</v>
      </c>
      <c r="H21" s="53">
        <v>10.335013</v>
      </c>
      <c r="I21" s="53">
        <v>10.057397999999999</v>
      </c>
      <c r="J21" s="53">
        <v>6.4055840000000002</v>
      </c>
      <c r="K21" s="53">
        <v>15.873035000000002</v>
      </c>
    </row>
    <row r="22" spans="1:11" x14ac:dyDescent="0.2">
      <c r="H22" s="9"/>
    </row>
    <row r="23" spans="1:11" x14ac:dyDescent="0.2">
      <c r="A23" s="259" t="s">
        <v>358</v>
      </c>
      <c r="B23" s="264" t="s">
        <v>360</v>
      </c>
      <c r="C23" s="261"/>
      <c r="D23" s="261"/>
      <c r="E23" s="261"/>
      <c r="F23" s="261"/>
      <c r="G23" s="261"/>
      <c r="H23" s="259"/>
      <c r="I23" s="259"/>
      <c r="J23" s="259"/>
      <c r="K23" s="259"/>
    </row>
    <row r="24" spans="1:11" x14ac:dyDescent="0.2">
      <c r="A24" s="6"/>
      <c r="B24" s="326" t="s">
        <v>597</v>
      </c>
      <c r="C24" s="110"/>
      <c r="D24" s="110"/>
      <c r="E24" s="110"/>
      <c r="F24" s="110"/>
      <c r="G24" s="110"/>
      <c r="H24" s="110"/>
      <c r="I24" s="110"/>
      <c r="J24" s="110"/>
      <c r="K24" s="11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14.42578125" style="9" customWidth="1"/>
    <col min="3" max="8" width="8" style="9" customWidth="1"/>
    <col min="9" max="11" width="8" style="1" customWidth="1"/>
    <col min="12" max="12" width="7.7109375" style="1" customWidth="1"/>
    <col min="13" max="16384" width="11.5703125" style="1"/>
  </cols>
  <sheetData>
    <row r="1" spans="1:14" x14ac:dyDescent="0.2">
      <c r="A1" s="2" t="s">
        <v>769</v>
      </c>
    </row>
    <row r="2" spans="1:14" x14ac:dyDescent="0.2">
      <c r="A2" s="174" t="s">
        <v>493</v>
      </c>
    </row>
    <row r="5" spans="1:14" x14ac:dyDescent="0.2">
      <c r="A5" s="4" t="s">
        <v>194</v>
      </c>
      <c r="B5" s="7"/>
      <c r="C5" s="51">
        <v>2010</v>
      </c>
      <c r="D5" s="51">
        <v>2011</v>
      </c>
      <c r="E5" s="51">
        <v>2012</v>
      </c>
      <c r="F5" s="51">
        <v>2013</v>
      </c>
      <c r="G5" s="51">
        <v>2014</v>
      </c>
      <c r="H5" s="51">
        <v>2015</v>
      </c>
      <c r="I5" s="51">
        <v>2016</v>
      </c>
      <c r="J5" s="51">
        <v>2017</v>
      </c>
      <c r="K5" s="51">
        <v>2018</v>
      </c>
      <c r="L5" s="51">
        <v>2019</v>
      </c>
    </row>
    <row r="6" spans="1:14" x14ac:dyDescent="0.2">
      <c r="A6" s="23" t="s">
        <v>130</v>
      </c>
      <c r="B6" s="9" t="s">
        <v>131</v>
      </c>
      <c r="C6" s="116">
        <v>118.208380167629</v>
      </c>
      <c r="D6" s="116">
        <v>219.44862884541499</v>
      </c>
      <c r="E6" s="116">
        <v>209.569981439488</v>
      </c>
      <c r="F6" s="116">
        <v>479.25180439750102</v>
      </c>
      <c r="G6" s="116">
        <v>331.07695278478701</v>
      </c>
      <c r="H6" s="116">
        <v>137.79635297098301</v>
      </c>
      <c r="I6" s="116">
        <v>120.45621156886</v>
      </c>
      <c r="J6" s="116">
        <v>118.02914691497099</v>
      </c>
      <c r="K6" s="116">
        <v>122.68864173304</v>
      </c>
      <c r="L6" s="116">
        <v>75.608340356566003</v>
      </c>
    </row>
    <row r="7" spans="1:14" x14ac:dyDescent="0.2">
      <c r="A7" s="23" t="s">
        <v>132</v>
      </c>
      <c r="B7" s="9" t="s">
        <v>136</v>
      </c>
      <c r="C7" s="317">
        <v>6.1603579999999996</v>
      </c>
      <c r="D7" s="317">
        <v>6.517633</v>
      </c>
      <c r="E7" s="317">
        <v>6.9355450000000003</v>
      </c>
      <c r="F7" s="317">
        <v>21.204194000000001</v>
      </c>
      <c r="G7" s="317">
        <v>17.144967999999999</v>
      </c>
      <c r="H7" s="317">
        <v>8.9059539999999995</v>
      </c>
      <c r="I7" s="317">
        <v>7.1565099999999999</v>
      </c>
      <c r="J7" s="317">
        <v>6.9465320000000004</v>
      </c>
      <c r="K7" s="317">
        <v>7.8107290000000003</v>
      </c>
      <c r="L7" s="317">
        <v>4.7086290000000002</v>
      </c>
    </row>
    <row r="8" spans="1:14" x14ac:dyDescent="0.2">
      <c r="A8" s="23"/>
      <c r="B8" s="1"/>
      <c r="C8" s="1"/>
      <c r="D8" s="1"/>
      <c r="E8" s="1"/>
      <c r="F8" s="1"/>
      <c r="G8" s="1"/>
      <c r="H8" s="1"/>
    </row>
    <row r="9" spans="1:14" x14ac:dyDescent="0.2">
      <c r="B9" s="1"/>
      <c r="C9" s="1"/>
      <c r="D9" s="1"/>
      <c r="E9" s="1"/>
      <c r="F9" s="1"/>
      <c r="G9" s="1"/>
      <c r="H9" s="1"/>
      <c r="M9" s="117"/>
    </row>
    <row r="10" spans="1:14" x14ac:dyDescent="0.2">
      <c r="B10" s="1"/>
      <c r="C10" s="1"/>
      <c r="D10" s="1"/>
      <c r="E10" s="1"/>
      <c r="F10" s="1"/>
      <c r="G10" s="1"/>
      <c r="H10" s="1"/>
    </row>
    <row r="11" spans="1:14" x14ac:dyDescent="0.2">
      <c r="A11" s="259" t="s">
        <v>706</v>
      </c>
      <c r="B11" s="264"/>
      <c r="C11" s="261"/>
      <c r="D11" s="261"/>
      <c r="E11" s="261"/>
      <c r="F11" s="261"/>
      <c r="G11" s="261"/>
      <c r="H11" s="261"/>
      <c r="I11" s="259"/>
      <c r="J11" s="259"/>
      <c r="K11" s="259"/>
      <c r="L11" s="259"/>
    </row>
    <row r="12" spans="1:14" x14ac:dyDescent="0.2">
      <c r="A12" s="6" t="s">
        <v>707</v>
      </c>
      <c r="B12" s="326"/>
      <c r="C12" s="12"/>
      <c r="D12" s="12"/>
      <c r="E12" s="12"/>
      <c r="F12" s="12"/>
      <c r="G12" s="12"/>
      <c r="H12" s="12"/>
      <c r="I12" s="6"/>
      <c r="J12" s="6"/>
      <c r="K12" s="6"/>
      <c r="L12" s="6"/>
    </row>
    <row r="14" spans="1:14" ht="15" x14ac:dyDescent="0.25">
      <c r="C14"/>
      <c r="D14"/>
      <c r="E14"/>
      <c r="F14"/>
      <c r="G14"/>
      <c r="H14"/>
      <c r="I14"/>
      <c r="J14"/>
      <c r="K14"/>
      <c r="L14"/>
      <c r="M14"/>
      <c r="N14"/>
    </row>
    <row r="15" spans="1:14" ht="15" x14ac:dyDescent="0.25">
      <c r="C15"/>
      <c r="D15"/>
      <c r="E15"/>
      <c r="F15"/>
      <c r="G15"/>
      <c r="H15"/>
      <c r="I15"/>
      <c r="J15"/>
      <c r="K15"/>
      <c r="L15" s="318"/>
      <c r="M15"/>
      <c r="N15"/>
    </row>
    <row r="16" spans="1:14" ht="15" x14ac:dyDescent="0.25">
      <c r="C16"/>
      <c r="D16"/>
      <c r="E16"/>
      <c r="F16"/>
      <c r="G16"/>
      <c r="H16"/>
      <c r="I16"/>
      <c r="J16"/>
      <c r="K16"/>
      <c r="L16"/>
      <c r="M16"/>
      <c r="N16"/>
    </row>
    <row r="17" spans="3:14" ht="15" x14ac:dyDescent="0.25">
      <c r="C17"/>
      <c r="D17"/>
      <c r="E17"/>
      <c r="F17"/>
      <c r="G17"/>
      <c r="H17"/>
      <c r="I17"/>
      <c r="J17"/>
      <c r="K17"/>
      <c r="L17"/>
      <c r="M17"/>
      <c r="N17"/>
    </row>
    <row r="18" spans="3:14" ht="15" x14ac:dyDescent="0.25">
      <c r="C18"/>
      <c r="D18"/>
      <c r="E18"/>
      <c r="F18"/>
      <c r="G18"/>
      <c r="H18"/>
      <c r="I18"/>
      <c r="J18"/>
      <c r="K18"/>
      <c r="L18"/>
      <c r="M18"/>
      <c r="N18"/>
    </row>
    <row r="19" spans="3:14" ht="15" x14ac:dyDescent="0.25">
      <c r="C19"/>
      <c r="D19"/>
      <c r="E19"/>
      <c r="F19"/>
      <c r="G19"/>
      <c r="H19"/>
      <c r="I19"/>
      <c r="J19"/>
      <c r="K19"/>
      <c r="L19"/>
      <c r="M19"/>
      <c r="N19"/>
    </row>
    <row r="20" spans="3:14" ht="15" x14ac:dyDescent="0.25">
      <c r="C20"/>
      <c r="D20"/>
      <c r="E20"/>
      <c r="F20"/>
      <c r="G20"/>
      <c r="H20"/>
      <c r="I20"/>
      <c r="J20"/>
      <c r="K20"/>
      <c r="L20"/>
      <c r="M2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29.5703125" style="1" customWidth="1"/>
    <col min="2" max="3" width="29.140625" style="9" customWidth="1"/>
    <col min="4" max="16384" width="11.5703125" style="1"/>
  </cols>
  <sheetData>
    <row r="1" spans="1:5" x14ac:dyDescent="0.2">
      <c r="A1" s="2" t="s">
        <v>770</v>
      </c>
    </row>
    <row r="2" spans="1:5" x14ac:dyDescent="0.2">
      <c r="A2" s="174" t="s">
        <v>319</v>
      </c>
    </row>
    <row r="5" spans="1:5" x14ac:dyDescent="0.2">
      <c r="A5" s="4" t="s">
        <v>154</v>
      </c>
      <c r="B5" s="7" t="s">
        <v>155</v>
      </c>
      <c r="C5" s="7" t="s">
        <v>101</v>
      </c>
    </row>
    <row r="6" spans="1:5" x14ac:dyDescent="0.2">
      <c r="A6" s="1" t="s">
        <v>156</v>
      </c>
      <c r="B6" s="10" t="s">
        <v>157</v>
      </c>
      <c r="C6" s="10" t="s">
        <v>101</v>
      </c>
    </row>
    <row r="7" spans="1:5" x14ac:dyDescent="0.2">
      <c r="B7" s="10"/>
      <c r="C7" s="10"/>
    </row>
    <row r="8" spans="1:5" x14ac:dyDescent="0.2">
      <c r="A8" s="1" t="s">
        <v>116</v>
      </c>
      <c r="B8" s="32">
        <v>42.114563009999998</v>
      </c>
      <c r="C8" s="268">
        <f>+B8/$B$19</f>
        <v>0.55700948878641365</v>
      </c>
      <c r="E8" s="32"/>
    </row>
    <row r="9" spans="1:5" x14ac:dyDescent="0.2">
      <c r="A9" s="1" t="s">
        <v>188</v>
      </c>
      <c r="B9" s="32">
        <v>16.649942710000001</v>
      </c>
      <c r="C9" s="268">
        <f t="shared" ref="C9:C19" si="0">+B9/$B$19</f>
        <v>0.22021304305159348</v>
      </c>
      <c r="E9" s="32"/>
    </row>
    <row r="10" spans="1:5" x14ac:dyDescent="0.2">
      <c r="A10" s="1" t="s">
        <v>117</v>
      </c>
      <c r="B10" s="32">
        <v>11.870750359999999</v>
      </c>
      <c r="C10" s="268">
        <f t="shared" si="0"/>
        <v>0.15700318647411118</v>
      </c>
      <c r="E10" s="32"/>
    </row>
    <row r="11" spans="1:5" x14ac:dyDescent="0.2">
      <c r="A11" s="1" t="s">
        <v>120</v>
      </c>
      <c r="B11" s="32">
        <v>2.4454587299999999</v>
      </c>
      <c r="C11" s="268">
        <f t="shared" si="0"/>
        <v>3.2343769463359616E-2</v>
      </c>
      <c r="E11" s="32"/>
    </row>
    <row r="12" spans="1:5" x14ac:dyDescent="0.2">
      <c r="A12" s="1" t="s">
        <v>115</v>
      </c>
      <c r="B12" s="32">
        <v>1.5821421899999999</v>
      </c>
      <c r="C12" s="268">
        <f t="shared" si="0"/>
        <v>2.0925498199519769E-2</v>
      </c>
      <c r="E12" s="32"/>
    </row>
    <row r="13" spans="1:5" x14ac:dyDescent="0.2">
      <c r="A13" s="1" t="s">
        <v>374</v>
      </c>
      <c r="B13" s="32">
        <v>0.61710404000000008</v>
      </c>
      <c r="C13" s="268">
        <f t="shared" si="0"/>
        <v>8.1618514186366387E-3</v>
      </c>
      <c r="D13" s="121"/>
      <c r="E13" s="32"/>
    </row>
    <row r="14" spans="1:5" x14ac:dyDescent="0.2">
      <c r="A14" s="1" t="s">
        <v>375</v>
      </c>
      <c r="B14" s="32">
        <v>0.19289999999999999</v>
      </c>
      <c r="C14" s="268">
        <f t="shared" si="0"/>
        <v>2.5513058359737969E-3</v>
      </c>
      <c r="E14" s="121"/>
    </row>
    <row r="15" spans="1:5" x14ac:dyDescent="0.2">
      <c r="A15" s="1" t="s">
        <v>191</v>
      </c>
      <c r="B15" s="32">
        <v>7.0324940000000002E-2</v>
      </c>
      <c r="C15" s="268">
        <f t="shared" si="0"/>
        <v>9.3012146104980359E-4</v>
      </c>
      <c r="E15" s="121"/>
    </row>
    <row r="16" spans="1:5" x14ac:dyDescent="0.2">
      <c r="A16" s="1" t="s">
        <v>190</v>
      </c>
      <c r="B16" s="32">
        <v>6.470339E-2</v>
      </c>
      <c r="C16" s="268">
        <f>+B16/$B$19</f>
        <v>8.5577053662150651E-4</v>
      </c>
      <c r="E16" s="121"/>
    </row>
    <row r="17" spans="1:5" x14ac:dyDescent="0.2">
      <c r="A17" s="1" t="s">
        <v>771</v>
      </c>
      <c r="B17" s="32">
        <v>4.4598000000000001E-4</v>
      </c>
      <c r="C17" s="268">
        <f>+B17/$B$19</f>
        <v>5.8985556077117365E-6</v>
      </c>
      <c r="E17" s="121"/>
    </row>
    <row r="18" spans="1:5" x14ac:dyDescent="0.2">
      <c r="B18" s="32"/>
      <c r="C18" s="268"/>
      <c r="E18" s="121"/>
    </row>
    <row r="19" spans="1:5" x14ac:dyDescent="0.2">
      <c r="A19" s="19" t="s">
        <v>162</v>
      </c>
      <c r="B19" s="21">
        <v>75.608340356566003</v>
      </c>
      <c r="C19" s="247">
        <f t="shared" si="0"/>
        <v>1</v>
      </c>
      <c r="E19" s="32"/>
    </row>
    <row r="20" spans="1:5" x14ac:dyDescent="0.2">
      <c r="A20" s="397"/>
      <c r="B20" s="398"/>
      <c r="C20" s="399"/>
      <c r="E20" s="32"/>
    </row>
    <row r="21" spans="1:5" x14ac:dyDescent="0.2">
      <c r="A21" s="25" t="s">
        <v>660</v>
      </c>
      <c r="B21" s="27"/>
      <c r="C21" s="27"/>
    </row>
    <row r="22" spans="1:5" x14ac:dyDescent="0.2">
      <c r="A22" s="6" t="s">
        <v>661</v>
      </c>
      <c r="B22" s="12"/>
      <c r="C22" s="12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17.28515625" style="1" customWidth="1"/>
    <col min="2" max="8" width="8.7109375" style="9" customWidth="1"/>
    <col min="9" max="11" width="8.7109375" style="1" customWidth="1"/>
    <col min="12" max="16384" width="11.5703125" style="1"/>
  </cols>
  <sheetData>
    <row r="1" spans="1:15" x14ac:dyDescent="0.2">
      <c r="A1" s="2" t="s">
        <v>772</v>
      </c>
      <c r="H1" s="1"/>
    </row>
    <row r="2" spans="1:15" x14ac:dyDescent="0.2">
      <c r="A2" s="174" t="s">
        <v>615</v>
      </c>
      <c r="H2" s="1"/>
    </row>
    <row r="3" spans="1:15" x14ac:dyDescent="0.2">
      <c r="H3" s="1"/>
      <c r="I3" s="119"/>
      <c r="J3" s="119"/>
      <c r="K3" s="123"/>
    </row>
    <row r="4" spans="1:15" x14ac:dyDescent="0.2">
      <c r="H4" s="1"/>
      <c r="K4" s="123"/>
    </row>
    <row r="5" spans="1:15" x14ac:dyDescent="0.2">
      <c r="A5" s="4" t="s">
        <v>485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 t="s">
        <v>753</v>
      </c>
    </row>
    <row r="6" spans="1:15" x14ac:dyDescent="0.2">
      <c r="A6" s="2" t="s">
        <v>32</v>
      </c>
      <c r="B6" s="205">
        <f t="shared" ref="B6:J6" si="0">SUM(B8:B18)</f>
        <v>12.361280736499005</v>
      </c>
      <c r="C6" s="205">
        <f t="shared" si="0"/>
        <v>12.510930600210997</v>
      </c>
      <c r="D6" s="205">
        <f t="shared" si="0"/>
        <v>12.875034431484998</v>
      </c>
      <c r="E6" s="205">
        <f t="shared" si="0"/>
        <v>13.106440497128</v>
      </c>
      <c r="F6" s="205">
        <f t="shared" si="0"/>
        <v>13.341343557111003</v>
      </c>
      <c r="G6" s="205">
        <f t="shared" si="0"/>
        <v>12.795920939851998</v>
      </c>
      <c r="H6" s="205">
        <f t="shared" si="0"/>
        <v>12.558081490878999</v>
      </c>
      <c r="I6" s="205">
        <f t="shared" si="0"/>
        <v>13.263072768236997</v>
      </c>
      <c r="J6" s="205">
        <f t="shared" si="0"/>
        <v>12.454673725562003</v>
      </c>
      <c r="K6" s="205">
        <f>SUM(K8:K18)</f>
        <v>12.75</v>
      </c>
    </row>
    <row r="7" spans="1:15" x14ac:dyDescent="0.2">
      <c r="B7" s="32"/>
      <c r="C7" s="203"/>
      <c r="D7" s="32"/>
      <c r="E7" s="203"/>
      <c r="F7" s="32"/>
      <c r="G7" s="32"/>
      <c r="H7" s="32"/>
      <c r="I7" s="32"/>
      <c r="J7" s="32"/>
      <c r="K7" s="32"/>
    </row>
    <row r="8" spans="1:15" x14ac:dyDescent="0.2">
      <c r="A8" s="148" t="s">
        <v>114</v>
      </c>
      <c r="B8" s="154">
        <v>3.7</v>
      </c>
      <c r="C8" s="154">
        <v>4.05</v>
      </c>
      <c r="D8" s="154">
        <v>4.38</v>
      </c>
      <c r="E8" s="154">
        <v>4.7300000000000004</v>
      </c>
      <c r="F8" s="154">
        <v>4.93</v>
      </c>
      <c r="G8" s="154">
        <v>4.3</v>
      </c>
      <c r="H8" s="154">
        <v>4.8</v>
      </c>
      <c r="I8" s="154">
        <v>4.4000000000000004</v>
      </c>
      <c r="J8" s="154">
        <v>4.17</v>
      </c>
      <c r="K8" s="154">
        <v>4.3</v>
      </c>
      <c r="L8" s="316"/>
      <c r="M8" s="148"/>
      <c r="N8" s="148"/>
      <c r="O8" s="148"/>
    </row>
    <row r="9" spans="1:15" x14ac:dyDescent="0.2">
      <c r="A9" s="319" t="s">
        <v>202</v>
      </c>
      <c r="B9" s="320">
        <v>1.4704497064990005</v>
      </c>
      <c r="C9" s="320">
        <v>1.2563826002109997</v>
      </c>
      <c r="D9" s="320">
        <v>1.2812824314849998</v>
      </c>
      <c r="E9" s="320">
        <v>1.3512734971280005</v>
      </c>
      <c r="F9" s="320">
        <v>1.3154745571109998</v>
      </c>
      <c r="G9" s="320">
        <v>1.4212179398520004</v>
      </c>
      <c r="H9" s="320">
        <v>1.3370814908789996</v>
      </c>
      <c r="I9" s="320">
        <v>1.473072768237</v>
      </c>
      <c r="J9" s="320">
        <v>1.4746737255619999</v>
      </c>
      <c r="K9" s="320">
        <v>1.4</v>
      </c>
      <c r="L9" s="316"/>
      <c r="M9" s="148"/>
      <c r="N9" s="148"/>
      <c r="O9" s="148"/>
    </row>
    <row r="10" spans="1:15" x14ac:dyDescent="0.2">
      <c r="A10" s="148" t="s">
        <v>163</v>
      </c>
      <c r="B10" s="154">
        <v>1.4790000000000001</v>
      </c>
      <c r="C10" s="154">
        <v>1.5149999999999999</v>
      </c>
      <c r="D10" s="154">
        <v>1.5409999999999999</v>
      </c>
      <c r="E10" s="154">
        <v>1.5229999999999999</v>
      </c>
      <c r="F10" s="154">
        <v>1.5609999999999999</v>
      </c>
      <c r="G10" s="154">
        <v>1.6002550000000002</v>
      </c>
      <c r="H10" s="154">
        <v>0.96499999999999997</v>
      </c>
      <c r="I10" s="154">
        <v>0.84</v>
      </c>
      <c r="J10" s="154">
        <v>1.1000000000000001</v>
      </c>
      <c r="K10" s="154">
        <v>1.3</v>
      </c>
      <c r="L10" s="316"/>
      <c r="M10" s="148"/>
      <c r="N10" s="148"/>
      <c r="O10" s="148"/>
    </row>
    <row r="11" spans="1:15" x14ac:dyDescent="0.2">
      <c r="A11" s="148" t="s">
        <v>190</v>
      </c>
      <c r="B11" s="154">
        <v>0.74</v>
      </c>
      <c r="C11" s="154">
        <v>0.79600000000000004</v>
      </c>
      <c r="D11" s="154">
        <v>0.75800000000000001</v>
      </c>
      <c r="E11" s="154">
        <v>0.79300000000000004</v>
      </c>
      <c r="F11" s="154">
        <v>0.70599999999999996</v>
      </c>
      <c r="G11" s="154">
        <v>0.82099999999999995</v>
      </c>
      <c r="H11" s="154">
        <v>0.68200000000000005</v>
      </c>
      <c r="I11" s="154">
        <v>0.83</v>
      </c>
      <c r="J11" s="154">
        <v>0.75</v>
      </c>
      <c r="K11" s="154">
        <v>0.8</v>
      </c>
      <c r="L11" s="316"/>
      <c r="M11" s="148"/>
      <c r="N11" s="148"/>
      <c r="O11" s="148"/>
    </row>
    <row r="12" spans="1:15" x14ac:dyDescent="0.2">
      <c r="A12" s="148" t="s">
        <v>116</v>
      </c>
      <c r="B12" s="154">
        <v>0.748</v>
      </c>
      <c r="C12" s="154">
        <v>0.76900000000000002</v>
      </c>
      <c r="D12" s="154">
        <v>0.73799999999999999</v>
      </c>
      <c r="E12" s="154">
        <v>0.78400000000000003</v>
      </c>
      <c r="F12" s="154">
        <v>0.83199999999999996</v>
      </c>
      <c r="G12" s="154">
        <v>0.82499999999999996</v>
      </c>
      <c r="H12" s="154">
        <v>0.80500000000000005</v>
      </c>
      <c r="I12" s="154">
        <v>0.77</v>
      </c>
      <c r="J12" s="154">
        <v>0.82399999999999995</v>
      </c>
      <c r="K12" s="154">
        <v>0.78</v>
      </c>
      <c r="L12" s="316"/>
      <c r="M12" s="148"/>
      <c r="N12" s="148"/>
      <c r="O12" s="148"/>
    </row>
    <row r="13" spans="1:15" x14ac:dyDescent="0.2">
      <c r="A13" s="148" t="s">
        <v>457</v>
      </c>
      <c r="B13" s="154">
        <v>0.57000400000000007</v>
      </c>
      <c r="C13" s="154">
        <v>0.63185900000000006</v>
      </c>
      <c r="D13" s="154">
        <v>0.66034900000000007</v>
      </c>
      <c r="E13" s="154">
        <v>0.64254200000000006</v>
      </c>
      <c r="F13" s="154">
        <v>0.65987800000000008</v>
      </c>
      <c r="G13" s="154">
        <v>0.68</v>
      </c>
      <c r="H13" s="154">
        <v>0.67</v>
      </c>
      <c r="I13" s="154">
        <v>0.67</v>
      </c>
      <c r="J13" s="154">
        <v>0.69099999999999995</v>
      </c>
      <c r="K13" s="154">
        <v>0.69</v>
      </c>
      <c r="L13" s="316"/>
      <c r="M13" s="148"/>
      <c r="N13" s="148"/>
      <c r="O13" s="148"/>
    </row>
    <row r="14" spans="1:15" x14ac:dyDescent="0.2">
      <c r="A14" s="148" t="s">
        <v>376</v>
      </c>
      <c r="B14" s="154">
        <v>0.41140899999999997</v>
      </c>
      <c r="C14" s="154">
        <v>0.42712900000000004</v>
      </c>
      <c r="D14" s="154">
        <v>0.38991100000000001</v>
      </c>
      <c r="E14" s="154">
        <v>0.40733199999999997</v>
      </c>
      <c r="F14" s="154">
        <v>0.44865300000000002</v>
      </c>
      <c r="G14" s="154">
        <v>0.44</v>
      </c>
      <c r="H14" s="154">
        <v>0.49</v>
      </c>
      <c r="I14" s="154">
        <v>0.47</v>
      </c>
      <c r="J14" s="154">
        <v>0.48</v>
      </c>
      <c r="K14" s="154">
        <v>0.46</v>
      </c>
      <c r="L14" s="316"/>
      <c r="M14" s="148"/>
      <c r="N14" s="148"/>
      <c r="O14" s="148"/>
    </row>
    <row r="15" spans="1:15" x14ac:dyDescent="0.2">
      <c r="A15" s="148" t="s">
        <v>188</v>
      </c>
      <c r="B15" s="154">
        <v>0.649065</v>
      </c>
      <c r="C15" s="154">
        <v>0.62260000000000004</v>
      </c>
      <c r="D15" s="154">
        <v>0.64113399999999998</v>
      </c>
      <c r="E15" s="154">
        <v>0.42654500000000001</v>
      </c>
      <c r="F15" s="154">
        <v>0.35212500000000002</v>
      </c>
      <c r="G15" s="154">
        <v>0.27651900000000001</v>
      </c>
      <c r="H15" s="154">
        <v>0.32200000000000001</v>
      </c>
      <c r="I15" s="154">
        <v>0.34</v>
      </c>
      <c r="J15" s="154">
        <v>0.28699999999999998</v>
      </c>
      <c r="K15" s="154">
        <v>0.3</v>
      </c>
      <c r="L15" s="316"/>
      <c r="M15" s="148"/>
      <c r="N15" s="148"/>
      <c r="O15" s="148"/>
    </row>
    <row r="16" spans="1:15" x14ac:dyDescent="0.2">
      <c r="A16" s="148" t="s">
        <v>579</v>
      </c>
      <c r="B16" s="154">
        <v>0.39839999999999998</v>
      </c>
      <c r="C16" s="154">
        <v>0.37669999999999998</v>
      </c>
      <c r="D16" s="154">
        <v>0.36969999999999997</v>
      </c>
      <c r="E16" s="154">
        <v>0.36149999999999999</v>
      </c>
      <c r="F16" s="154">
        <v>0.34520000000000001</v>
      </c>
      <c r="G16" s="154">
        <v>0.33929999999999999</v>
      </c>
      <c r="H16" s="154">
        <v>0.34</v>
      </c>
      <c r="I16" s="154">
        <v>0.33</v>
      </c>
      <c r="J16" s="154">
        <v>0.30399999999999999</v>
      </c>
      <c r="K16" s="154">
        <v>0.28999999999999998</v>
      </c>
      <c r="L16" s="316"/>
      <c r="M16" s="148"/>
      <c r="N16" s="148"/>
      <c r="O16" s="148"/>
    </row>
    <row r="17" spans="1:15" x14ac:dyDescent="0.2">
      <c r="A17" s="148" t="s">
        <v>370</v>
      </c>
      <c r="B17" s="154">
        <v>0.198686</v>
      </c>
      <c r="C17" s="154">
        <v>0.19442899999999999</v>
      </c>
      <c r="D17" s="154">
        <v>0.188391</v>
      </c>
      <c r="E17" s="154">
        <v>0.17657800000000001</v>
      </c>
      <c r="F17" s="154">
        <v>0.221882</v>
      </c>
      <c r="G17" s="154">
        <v>0.246889</v>
      </c>
      <c r="H17" s="154">
        <v>0.25700000000000001</v>
      </c>
      <c r="I17" s="154">
        <v>0.25</v>
      </c>
      <c r="J17" s="154">
        <v>0.23400000000000001</v>
      </c>
      <c r="K17" s="154">
        <v>0.23</v>
      </c>
      <c r="L17" s="316"/>
      <c r="M17" s="148"/>
      <c r="N17" s="148"/>
      <c r="O17" s="148"/>
    </row>
    <row r="18" spans="1:15" x14ac:dyDescent="0.2">
      <c r="A18" s="148" t="s">
        <v>161</v>
      </c>
      <c r="B18" s="154">
        <v>1.9962670299999996</v>
      </c>
      <c r="C18" s="154">
        <v>1.8718309999999994</v>
      </c>
      <c r="D18" s="154">
        <v>1.9272670000000003</v>
      </c>
      <c r="E18" s="154">
        <v>1.9106699999999996</v>
      </c>
      <c r="F18" s="154">
        <v>1.969131</v>
      </c>
      <c r="G18" s="154">
        <v>1.8457399999999995</v>
      </c>
      <c r="H18" s="154">
        <v>1.89</v>
      </c>
      <c r="I18" s="154">
        <v>2.8899999999999975</v>
      </c>
      <c r="J18" s="154">
        <v>2.14</v>
      </c>
      <c r="K18" s="154">
        <v>2.2000000000000002</v>
      </c>
      <c r="L18" s="148"/>
      <c r="M18" s="148"/>
      <c r="N18" s="148"/>
      <c r="O18" s="148"/>
    </row>
    <row r="19" spans="1:15" x14ac:dyDescent="0.2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</row>
    <row r="20" spans="1:15" x14ac:dyDescent="0.2">
      <c r="A20" s="148"/>
      <c r="B20" s="149"/>
      <c r="C20" s="149"/>
      <c r="D20" s="149"/>
      <c r="E20" s="149"/>
      <c r="F20" s="149"/>
      <c r="G20" s="149"/>
      <c r="H20" s="148"/>
      <c r="I20" s="148"/>
      <c r="J20" s="148"/>
      <c r="K20" s="148"/>
      <c r="L20" s="148"/>
      <c r="M20" s="148"/>
      <c r="N20" s="148"/>
      <c r="O20" s="148"/>
    </row>
    <row r="21" spans="1:15" x14ac:dyDescent="0.2">
      <c r="A21" s="327" t="s">
        <v>676</v>
      </c>
      <c r="B21" s="327"/>
      <c r="C21" s="327"/>
      <c r="D21" s="327"/>
      <c r="E21" s="327"/>
      <c r="F21" s="327"/>
      <c r="G21" s="327"/>
      <c r="H21" s="327"/>
      <c r="I21" s="327"/>
      <c r="J21" s="327"/>
      <c r="K21" s="259"/>
      <c r="L21" s="148"/>
      <c r="M21" s="148"/>
      <c r="N21" s="148"/>
      <c r="O21" s="148"/>
    </row>
    <row r="22" spans="1:15" ht="24" customHeight="1" x14ac:dyDescent="0.2">
      <c r="A22" s="427" t="s">
        <v>677</v>
      </c>
      <c r="B22" s="427"/>
      <c r="C22" s="427"/>
      <c r="D22" s="427"/>
      <c r="E22" s="427"/>
      <c r="F22" s="427"/>
      <c r="G22" s="427"/>
      <c r="H22" s="427"/>
      <c r="I22" s="427"/>
      <c r="J22" s="427"/>
      <c r="K22" s="328"/>
      <c r="L22" s="148"/>
      <c r="M22" s="148"/>
      <c r="N22" s="148"/>
      <c r="O22" s="148"/>
    </row>
    <row r="23" spans="1:15" ht="15" x14ac:dyDescent="0.25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148"/>
      <c r="N23" s="148"/>
      <c r="O23" s="148"/>
    </row>
    <row r="24" spans="1:15" ht="15" x14ac:dyDescent="0.25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148"/>
      <c r="N24" s="148"/>
      <c r="O24" s="148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5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5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5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x14ac:dyDescent="0.2">
      <c r="I31" s="9"/>
      <c r="J31" s="9"/>
      <c r="K31" s="9"/>
    </row>
    <row r="32" spans="1:15" x14ac:dyDescent="0.2">
      <c r="I32" s="9"/>
      <c r="J32" s="9"/>
      <c r="K32" s="9"/>
    </row>
    <row r="33" spans="9:11" x14ac:dyDescent="0.2">
      <c r="I33" s="9"/>
      <c r="J33" s="9"/>
      <c r="K33" s="9"/>
    </row>
    <row r="34" spans="9:11" x14ac:dyDescent="0.2">
      <c r="I34" s="9"/>
      <c r="J34" s="9"/>
      <c r="K34" s="9"/>
    </row>
    <row r="35" spans="9:11" x14ac:dyDescent="0.2">
      <c r="I35" s="9"/>
      <c r="J35" s="9"/>
      <c r="K35" s="9"/>
    </row>
  </sheetData>
  <sortState ref="A8:K17">
    <sortCondition descending="1" ref="K8"/>
  </sortState>
  <mergeCells count="1">
    <mergeCell ref="A22:J2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8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39.7109375" style="1" customWidth="1"/>
    <col min="2" max="7" width="10.85546875" style="9" customWidth="1"/>
    <col min="8" max="10" width="10.85546875" style="1" customWidth="1"/>
    <col min="11" max="12" width="11.5703125" style="1"/>
    <col min="13" max="13" width="27.7109375" style="1" customWidth="1"/>
    <col min="14" max="16384" width="11.5703125" style="1"/>
  </cols>
  <sheetData>
    <row r="1" spans="1:12" x14ac:dyDescent="0.2">
      <c r="A1" s="299" t="s">
        <v>773</v>
      </c>
    </row>
    <row r="2" spans="1:12" x14ac:dyDescent="0.2">
      <c r="A2" s="174" t="s">
        <v>195</v>
      </c>
    </row>
    <row r="3" spans="1:12" x14ac:dyDescent="0.2">
      <c r="K3" s="135"/>
    </row>
    <row r="4" spans="1:12" x14ac:dyDescent="0.2">
      <c r="B4" s="289"/>
      <c r="C4" s="289"/>
      <c r="D4" s="289"/>
      <c r="E4" s="289"/>
      <c r="F4" s="289"/>
      <c r="G4" s="289"/>
      <c r="H4" s="289"/>
      <c r="I4" s="289"/>
      <c r="J4" s="289"/>
    </row>
    <row r="5" spans="1:12" x14ac:dyDescent="0.2">
      <c r="A5" s="4" t="s">
        <v>149</v>
      </c>
      <c r="B5" s="140">
        <v>2010</v>
      </c>
      <c r="C5" s="140">
        <v>2011</v>
      </c>
      <c r="D5" s="140">
        <v>2012</v>
      </c>
      <c r="E5" s="140">
        <v>2013</v>
      </c>
      <c r="F5" s="140">
        <v>2014</v>
      </c>
      <c r="G5" s="140">
        <v>2015</v>
      </c>
      <c r="H5" s="140">
        <v>2016</v>
      </c>
      <c r="I5" s="140">
        <v>2017</v>
      </c>
      <c r="J5" s="140">
        <v>2018</v>
      </c>
      <c r="K5" s="140" t="s">
        <v>753</v>
      </c>
    </row>
    <row r="6" spans="1:12" x14ac:dyDescent="0.2">
      <c r="A6" s="1" t="s">
        <v>32</v>
      </c>
      <c r="B6" s="135">
        <f t="shared" ref="B6:K6" si="0">SUM(B8:B28)</f>
        <v>1470449.7064990005</v>
      </c>
      <c r="C6" s="135">
        <f t="shared" si="0"/>
        <v>1256382.6002109998</v>
      </c>
      <c r="D6" s="135">
        <f t="shared" si="0"/>
        <v>1281282.4314850001</v>
      </c>
      <c r="E6" s="135">
        <f t="shared" si="0"/>
        <v>1351273.497128</v>
      </c>
      <c r="F6" s="135">
        <f t="shared" si="0"/>
        <v>1315474.5571109992</v>
      </c>
      <c r="G6" s="135">
        <f t="shared" si="0"/>
        <v>1421217.9398520004</v>
      </c>
      <c r="H6" s="135">
        <f t="shared" si="0"/>
        <v>1337081.4908789997</v>
      </c>
      <c r="I6" s="135">
        <f t="shared" si="0"/>
        <v>1473072.7682369999</v>
      </c>
      <c r="J6" s="135">
        <f t="shared" si="0"/>
        <v>1474383.1280539997</v>
      </c>
      <c r="K6" s="135">
        <f t="shared" si="0"/>
        <v>1404381.5470090001</v>
      </c>
      <c r="L6" s="40"/>
    </row>
    <row r="7" spans="1:12" x14ac:dyDescent="0.2">
      <c r="B7" s="47"/>
      <c r="C7" s="40"/>
      <c r="D7" s="47"/>
      <c r="E7" s="40"/>
      <c r="F7" s="47"/>
      <c r="G7" s="40"/>
      <c r="H7" s="40"/>
      <c r="I7" s="40"/>
      <c r="J7" s="40"/>
    </row>
    <row r="8" spans="1:12" x14ac:dyDescent="0.2">
      <c r="A8" s="1" t="s">
        <v>590</v>
      </c>
      <c r="B8" s="53">
        <v>427038.85719999997</v>
      </c>
      <c r="C8" s="53">
        <v>270456.97819999995</v>
      </c>
      <c r="D8" s="53">
        <v>269989.32799999998</v>
      </c>
      <c r="E8" s="53">
        <v>315801.80468</v>
      </c>
      <c r="F8" s="53">
        <v>265823.50429999997</v>
      </c>
      <c r="G8" s="53">
        <v>298265.32</v>
      </c>
      <c r="H8" s="53">
        <v>261467.90491700001</v>
      </c>
      <c r="I8" s="53">
        <v>442452.46701900003</v>
      </c>
      <c r="J8" s="53">
        <v>475714.656533</v>
      </c>
      <c r="K8" s="53">
        <v>365752.07237199997</v>
      </c>
      <c r="L8" s="119"/>
    </row>
    <row r="9" spans="1:12" x14ac:dyDescent="0.2">
      <c r="A9" s="1" t="s">
        <v>39</v>
      </c>
      <c r="B9" s="52">
        <v>251780.96846200002</v>
      </c>
      <c r="C9" s="52">
        <v>165372.70219899999</v>
      </c>
      <c r="D9" s="52">
        <v>157605.15835400001</v>
      </c>
      <c r="E9" s="52">
        <v>163124.96669099998</v>
      </c>
      <c r="F9" s="52">
        <v>162741.35068</v>
      </c>
      <c r="G9" s="53">
        <v>179863.52263199998</v>
      </c>
      <c r="H9" s="53">
        <v>168699.49329000001</v>
      </c>
      <c r="I9" s="53">
        <v>150591.15618200001</v>
      </c>
      <c r="J9" s="53">
        <v>150834.46337899999</v>
      </c>
      <c r="K9" s="53">
        <v>145064.16961700004</v>
      </c>
      <c r="L9" s="119"/>
    </row>
    <row r="10" spans="1:12" x14ac:dyDescent="0.2">
      <c r="A10" s="1" t="s">
        <v>680</v>
      </c>
      <c r="B10" s="52">
        <v>77310.981784999996</v>
      </c>
      <c r="C10" s="52">
        <v>96156.637574999986</v>
      </c>
      <c r="D10" s="52">
        <v>114037.53564</v>
      </c>
      <c r="E10" s="53">
        <v>161740.39580000003</v>
      </c>
      <c r="F10" s="53">
        <v>174255.436889</v>
      </c>
      <c r="G10" s="53">
        <v>184166.60728699999</v>
      </c>
      <c r="H10" s="53">
        <v>181053.63552899999</v>
      </c>
      <c r="I10" s="53">
        <v>163213.882663</v>
      </c>
      <c r="J10" s="53">
        <v>136080.22047199999</v>
      </c>
      <c r="K10" s="53">
        <v>132198.496262</v>
      </c>
      <c r="L10" s="119"/>
    </row>
    <row r="11" spans="1:12" x14ac:dyDescent="0.2">
      <c r="A11" s="1" t="s">
        <v>595</v>
      </c>
      <c r="B11" s="52">
        <v>104897.11199399999</v>
      </c>
      <c r="C11" s="52">
        <v>103786.07597000001</v>
      </c>
      <c r="D11" s="52">
        <v>99216.904064999995</v>
      </c>
      <c r="E11" s="52">
        <v>104634.46087900001</v>
      </c>
      <c r="F11" s="52">
        <v>106382.98827700003</v>
      </c>
      <c r="G11" s="52">
        <v>100462.058714</v>
      </c>
      <c r="H11" s="53">
        <v>109288.63227200002</v>
      </c>
      <c r="I11" s="53">
        <v>103129.405679</v>
      </c>
      <c r="J11" s="53">
        <v>86313.806811999995</v>
      </c>
      <c r="K11" s="53">
        <v>83193.676340000005</v>
      </c>
      <c r="L11" s="119"/>
    </row>
    <row r="12" spans="1:12" x14ac:dyDescent="0.2">
      <c r="A12" s="1" t="s">
        <v>681</v>
      </c>
      <c r="B12" s="53">
        <v>67585.24826600001</v>
      </c>
      <c r="C12" s="53">
        <v>65191.417670999996</v>
      </c>
      <c r="D12" s="53">
        <v>71956.426399999997</v>
      </c>
      <c r="E12" s="53">
        <v>63316.970840000002</v>
      </c>
      <c r="F12" s="53">
        <v>53353.429120000001</v>
      </c>
      <c r="G12" s="53">
        <v>63009.736162999994</v>
      </c>
      <c r="H12" s="53">
        <v>64098.906529000007</v>
      </c>
      <c r="I12" s="53">
        <v>48050.387218999997</v>
      </c>
      <c r="J12" s="53">
        <v>60185.181930000006</v>
      </c>
      <c r="K12" s="53">
        <v>57286.427749999995</v>
      </c>
      <c r="L12" s="119"/>
    </row>
    <row r="13" spans="1:12" x14ac:dyDescent="0.2">
      <c r="A13" s="1" t="s">
        <v>150</v>
      </c>
      <c r="B13" s="52">
        <v>36971.460200000001</v>
      </c>
      <c r="C13" s="52">
        <v>24880.460800000001</v>
      </c>
      <c r="D13" s="52">
        <v>34769.136400000003</v>
      </c>
      <c r="E13" s="52">
        <v>25559.122499999998</v>
      </c>
      <c r="F13" s="52">
        <v>7555.1522999999997</v>
      </c>
      <c r="G13" s="52">
        <v>56315.846100000002</v>
      </c>
      <c r="H13" s="53">
        <v>58851.581699999995</v>
      </c>
      <c r="I13" s="53">
        <v>53704.534320000006</v>
      </c>
      <c r="J13" s="53">
        <v>47878.883804999998</v>
      </c>
      <c r="K13" s="53">
        <v>50159.766724000001</v>
      </c>
      <c r="L13" s="119"/>
    </row>
    <row r="14" spans="1:12" x14ac:dyDescent="0.2">
      <c r="A14" s="1" t="s">
        <v>40</v>
      </c>
      <c r="B14" s="52">
        <v>24613.381139000001</v>
      </c>
      <c r="C14" s="52">
        <v>22072.792429000001</v>
      </c>
      <c r="D14" s="52">
        <v>38669.826254</v>
      </c>
      <c r="E14" s="52">
        <v>42732.340587999992</v>
      </c>
      <c r="F14" s="52">
        <v>46707.709672000005</v>
      </c>
      <c r="G14" s="53">
        <v>48383.003298999989</v>
      </c>
      <c r="H14" s="53">
        <v>47005.733364999993</v>
      </c>
      <c r="I14" s="53">
        <v>46598.160906000012</v>
      </c>
      <c r="J14" s="53">
        <v>33640.460691</v>
      </c>
      <c r="K14" s="53">
        <v>49051.881368000002</v>
      </c>
      <c r="L14" s="119"/>
    </row>
    <row r="15" spans="1:12" x14ac:dyDescent="0.2">
      <c r="A15" s="1" t="s">
        <v>612</v>
      </c>
      <c r="B15" s="52">
        <v>22338.224969999999</v>
      </c>
      <c r="C15" s="52">
        <v>20343.859389999998</v>
      </c>
      <c r="D15" s="52">
        <v>20741.485279999997</v>
      </c>
      <c r="E15" s="52">
        <v>23870.304619999999</v>
      </c>
      <c r="F15" s="52">
        <v>24005.938671999997</v>
      </c>
      <c r="G15" s="53">
        <v>33822.72092</v>
      </c>
      <c r="H15" s="53">
        <v>43105.757449999997</v>
      </c>
      <c r="I15" s="53">
        <v>54089.145560000004</v>
      </c>
      <c r="J15" s="53">
        <v>47319.720600000001</v>
      </c>
      <c r="K15" s="53">
        <v>42741.321260000004</v>
      </c>
      <c r="L15" s="119"/>
    </row>
    <row r="16" spans="1:12" x14ac:dyDescent="0.2">
      <c r="A16" s="1" t="s">
        <v>266</v>
      </c>
      <c r="B16" s="53">
        <v>21567.199896999999</v>
      </c>
      <c r="C16" s="53">
        <v>18944.769239999998</v>
      </c>
      <c r="D16" s="53">
        <v>25103.223629000004</v>
      </c>
      <c r="E16" s="53">
        <v>25286.826625000002</v>
      </c>
      <c r="F16" s="53">
        <v>26845.409541000008</v>
      </c>
      <c r="G16" s="53">
        <v>20526.708368000003</v>
      </c>
      <c r="H16" s="53">
        <v>27232.927916999997</v>
      </c>
      <c r="I16" s="53">
        <v>36870.758249999999</v>
      </c>
      <c r="J16" s="53">
        <v>38179.525986999994</v>
      </c>
      <c r="K16" s="53">
        <v>39936.277054999999</v>
      </c>
      <c r="L16" s="119"/>
    </row>
    <row r="17" spans="1:12" x14ac:dyDescent="0.2">
      <c r="A17" s="1" t="s">
        <v>192</v>
      </c>
      <c r="B17" s="52">
        <v>126804.97715299999</v>
      </c>
      <c r="C17" s="52">
        <v>145956.40724</v>
      </c>
      <c r="D17" s="52">
        <v>112540.87022</v>
      </c>
      <c r="E17" s="52">
        <v>107485.22870000001</v>
      </c>
      <c r="F17" s="52">
        <v>110795.78615400002</v>
      </c>
      <c r="G17" s="52">
        <v>102544.699678</v>
      </c>
      <c r="H17" s="52">
        <v>28938.561000000002</v>
      </c>
      <c r="I17" s="53">
        <v>25256.025799999996</v>
      </c>
      <c r="J17" s="53">
        <v>25582.116200000004</v>
      </c>
      <c r="K17" s="53">
        <v>39702.299681000004</v>
      </c>
    </row>
    <row r="18" spans="1:12" x14ac:dyDescent="0.2">
      <c r="A18" s="1" t="s">
        <v>618</v>
      </c>
      <c r="B18" s="52" t="s">
        <v>47</v>
      </c>
      <c r="C18" s="52" t="s">
        <v>47</v>
      </c>
      <c r="D18" s="52" t="s">
        <v>47</v>
      </c>
      <c r="E18" s="52">
        <v>7601.4068000000007</v>
      </c>
      <c r="F18" s="52">
        <v>27893.2811</v>
      </c>
      <c r="G18" s="52">
        <v>29942.912559</v>
      </c>
      <c r="H18" s="52">
        <v>33459.968418999997</v>
      </c>
      <c r="I18" s="53">
        <v>29511.026354999998</v>
      </c>
      <c r="J18" s="53">
        <v>31261.320299999999</v>
      </c>
      <c r="K18" s="53">
        <v>39163.120224999999</v>
      </c>
    </row>
    <row r="19" spans="1:12" x14ac:dyDescent="0.2">
      <c r="A19" s="1" t="s">
        <v>611</v>
      </c>
      <c r="B19" s="53" t="s">
        <v>47</v>
      </c>
      <c r="C19" s="53" t="s">
        <v>47</v>
      </c>
      <c r="D19" s="53" t="s">
        <v>47</v>
      </c>
      <c r="E19" s="53" t="s">
        <v>47</v>
      </c>
      <c r="F19" s="53" t="s">
        <v>47</v>
      </c>
      <c r="G19" s="53" t="s">
        <v>47</v>
      </c>
      <c r="H19" s="53">
        <v>25977.407000000003</v>
      </c>
      <c r="I19" s="53">
        <v>24084.994899999998</v>
      </c>
      <c r="J19" s="53">
        <v>23362.927004999998</v>
      </c>
      <c r="K19" s="53">
        <v>36442.982180999999</v>
      </c>
    </row>
    <row r="20" spans="1:12" x14ac:dyDescent="0.2">
      <c r="A20" s="1" t="s">
        <v>617</v>
      </c>
      <c r="B20" s="53">
        <v>37364.4041</v>
      </c>
      <c r="C20" s="53">
        <v>35443.786099999998</v>
      </c>
      <c r="D20" s="53">
        <v>33803.935399999995</v>
      </c>
      <c r="E20" s="53">
        <v>34833.9375</v>
      </c>
      <c r="F20" s="53">
        <v>26423.459500000001</v>
      </c>
      <c r="G20" s="53">
        <v>27320.803200000002</v>
      </c>
      <c r="H20" s="53">
        <v>20233.715540000001</v>
      </c>
      <c r="I20" s="53">
        <v>30391.539700000001</v>
      </c>
      <c r="J20" s="53">
        <v>33739.7039</v>
      </c>
      <c r="K20" s="53">
        <v>34320.082900000001</v>
      </c>
    </row>
    <row r="21" spans="1:12" x14ac:dyDescent="0.2">
      <c r="A21" s="1" t="s">
        <v>363</v>
      </c>
      <c r="B21" s="53">
        <v>10398.688085</v>
      </c>
      <c r="C21" s="53">
        <v>11601.755942</v>
      </c>
      <c r="D21" s="53">
        <v>21572.213146999999</v>
      </c>
      <c r="E21" s="53">
        <v>25014.107060999999</v>
      </c>
      <c r="F21" s="53">
        <v>19164.311110000002</v>
      </c>
      <c r="G21" s="53">
        <v>17142.586653000002</v>
      </c>
      <c r="H21" s="53">
        <v>20507.400927999995</v>
      </c>
      <c r="I21" s="53">
        <v>25589.247060000002</v>
      </c>
      <c r="J21" s="53">
        <v>37431.505827000001</v>
      </c>
      <c r="K21" s="53">
        <v>33248.164261999998</v>
      </c>
    </row>
    <row r="22" spans="1:12" x14ac:dyDescent="0.2">
      <c r="A22" s="1" t="s">
        <v>683</v>
      </c>
      <c r="B22" s="52">
        <v>27889.040327999995</v>
      </c>
      <c r="C22" s="52">
        <v>26191.553557999996</v>
      </c>
      <c r="D22" s="52">
        <v>22639.243027</v>
      </c>
      <c r="E22" s="53">
        <v>18890.173642000002</v>
      </c>
      <c r="F22" s="53">
        <v>22940.718997</v>
      </c>
      <c r="G22" s="53">
        <v>25048.847991000002</v>
      </c>
      <c r="H22" s="53">
        <v>20325.062881000002</v>
      </c>
      <c r="I22" s="53">
        <v>16120.272530999999</v>
      </c>
      <c r="J22" s="53">
        <v>24075.644231000002</v>
      </c>
      <c r="K22" s="53">
        <v>27479.224496999999</v>
      </c>
    </row>
    <row r="23" spans="1:12" x14ac:dyDescent="0.2">
      <c r="A23" s="1" t="s">
        <v>594</v>
      </c>
      <c r="B23" s="53">
        <v>17754.178915</v>
      </c>
      <c r="C23" s="53">
        <v>12581.288247999999</v>
      </c>
      <c r="D23" s="53">
        <v>14022.598347000001</v>
      </c>
      <c r="E23" s="53">
        <v>18065.562857999998</v>
      </c>
      <c r="F23" s="53">
        <v>19112.049918000001</v>
      </c>
      <c r="G23" s="53">
        <v>16861.083350000001</v>
      </c>
      <c r="H23" s="53">
        <v>20537.548122</v>
      </c>
      <c r="I23" s="53">
        <v>20462.722557999998</v>
      </c>
      <c r="J23" s="53">
        <v>26135.174537999999</v>
      </c>
      <c r="K23" s="53">
        <v>26206.784267000003</v>
      </c>
    </row>
    <row r="24" spans="1:12" x14ac:dyDescent="0.2">
      <c r="A24" s="1" t="s">
        <v>774</v>
      </c>
      <c r="B24" s="52">
        <v>42272.238086999998</v>
      </c>
      <c r="C24" s="52">
        <v>38163.758833</v>
      </c>
      <c r="D24" s="53">
        <v>32831.003840999998</v>
      </c>
      <c r="E24" s="53">
        <v>31960.166399000002</v>
      </c>
      <c r="F24" s="53">
        <v>36043.004492</v>
      </c>
      <c r="G24" s="53">
        <v>35188.403161000002</v>
      </c>
      <c r="H24" s="53">
        <v>40343.366958000006</v>
      </c>
      <c r="I24" s="53">
        <v>38033.448743999994</v>
      </c>
      <c r="J24" s="53">
        <v>35594.003837999997</v>
      </c>
      <c r="K24" s="53">
        <v>24479.027257000002</v>
      </c>
    </row>
    <row r="25" spans="1:12" x14ac:dyDescent="0.2">
      <c r="A25" s="1" t="s">
        <v>616</v>
      </c>
      <c r="B25" s="52">
        <v>28638.080831000003</v>
      </c>
      <c r="C25" s="52">
        <v>22082.937534000001</v>
      </c>
      <c r="D25" s="52">
        <v>37570.062606</v>
      </c>
      <c r="E25" s="52">
        <v>26498.443786999997</v>
      </c>
      <c r="F25" s="52">
        <v>13819.639105999999</v>
      </c>
      <c r="G25" s="53">
        <v>24479.033856000005</v>
      </c>
      <c r="H25" s="53">
        <v>32764.851372000001</v>
      </c>
      <c r="I25" s="53">
        <v>37134.172383999998</v>
      </c>
      <c r="J25" s="53">
        <v>27140.608447000002</v>
      </c>
      <c r="K25" s="53">
        <v>21549.934762999997</v>
      </c>
    </row>
    <row r="26" spans="1:12" x14ac:dyDescent="0.2">
      <c r="A26" s="1" t="s">
        <v>193</v>
      </c>
      <c r="B26" s="53">
        <v>12537.272509000002</v>
      </c>
      <c r="C26" s="53">
        <v>11208.499134</v>
      </c>
      <c r="D26" s="53">
        <v>10791.431504999999</v>
      </c>
      <c r="E26" s="53">
        <v>12211.353940000001</v>
      </c>
      <c r="F26" s="53">
        <v>12661.080343999998</v>
      </c>
      <c r="G26" s="53">
        <v>17209.520408000004</v>
      </c>
      <c r="H26" s="53">
        <v>20901.641626999997</v>
      </c>
      <c r="I26" s="53">
        <v>21255.534256000003</v>
      </c>
      <c r="J26" s="53">
        <v>21811.004581999998</v>
      </c>
      <c r="K26" s="53">
        <v>20968.572372000002</v>
      </c>
    </row>
    <row r="27" spans="1:12" x14ac:dyDescent="0.2">
      <c r="A27" s="1" t="s">
        <v>596</v>
      </c>
      <c r="B27" s="53" t="s">
        <v>47</v>
      </c>
      <c r="C27" s="53" t="s">
        <v>47</v>
      </c>
      <c r="D27" s="53">
        <v>12535.042275000002</v>
      </c>
      <c r="E27" s="53">
        <v>16499.961229</v>
      </c>
      <c r="F27" s="53">
        <v>17052.338691999998</v>
      </c>
      <c r="G27" s="53">
        <v>16183.573371</v>
      </c>
      <c r="H27" s="53">
        <v>22943.842908999999</v>
      </c>
      <c r="I27" s="53">
        <v>21820.221405</v>
      </c>
      <c r="J27" s="53">
        <v>19760.784653999999</v>
      </c>
      <c r="K27" s="53">
        <v>20799.627832000002</v>
      </c>
    </row>
    <row r="28" spans="1:12" x14ac:dyDescent="0.2">
      <c r="A28" s="1" t="s">
        <v>175</v>
      </c>
      <c r="B28" s="53">
        <v>132687.39257800055</v>
      </c>
      <c r="C28" s="53">
        <v>165946.92014799986</v>
      </c>
      <c r="D28" s="53">
        <v>150887.00709500024</v>
      </c>
      <c r="E28" s="53">
        <v>126145.96198900032</v>
      </c>
      <c r="F28" s="53">
        <v>141897.96824699978</v>
      </c>
      <c r="G28" s="53">
        <v>124480.95214200049</v>
      </c>
      <c r="H28" s="53">
        <v>89343.55115399987</v>
      </c>
      <c r="I28" s="114">
        <v>84713.664745999879</v>
      </c>
      <c r="J28" s="114">
        <v>92341.414323000005</v>
      </c>
      <c r="K28" s="114">
        <v>114637.638024</v>
      </c>
      <c r="L28" s="119"/>
    </row>
    <row r="29" spans="1:12" x14ac:dyDescent="0.2">
      <c r="B29" s="64"/>
      <c r="C29" s="64"/>
      <c r="D29" s="64"/>
      <c r="E29" s="64"/>
      <c r="F29" s="64"/>
      <c r="G29" s="64"/>
      <c r="H29" s="64"/>
    </row>
    <row r="30" spans="1:12" x14ac:dyDescent="0.2">
      <c r="A30" s="259" t="s">
        <v>784</v>
      </c>
      <c r="B30" s="264"/>
      <c r="C30" s="293"/>
      <c r="D30" s="293"/>
      <c r="E30" s="293"/>
      <c r="F30" s="293"/>
      <c r="G30" s="293"/>
      <c r="H30" s="293"/>
      <c r="I30" s="294"/>
      <c r="J30" s="293"/>
      <c r="K30" s="293"/>
    </row>
    <row r="31" spans="1:12" x14ac:dyDescent="0.2">
      <c r="A31" s="6" t="s">
        <v>785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3" spans="2:11" x14ac:dyDescent="0.2">
      <c r="G33" s="149"/>
      <c r="H33" s="148"/>
      <c r="I33" s="149"/>
      <c r="J33" s="9"/>
    </row>
    <row r="34" spans="2:11" x14ac:dyDescent="0.2">
      <c r="G34" s="149"/>
      <c r="H34" s="148"/>
      <c r="I34" s="148"/>
    </row>
    <row r="38" spans="2:11" x14ac:dyDescent="0.2"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8" width="9" style="37" customWidth="1"/>
    <col min="9" max="11" width="9" style="43" customWidth="1"/>
    <col min="12" max="16384" width="11.5703125" style="1"/>
  </cols>
  <sheetData>
    <row r="1" spans="1:13" x14ac:dyDescent="0.2">
      <c r="A1" s="2" t="s">
        <v>775</v>
      </c>
      <c r="H1" s="43"/>
      <c r="K1" s="1"/>
    </row>
    <row r="2" spans="1:13" x14ac:dyDescent="0.2">
      <c r="A2" s="174" t="s">
        <v>196</v>
      </c>
      <c r="H2" s="43"/>
      <c r="K2" s="1"/>
    </row>
    <row r="3" spans="1:13" x14ac:dyDescent="0.2">
      <c r="H3" s="43"/>
      <c r="K3" s="1"/>
    </row>
    <row r="4" spans="1:13" x14ac:dyDescent="0.2">
      <c r="H4" s="43"/>
      <c r="K4" s="1"/>
    </row>
    <row r="5" spans="1:13" x14ac:dyDescent="0.2">
      <c r="A5" s="4" t="s">
        <v>305</v>
      </c>
      <c r="B5" s="140">
        <v>2010</v>
      </c>
      <c r="C5" s="140">
        <v>2011</v>
      </c>
      <c r="D5" s="140">
        <v>2012</v>
      </c>
      <c r="E5" s="140">
        <v>2013</v>
      </c>
      <c r="F5" s="140">
        <v>2014</v>
      </c>
      <c r="G5" s="140">
        <v>2015</v>
      </c>
      <c r="H5" s="140">
        <v>2016</v>
      </c>
      <c r="I5" s="140">
        <v>2017</v>
      </c>
      <c r="J5" s="140">
        <v>2018</v>
      </c>
      <c r="K5" s="140" t="s">
        <v>753</v>
      </c>
    </row>
    <row r="6" spans="1:13" x14ac:dyDescent="0.2">
      <c r="A6" s="2" t="s">
        <v>32</v>
      </c>
      <c r="B6" s="139">
        <f t="shared" ref="B6:J6" si="0">SUM(B8:B19)</f>
        <v>1470449.7064989998</v>
      </c>
      <c r="C6" s="139">
        <f t="shared" si="0"/>
        <v>1256382.6002110001</v>
      </c>
      <c r="D6" s="139">
        <f t="shared" si="0"/>
        <v>1281282.4314850003</v>
      </c>
      <c r="E6" s="139">
        <f t="shared" si="0"/>
        <v>1351273.4971280003</v>
      </c>
      <c r="F6" s="139">
        <f t="shared" si="0"/>
        <v>1315474.5571109999</v>
      </c>
      <c r="G6" s="139">
        <f t="shared" si="0"/>
        <v>1421217.9398519997</v>
      </c>
      <c r="H6" s="139">
        <f t="shared" si="0"/>
        <v>1337081.4908790002</v>
      </c>
      <c r="I6" s="139">
        <f t="shared" si="0"/>
        <v>1473072.7682370003</v>
      </c>
      <c r="J6" s="139">
        <f t="shared" si="0"/>
        <v>1474383.1280539997</v>
      </c>
      <c r="K6" s="139">
        <f>SUM(K8:K19)</f>
        <v>1404381.5470090001</v>
      </c>
    </row>
    <row r="7" spans="1:13" x14ac:dyDescent="0.2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3" x14ac:dyDescent="0.2">
      <c r="A8" s="1" t="s">
        <v>499</v>
      </c>
      <c r="B8" s="53">
        <v>483198.48579799995</v>
      </c>
      <c r="C8" s="53">
        <v>325278.25747700001</v>
      </c>
      <c r="D8" s="53">
        <v>330956.98845100007</v>
      </c>
      <c r="E8" s="53">
        <v>378977.85730200011</v>
      </c>
      <c r="F8" s="53">
        <v>315923.1873419999</v>
      </c>
      <c r="G8" s="53">
        <v>345881.99285099987</v>
      </c>
      <c r="H8" s="53">
        <v>308783.33643700002</v>
      </c>
      <c r="I8" s="53">
        <v>497670.469866</v>
      </c>
      <c r="J8" s="53">
        <v>534665.72080800007</v>
      </c>
      <c r="K8" s="53">
        <v>423478.527626</v>
      </c>
      <c r="L8" s="119"/>
      <c r="M8" s="119"/>
    </row>
    <row r="9" spans="1:13" x14ac:dyDescent="0.2">
      <c r="A9" s="1" t="s">
        <v>500</v>
      </c>
      <c r="B9" s="53">
        <v>258696.94064499997</v>
      </c>
      <c r="C9" s="53">
        <v>199445.60643300001</v>
      </c>
      <c r="D9" s="53">
        <v>247387.33715400001</v>
      </c>
      <c r="E9" s="53">
        <v>245157.59733300001</v>
      </c>
      <c r="F9" s="53">
        <v>255307.54635199998</v>
      </c>
      <c r="G9" s="53">
        <v>293072.39513600006</v>
      </c>
      <c r="H9" s="53">
        <v>307834.06277899997</v>
      </c>
      <c r="I9" s="53">
        <v>290343.18254200002</v>
      </c>
      <c r="J9" s="53">
        <v>284570.54075799999</v>
      </c>
      <c r="K9" s="53">
        <v>276256.15650799999</v>
      </c>
      <c r="L9" s="119"/>
      <c r="M9" s="119"/>
    </row>
    <row r="10" spans="1:13" x14ac:dyDescent="0.2">
      <c r="A10" s="1" t="s">
        <v>184</v>
      </c>
      <c r="B10" s="53">
        <v>378925.97699699999</v>
      </c>
      <c r="C10" s="53">
        <v>325301.46181800001</v>
      </c>
      <c r="D10" s="53">
        <v>325421.75930600002</v>
      </c>
      <c r="E10" s="53">
        <v>285135.36400400003</v>
      </c>
      <c r="F10" s="53">
        <v>248543.22143799998</v>
      </c>
      <c r="G10" s="53">
        <v>271230.39145200001</v>
      </c>
      <c r="H10" s="53">
        <v>271226.09199500002</v>
      </c>
      <c r="I10" s="53">
        <v>242305.58213300002</v>
      </c>
      <c r="J10" s="53">
        <v>235593.48100499998</v>
      </c>
      <c r="K10" s="53">
        <v>241806.01469100005</v>
      </c>
      <c r="L10" s="119"/>
      <c r="M10" s="119"/>
    </row>
    <row r="11" spans="1:13" x14ac:dyDescent="0.2">
      <c r="A11" s="1" t="s">
        <v>185</v>
      </c>
      <c r="B11" s="53">
        <v>187566.17926899999</v>
      </c>
      <c r="C11" s="53">
        <v>238737.35257499997</v>
      </c>
      <c r="D11" s="53">
        <v>175427.07535100001</v>
      </c>
      <c r="E11" s="53">
        <v>177441.96600100002</v>
      </c>
      <c r="F11" s="53">
        <v>212367.73395199998</v>
      </c>
      <c r="G11" s="53">
        <v>201793.57694799997</v>
      </c>
      <c r="H11" s="53">
        <v>138121.06759499997</v>
      </c>
      <c r="I11" s="53">
        <v>136840.39419600001</v>
      </c>
      <c r="J11" s="53">
        <v>144701.41332199998</v>
      </c>
      <c r="K11" s="53">
        <v>164408.587757</v>
      </c>
      <c r="L11" s="119"/>
      <c r="M11" s="119"/>
    </row>
    <row r="12" spans="1:13" x14ac:dyDescent="0.2">
      <c r="A12" s="1" t="s">
        <v>186</v>
      </c>
      <c r="B12" s="53">
        <v>77310.981784999996</v>
      </c>
      <c r="C12" s="53">
        <v>96156.637574999986</v>
      </c>
      <c r="D12" s="53">
        <v>114037.53564</v>
      </c>
      <c r="E12" s="53">
        <v>161740.39580000003</v>
      </c>
      <c r="F12" s="53">
        <v>174255.436889</v>
      </c>
      <c r="G12" s="53">
        <v>184176.29011199999</v>
      </c>
      <c r="H12" s="53">
        <v>181054.149378</v>
      </c>
      <c r="I12" s="53">
        <v>163215.28177599999</v>
      </c>
      <c r="J12" s="53">
        <v>138435.19665799997</v>
      </c>
      <c r="K12" s="53">
        <v>152952.62826699999</v>
      </c>
      <c r="L12" s="119"/>
      <c r="M12" s="119"/>
    </row>
    <row r="13" spans="1:13" x14ac:dyDescent="0.2">
      <c r="A13" s="1" t="s">
        <v>179</v>
      </c>
      <c r="B13" s="53">
        <v>24613.381139000001</v>
      </c>
      <c r="C13" s="53">
        <v>22072.792429000001</v>
      </c>
      <c r="D13" s="53">
        <v>38669.826254</v>
      </c>
      <c r="E13" s="53">
        <v>42732.340587999992</v>
      </c>
      <c r="F13" s="53">
        <v>46707.709672000005</v>
      </c>
      <c r="G13" s="53">
        <v>48383.003298999989</v>
      </c>
      <c r="H13" s="53">
        <v>47005.733364999993</v>
      </c>
      <c r="I13" s="53">
        <v>46908.40090600001</v>
      </c>
      <c r="J13" s="53">
        <v>36711.672091</v>
      </c>
      <c r="K13" s="53">
        <v>52103.932427000007</v>
      </c>
      <c r="L13" s="119"/>
      <c r="M13" s="119"/>
    </row>
    <row r="14" spans="1:13" x14ac:dyDescent="0.2">
      <c r="A14" s="1" t="s">
        <v>501</v>
      </c>
      <c r="B14" s="53">
        <v>22770.286364</v>
      </c>
      <c r="C14" s="53">
        <v>20594.471263999996</v>
      </c>
      <c r="D14" s="53">
        <v>20767.337598999999</v>
      </c>
      <c r="E14" s="53">
        <v>23870.304619999999</v>
      </c>
      <c r="F14" s="53">
        <v>24005.938671999997</v>
      </c>
      <c r="G14" s="53">
        <v>33822.72092</v>
      </c>
      <c r="H14" s="53">
        <v>43105.757449999997</v>
      </c>
      <c r="I14" s="53">
        <v>54089.145560000004</v>
      </c>
      <c r="J14" s="53">
        <v>47439.707160999998</v>
      </c>
      <c r="K14" s="53">
        <v>42940.770647000005</v>
      </c>
      <c r="L14" s="119"/>
      <c r="M14" s="119"/>
    </row>
    <row r="15" spans="1:13" x14ac:dyDescent="0.2">
      <c r="A15" s="1" t="s">
        <v>178</v>
      </c>
      <c r="B15" s="53">
        <v>15700.976477000002</v>
      </c>
      <c r="C15" s="53">
        <v>12858.616667999999</v>
      </c>
      <c r="D15" s="53">
        <v>12883.879600999999</v>
      </c>
      <c r="E15" s="53">
        <v>16608.184596999999</v>
      </c>
      <c r="F15" s="53">
        <v>15640.650547999998</v>
      </c>
      <c r="G15" s="53">
        <v>21517.140109000004</v>
      </c>
      <c r="H15" s="53">
        <v>25963.181546</v>
      </c>
      <c r="I15" s="53">
        <v>29869.242367000003</v>
      </c>
      <c r="J15" s="53">
        <v>36767.767568000003</v>
      </c>
      <c r="K15" s="53">
        <v>38096.213861000004</v>
      </c>
      <c r="L15" s="119"/>
      <c r="M15" s="119"/>
    </row>
    <row r="16" spans="1:13" x14ac:dyDescent="0.2">
      <c r="A16" s="1" t="s">
        <v>187</v>
      </c>
      <c r="B16" s="53">
        <v>8475.7045909999997</v>
      </c>
      <c r="C16" s="53">
        <v>5137.1995560000005</v>
      </c>
      <c r="D16" s="53">
        <v>6274.4436530000003</v>
      </c>
      <c r="E16" s="53">
        <v>10322.687499</v>
      </c>
      <c r="F16" s="53">
        <v>15742.061326999998</v>
      </c>
      <c r="G16" s="53">
        <v>14280.831765999999</v>
      </c>
      <c r="H16" s="53">
        <v>10800.535329000002</v>
      </c>
      <c r="I16" s="53">
        <v>9781.3954090000007</v>
      </c>
      <c r="J16" s="53">
        <v>13359.257364000001</v>
      </c>
      <c r="K16" s="53">
        <v>10152.400517</v>
      </c>
      <c r="L16" s="119"/>
      <c r="M16" s="119"/>
    </row>
    <row r="17" spans="1:13" x14ac:dyDescent="0.2">
      <c r="A17" s="1" t="s">
        <v>183</v>
      </c>
      <c r="B17" s="53" t="s">
        <v>47</v>
      </c>
      <c r="C17" s="53">
        <v>1.35148</v>
      </c>
      <c r="D17" s="53">
        <v>9.1391570000000009</v>
      </c>
      <c r="E17" s="53">
        <v>244.486243</v>
      </c>
      <c r="F17" s="53">
        <v>253.53405900000001</v>
      </c>
      <c r="G17" s="53">
        <v>1488.1517159999999</v>
      </c>
      <c r="H17" s="53">
        <v>11.225142</v>
      </c>
      <c r="I17" s="53">
        <v>11.606559000000001</v>
      </c>
      <c r="J17" s="53">
        <v>1857.431961</v>
      </c>
      <c r="K17" s="53">
        <v>1814.6985410000002</v>
      </c>
      <c r="L17" s="119"/>
      <c r="M17" s="119"/>
    </row>
    <row r="18" spans="1:13" x14ac:dyDescent="0.2">
      <c r="A18" s="1" t="s">
        <v>180</v>
      </c>
      <c r="B18" s="53">
        <v>2431.642531</v>
      </c>
      <c r="C18" s="53">
        <v>2472.0246860000002</v>
      </c>
      <c r="D18" s="53">
        <v>2404.748744</v>
      </c>
      <c r="E18" s="53">
        <v>2631.3706149999998</v>
      </c>
      <c r="F18" s="53">
        <v>2172.5939169999992</v>
      </c>
      <c r="G18" s="53">
        <v>2624.6044179999999</v>
      </c>
      <c r="H18" s="53">
        <v>1158.7828199999999</v>
      </c>
      <c r="I18" s="53">
        <v>490.63325899999995</v>
      </c>
      <c r="J18" s="53">
        <v>280.93935800000003</v>
      </c>
      <c r="K18" s="53">
        <v>371.61616699999996</v>
      </c>
    </row>
    <row r="19" spans="1:13" x14ac:dyDescent="0.2">
      <c r="A19" s="1" t="s">
        <v>176</v>
      </c>
      <c r="B19" s="52">
        <v>10759.150903</v>
      </c>
      <c r="C19" s="52">
        <v>8326.8282500000005</v>
      </c>
      <c r="D19" s="52">
        <v>7042.3605749999997</v>
      </c>
      <c r="E19" s="53">
        <v>6410.9425259999998</v>
      </c>
      <c r="F19" s="53">
        <v>4554.942943</v>
      </c>
      <c r="G19" s="53">
        <v>2946.8411249999999</v>
      </c>
      <c r="H19" s="53">
        <v>2017.5670430000002</v>
      </c>
      <c r="I19" s="53">
        <v>1547.4336639999999</v>
      </c>
      <c r="J19" s="53">
        <v>0</v>
      </c>
      <c r="K19" s="53">
        <v>0</v>
      </c>
    </row>
    <row r="20" spans="1:13" x14ac:dyDescent="0.2">
      <c r="H20" s="43"/>
      <c r="K20" s="1"/>
    </row>
    <row r="21" spans="1:13" x14ac:dyDescent="0.2">
      <c r="H21" s="43"/>
      <c r="K21" s="1"/>
    </row>
    <row r="22" spans="1:13" x14ac:dyDescent="0.2">
      <c r="A22" s="259" t="s">
        <v>704</v>
      </c>
      <c r="B22" s="264"/>
      <c r="C22" s="293"/>
      <c r="D22" s="293"/>
      <c r="E22" s="293"/>
      <c r="F22" s="293"/>
      <c r="G22" s="293"/>
      <c r="H22" s="293"/>
      <c r="I22" s="294"/>
      <c r="J22" s="293"/>
      <c r="K22" s="293"/>
    </row>
    <row r="23" spans="1:13" x14ac:dyDescent="0.2">
      <c r="A23" s="6" t="s">
        <v>597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3" x14ac:dyDescent="0.2">
      <c r="H24" s="43"/>
      <c r="K24" s="1"/>
    </row>
    <row r="25" spans="1:13" ht="15" x14ac:dyDescent="0.25">
      <c r="I25"/>
      <c r="K25" s="1"/>
    </row>
  </sheetData>
  <sortState ref="A8:K19">
    <sortCondition descending="1" ref="K8"/>
  </sortState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1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3.28515625" style="1" customWidth="1"/>
    <col min="2" max="7" width="9.85546875" style="9" customWidth="1"/>
    <col min="8" max="10" width="9.85546875" style="1" customWidth="1"/>
    <col min="11" max="16384" width="11.5703125" style="1"/>
  </cols>
  <sheetData>
    <row r="1" spans="1:11" x14ac:dyDescent="0.2">
      <c r="A1" s="2" t="s">
        <v>776</v>
      </c>
      <c r="K1" s="138"/>
    </row>
    <row r="2" spans="1:11" ht="15" x14ac:dyDescent="0.25">
      <c r="G2" s="1"/>
      <c r="K2"/>
    </row>
    <row r="3" spans="1:11" x14ac:dyDescent="0.2">
      <c r="A3" s="141" t="s">
        <v>153</v>
      </c>
      <c r="B3" s="51">
        <v>2010</v>
      </c>
      <c r="C3" s="51">
        <v>2011</v>
      </c>
      <c r="D3" s="51">
        <v>2012</v>
      </c>
      <c r="E3" s="51">
        <v>2013</v>
      </c>
      <c r="F3" s="51">
        <v>2014</v>
      </c>
      <c r="G3" s="51">
        <v>2015</v>
      </c>
      <c r="H3" s="51">
        <v>2016</v>
      </c>
      <c r="I3" s="51">
        <v>2017</v>
      </c>
      <c r="J3" s="51">
        <v>2018</v>
      </c>
      <c r="K3" s="51" t="s">
        <v>753</v>
      </c>
    </row>
    <row r="4" spans="1:11" x14ac:dyDescent="0.2">
      <c r="A4" s="142" t="s">
        <v>32</v>
      </c>
      <c r="B4" s="138">
        <v>1470449.7064990005</v>
      </c>
      <c r="C4" s="138">
        <v>1256382.6002109998</v>
      </c>
      <c r="D4" s="138">
        <f t="shared" ref="D4:J4" si="0">SUM(D6:D8)</f>
        <v>1281282.4314849998</v>
      </c>
      <c r="E4" s="138">
        <f t="shared" si="0"/>
        <v>1351273.497128</v>
      </c>
      <c r="F4" s="138">
        <f t="shared" si="0"/>
        <v>1315474.5571109995</v>
      </c>
      <c r="G4" s="138">
        <f t="shared" si="0"/>
        <v>1421217.9398520002</v>
      </c>
      <c r="H4" s="138">
        <f t="shared" si="0"/>
        <v>1337081.4908789997</v>
      </c>
      <c r="I4" s="138">
        <f t="shared" si="0"/>
        <v>1473072.7682369996</v>
      </c>
      <c r="J4" s="138">
        <f t="shared" si="0"/>
        <v>1474673.7255620002</v>
      </c>
      <c r="K4" s="138">
        <f>SUM(K6:K8)</f>
        <v>1404381.5470089999</v>
      </c>
    </row>
    <row r="5" spans="1:11" ht="15" x14ac:dyDescent="0.25">
      <c r="A5" s="43"/>
      <c r="B5" s="37"/>
      <c r="C5" s="37"/>
      <c r="D5" s="37"/>
      <c r="E5" s="37"/>
      <c r="F5" s="37"/>
      <c r="G5" s="37"/>
      <c r="H5" s="37"/>
      <c r="I5" s="37"/>
      <c r="J5" s="37"/>
      <c r="K5"/>
    </row>
    <row r="6" spans="1:11" x14ac:dyDescent="0.2">
      <c r="A6" s="43" t="s">
        <v>508</v>
      </c>
      <c r="B6" s="37">
        <v>1462239.2229430005</v>
      </c>
      <c r="C6" s="37">
        <v>1250274.3147939998</v>
      </c>
      <c r="D6" s="37">
        <v>1275450.5982149998</v>
      </c>
      <c r="E6" s="37">
        <v>1343038.9863760001</v>
      </c>
      <c r="F6" s="43">
        <v>1305762.7774889995</v>
      </c>
      <c r="G6" s="43">
        <v>1413186.3696670001</v>
      </c>
      <c r="H6" s="43">
        <v>1325455.8459349996</v>
      </c>
      <c r="I6" s="43">
        <v>1462116.6192489997</v>
      </c>
      <c r="J6" s="43">
        <v>1463102.007802</v>
      </c>
      <c r="K6" s="43">
        <v>1391990.0956899999</v>
      </c>
    </row>
    <row r="7" spans="1:11" x14ac:dyDescent="0.2">
      <c r="A7" s="43" t="s">
        <v>502</v>
      </c>
      <c r="B7" s="37">
        <v>8210.4835559999992</v>
      </c>
      <c r="C7" s="37">
        <v>6108.285417000001</v>
      </c>
      <c r="D7" s="37">
        <v>5831.8332700000001</v>
      </c>
      <c r="E7" s="37">
        <v>8234.5107520000001</v>
      </c>
      <c r="F7" s="43">
        <v>9711.779622</v>
      </c>
      <c r="G7" s="43">
        <v>8031.5701849999996</v>
      </c>
      <c r="H7" s="43">
        <v>11625.644944</v>
      </c>
      <c r="I7" s="43">
        <v>10956.148987999999</v>
      </c>
      <c r="J7" s="43">
        <v>11451.731199</v>
      </c>
      <c r="K7" s="43">
        <v>12391.451319000002</v>
      </c>
    </row>
    <row r="8" spans="1:11" ht="15" x14ac:dyDescent="0.25">
      <c r="A8" s="43" t="s">
        <v>503</v>
      </c>
      <c r="B8" s="53" t="s">
        <v>47</v>
      </c>
      <c r="C8" s="53" t="s">
        <v>47</v>
      </c>
      <c r="D8" s="53" t="s">
        <v>47</v>
      </c>
      <c r="E8" s="53" t="s">
        <v>47</v>
      </c>
      <c r="F8" s="53" t="s">
        <v>47</v>
      </c>
      <c r="G8" s="53" t="s">
        <v>47</v>
      </c>
      <c r="H8" s="53" t="s">
        <v>47</v>
      </c>
      <c r="I8" s="53" t="s">
        <v>47</v>
      </c>
      <c r="J8" s="53">
        <v>119.98656099999999</v>
      </c>
      <c r="K8"/>
    </row>
    <row r="9" spans="1:11" ht="15" x14ac:dyDescent="0.25">
      <c r="G9" s="1"/>
      <c r="K9"/>
    </row>
    <row r="10" spans="1:11" x14ac:dyDescent="0.2">
      <c r="A10" s="259" t="s">
        <v>704</v>
      </c>
      <c r="B10" s="261"/>
      <c r="C10" s="261"/>
      <c r="D10" s="261"/>
      <c r="E10" s="261"/>
      <c r="F10" s="261"/>
      <c r="G10" s="259"/>
      <c r="H10" s="259"/>
      <c r="I10" s="259"/>
      <c r="J10" s="259"/>
      <c r="K10" s="259"/>
    </row>
    <row r="11" spans="1:11" x14ac:dyDescent="0.2">
      <c r="A11" s="6" t="s">
        <v>597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ht="15" x14ac:dyDescent="0.25">
      <c r="K12"/>
    </row>
    <row r="13" spans="1:11" ht="15" x14ac:dyDescent="0.25">
      <c r="K13"/>
    </row>
    <row r="14" spans="1:11" ht="15" x14ac:dyDescent="0.25">
      <c r="A14" s="2" t="s">
        <v>777</v>
      </c>
      <c r="K14"/>
    </row>
    <row r="15" spans="1:11" ht="15" x14ac:dyDescent="0.25">
      <c r="G15" s="1"/>
      <c r="K15"/>
    </row>
    <row r="16" spans="1:11" x14ac:dyDescent="0.2">
      <c r="A16" s="4" t="s">
        <v>507</v>
      </c>
      <c r="B16" s="7">
        <v>2010</v>
      </c>
      <c r="C16" s="7">
        <v>2011</v>
      </c>
      <c r="D16" s="7">
        <v>2012</v>
      </c>
      <c r="E16" s="7">
        <v>2013</v>
      </c>
      <c r="F16" s="7">
        <v>2014</v>
      </c>
      <c r="G16" s="7">
        <v>2015</v>
      </c>
      <c r="H16" s="7">
        <v>2016</v>
      </c>
      <c r="I16" s="7">
        <v>2017</v>
      </c>
      <c r="J16" s="7">
        <v>2018</v>
      </c>
      <c r="K16" s="7" t="s">
        <v>753</v>
      </c>
    </row>
    <row r="17" spans="1:13" x14ac:dyDescent="0.2">
      <c r="A17" s="2" t="s">
        <v>32</v>
      </c>
      <c r="B17" s="138">
        <v>1470449.7064990005</v>
      </c>
      <c r="C17" s="138">
        <v>1256382.6002109998</v>
      </c>
      <c r="D17" s="138">
        <f t="shared" ref="D17:J17" si="1">SUM(D19:D20)</f>
        <v>1281282.4314850001</v>
      </c>
      <c r="E17" s="138">
        <f t="shared" si="1"/>
        <v>1351273.4971280003</v>
      </c>
      <c r="F17" s="138">
        <f t="shared" si="1"/>
        <v>1315474.5571109997</v>
      </c>
      <c r="G17" s="138">
        <f t="shared" si="1"/>
        <v>1421217.9398520002</v>
      </c>
      <c r="H17" s="138">
        <f t="shared" si="1"/>
        <v>1337081.4908789997</v>
      </c>
      <c r="I17" s="138">
        <f t="shared" si="1"/>
        <v>1473072.7682369996</v>
      </c>
      <c r="J17" s="138">
        <f t="shared" si="1"/>
        <v>1474673.7255619999</v>
      </c>
      <c r="K17" s="138">
        <f>SUM(K19:K20)</f>
        <v>1404381.5470089999</v>
      </c>
    </row>
    <row r="18" spans="1:13" ht="15" x14ac:dyDescent="0.25">
      <c r="B18" s="37"/>
      <c r="C18" s="37"/>
      <c r="D18" s="37"/>
      <c r="E18" s="37"/>
      <c r="F18" s="37"/>
      <c r="G18" s="37"/>
      <c r="H18" s="37"/>
      <c r="I18" s="37"/>
      <c r="J18" s="37"/>
      <c r="K18"/>
    </row>
    <row r="19" spans="1:13" ht="15" x14ac:dyDescent="0.25">
      <c r="A19" s="1" t="s">
        <v>504</v>
      </c>
      <c r="B19" s="53">
        <v>1470449.7064990005</v>
      </c>
      <c r="C19" s="53">
        <v>1256382.6002109998</v>
      </c>
      <c r="D19" s="53">
        <v>1280948.606443</v>
      </c>
      <c r="E19" s="53">
        <v>1350873.5649510003</v>
      </c>
      <c r="F19" s="53">
        <v>1315215.1499449997</v>
      </c>
      <c r="G19" s="53">
        <v>1421217.9369160002</v>
      </c>
      <c r="H19" s="53">
        <v>1337081.4869339997</v>
      </c>
      <c r="I19" s="53">
        <v>1473072.7682369996</v>
      </c>
      <c r="J19" s="53">
        <v>1474673.7255619999</v>
      </c>
      <c r="K19" s="53">
        <v>1404381.5470089999</v>
      </c>
      <c r="M19"/>
    </row>
    <row r="20" spans="1:13" ht="15" x14ac:dyDescent="0.25">
      <c r="A20" s="1" t="s">
        <v>505</v>
      </c>
      <c r="B20" s="53" t="s">
        <v>47</v>
      </c>
      <c r="C20" s="53" t="s">
        <v>47</v>
      </c>
      <c r="D20" s="53">
        <v>333.825042</v>
      </c>
      <c r="E20" s="53">
        <v>399.93217700000002</v>
      </c>
      <c r="F20" s="53">
        <v>259.40716600000002</v>
      </c>
      <c r="G20" s="143">
        <v>2.9359999999999998E-3</v>
      </c>
      <c r="H20" s="143">
        <v>3.9449999999999997E-3</v>
      </c>
      <c r="I20" s="143" t="s">
        <v>47</v>
      </c>
      <c r="J20" s="53" t="s">
        <v>47</v>
      </c>
      <c r="K20"/>
    </row>
    <row r="21" spans="1:13" ht="15" x14ac:dyDescent="0.25">
      <c r="K21"/>
    </row>
    <row r="22" spans="1:13" x14ac:dyDescent="0.2">
      <c r="A22" s="259" t="s">
        <v>704</v>
      </c>
      <c r="B22" s="261"/>
      <c r="C22" s="261"/>
      <c r="D22" s="261"/>
      <c r="E22" s="261"/>
      <c r="F22" s="261"/>
      <c r="G22" s="259"/>
      <c r="H22" s="259"/>
      <c r="I22" s="259"/>
      <c r="J22" s="259"/>
      <c r="K22" s="259"/>
    </row>
    <row r="23" spans="1:13" x14ac:dyDescent="0.2">
      <c r="A23" s="6" t="s">
        <v>597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3" ht="15" x14ac:dyDescent="0.25">
      <c r="A24"/>
      <c r="B24"/>
      <c r="C24"/>
      <c r="D24"/>
      <c r="E24"/>
      <c r="F24"/>
      <c r="G24"/>
      <c r="H24"/>
      <c r="I24"/>
      <c r="J24"/>
      <c r="K24"/>
    </row>
    <row r="25" spans="1:13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3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3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3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3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3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3" ht="15" x14ac:dyDescent="0.25">
      <c r="A31"/>
      <c r="B31"/>
      <c r="C31"/>
      <c r="D31"/>
      <c r="E31"/>
      <c r="F31"/>
      <c r="G31"/>
      <c r="H31"/>
      <c r="I31"/>
      <c r="J31"/>
      <c r="K3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11.140625" style="9" customWidth="1"/>
    <col min="3" max="8" width="8.7109375" style="9" customWidth="1"/>
    <col min="9" max="11" width="8.7109375" style="1" customWidth="1"/>
    <col min="12" max="16384" width="11.5703125" style="1"/>
  </cols>
  <sheetData>
    <row r="1" spans="1:14" x14ac:dyDescent="0.2">
      <c r="A1" s="2" t="s">
        <v>778</v>
      </c>
    </row>
    <row r="2" spans="1:14" x14ac:dyDescent="0.2">
      <c r="A2" s="174" t="s">
        <v>494</v>
      </c>
    </row>
    <row r="5" spans="1:14" x14ac:dyDescent="0.2">
      <c r="A5" s="4" t="s">
        <v>74</v>
      </c>
      <c r="B5" s="7"/>
      <c r="C5" s="51">
        <v>2010</v>
      </c>
      <c r="D5" s="51">
        <v>2011</v>
      </c>
      <c r="E5" s="51">
        <v>2012</v>
      </c>
      <c r="F5" s="51">
        <v>2013</v>
      </c>
      <c r="G5" s="51">
        <v>2014</v>
      </c>
      <c r="H5" s="51">
        <v>2015</v>
      </c>
      <c r="I5" s="51">
        <v>2016</v>
      </c>
      <c r="J5" s="51">
        <v>2017</v>
      </c>
      <c r="K5" s="51">
        <v>2018</v>
      </c>
      <c r="L5" s="51" t="s">
        <v>753</v>
      </c>
    </row>
    <row r="6" spans="1:14" x14ac:dyDescent="0.2">
      <c r="A6" s="9" t="s">
        <v>130</v>
      </c>
      <c r="B6" s="9" t="s">
        <v>131</v>
      </c>
      <c r="C6" s="116">
        <v>1696.0733253334299</v>
      </c>
      <c r="D6" s="116">
        <v>1522.5406592484701</v>
      </c>
      <c r="E6" s="116">
        <v>1352.33743256601</v>
      </c>
      <c r="F6" s="116">
        <v>1413.84338734106</v>
      </c>
      <c r="G6" s="116">
        <v>1503.5472338862501</v>
      </c>
      <c r="H6" s="116">
        <v>1507.65853119551</v>
      </c>
      <c r="I6" s="116">
        <v>1465.45208417193</v>
      </c>
      <c r="J6" s="116">
        <v>2398.5088575489499</v>
      </c>
      <c r="K6" s="116">
        <v>2573.9030892868</v>
      </c>
      <c r="L6" s="116">
        <v>2102.8000000000002</v>
      </c>
    </row>
    <row r="7" spans="1:14" ht="15" x14ac:dyDescent="0.25">
      <c r="A7" s="9" t="s">
        <v>132</v>
      </c>
      <c r="B7" s="9" t="s">
        <v>135</v>
      </c>
      <c r="C7" s="116">
        <v>1314.072631</v>
      </c>
      <c r="D7" s="116">
        <v>1007.288292</v>
      </c>
      <c r="E7" s="116">
        <v>1016.2970769999999</v>
      </c>
      <c r="F7" s="116">
        <v>1079.006396</v>
      </c>
      <c r="G7" s="116">
        <v>1149.2442490000001</v>
      </c>
      <c r="H7" s="116">
        <v>1217.4060959999999</v>
      </c>
      <c r="I7" s="116">
        <v>1113.587385</v>
      </c>
      <c r="J7" s="116">
        <v>1236.5138629999999</v>
      </c>
      <c r="K7" s="116">
        <v>1208.0306519999999</v>
      </c>
      <c r="L7" s="116">
        <v>1188</v>
      </c>
      <c r="N7"/>
    </row>
    <row r="8" spans="1:14" x14ac:dyDescent="0.2">
      <c r="B8" s="1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4" x14ac:dyDescent="0.2">
      <c r="B9" s="1"/>
      <c r="C9" s="1"/>
      <c r="D9" s="1"/>
      <c r="E9" s="1"/>
      <c r="F9" s="1"/>
      <c r="G9" s="1"/>
      <c r="H9" s="1"/>
    </row>
    <row r="10" spans="1:14" x14ac:dyDescent="0.2">
      <c r="A10" s="259" t="s">
        <v>609</v>
      </c>
      <c r="B10" s="264"/>
      <c r="C10" s="261"/>
      <c r="D10" s="261"/>
      <c r="E10" s="261"/>
      <c r="F10" s="261"/>
      <c r="G10" s="261"/>
      <c r="H10" s="261"/>
      <c r="I10" s="259"/>
      <c r="J10" s="259"/>
      <c r="K10" s="259"/>
      <c r="L10" s="259"/>
    </row>
    <row r="11" spans="1:14" x14ac:dyDescent="0.2">
      <c r="A11" s="6" t="s">
        <v>613</v>
      </c>
      <c r="B11" s="280"/>
      <c r="C11" s="12"/>
      <c r="D11" s="12"/>
      <c r="E11" s="12"/>
      <c r="F11" s="12"/>
      <c r="G11" s="12"/>
      <c r="H11" s="12"/>
      <c r="I11" s="6"/>
      <c r="J11" s="6"/>
      <c r="K11" s="6"/>
      <c r="L11" s="6"/>
    </row>
    <row r="15" spans="1:14" x14ac:dyDescent="0.2">
      <c r="C15" s="116"/>
      <c r="D15" s="116"/>
      <c r="E15" s="116"/>
      <c r="F15" s="116"/>
      <c r="G15" s="116"/>
      <c r="H15" s="116"/>
      <c r="I15" s="116"/>
      <c r="J15" s="116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5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42.85546875" style="1" customWidth="1"/>
    <col min="2" max="3" width="19.42578125" style="9" customWidth="1"/>
    <col min="4" max="16384" width="11.5703125" style="1"/>
  </cols>
  <sheetData>
    <row r="1" spans="1:5" x14ac:dyDescent="0.2">
      <c r="A1" s="2" t="s">
        <v>779</v>
      </c>
    </row>
    <row r="2" spans="1:5" x14ac:dyDescent="0.2">
      <c r="A2" s="174" t="s">
        <v>320</v>
      </c>
    </row>
    <row r="4" spans="1:5" x14ac:dyDescent="0.2">
      <c r="A4" s="4" t="s">
        <v>154</v>
      </c>
      <c r="B4" s="7" t="s">
        <v>155</v>
      </c>
      <c r="C4" s="7" t="s">
        <v>101</v>
      </c>
    </row>
    <row r="5" spans="1:5" x14ac:dyDescent="0.2">
      <c r="A5" s="1" t="s">
        <v>156</v>
      </c>
      <c r="B5" s="10" t="s">
        <v>157</v>
      </c>
      <c r="C5" s="10" t="s">
        <v>101</v>
      </c>
    </row>
    <row r="6" spans="1:5" x14ac:dyDescent="0.2">
      <c r="B6" s="10"/>
      <c r="C6" s="10"/>
    </row>
    <row r="7" spans="1:5" x14ac:dyDescent="0.2">
      <c r="A7" s="1" t="s">
        <v>114</v>
      </c>
      <c r="B7" s="32">
        <v>506.67490713000001</v>
      </c>
      <c r="C7" s="268">
        <v>0.24095585771874745</v>
      </c>
      <c r="D7" s="119"/>
    </row>
    <row r="8" spans="1:5" ht="15" x14ac:dyDescent="0.25">
      <c r="A8" s="1" t="s">
        <v>780</v>
      </c>
      <c r="B8" s="32">
        <v>288.11565451999996</v>
      </c>
      <c r="C8" s="268">
        <v>0.13701715573463891</v>
      </c>
      <c r="D8" s="119"/>
      <c r="E8"/>
    </row>
    <row r="9" spans="1:5" x14ac:dyDescent="0.2">
      <c r="A9" s="1" t="s">
        <v>159</v>
      </c>
      <c r="B9" s="32">
        <v>261.52313251999999</v>
      </c>
      <c r="C9" s="268">
        <v>0.12437073520493498</v>
      </c>
      <c r="D9" s="119"/>
    </row>
    <row r="10" spans="1:5" x14ac:dyDescent="0.2">
      <c r="A10" s="1" t="s">
        <v>117</v>
      </c>
      <c r="B10" s="32">
        <v>245.08202731999998</v>
      </c>
      <c r="C10" s="268">
        <v>0.11655195328074208</v>
      </c>
      <c r="D10" s="119"/>
    </row>
    <row r="11" spans="1:5" x14ac:dyDescent="0.2">
      <c r="A11" s="1" t="s">
        <v>158</v>
      </c>
      <c r="B11" s="32">
        <v>192.34910804999998</v>
      </c>
      <c r="C11" s="268">
        <v>9.1474126031136055E-2</v>
      </c>
      <c r="D11" s="119"/>
    </row>
    <row r="12" spans="1:5" x14ac:dyDescent="0.2">
      <c r="A12" s="1" t="s">
        <v>198</v>
      </c>
      <c r="B12" s="32">
        <v>104.40517967</v>
      </c>
      <c r="C12" s="268">
        <v>4.9651244345538748E-2</v>
      </c>
      <c r="D12" s="119"/>
    </row>
    <row r="13" spans="1:5" x14ac:dyDescent="0.2">
      <c r="A13" s="1" t="s">
        <v>116</v>
      </c>
      <c r="B13" s="32">
        <v>94.691971879999997</v>
      </c>
      <c r="C13" s="268">
        <v>4.5032001747761216E-2</v>
      </c>
      <c r="D13" s="119"/>
    </row>
    <row r="14" spans="1:5" x14ac:dyDescent="0.2">
      <c r="A14" s="1" t="s">
        <v>188</v>
      </c>
      <c r="B14" s="32">
        <v>65.867404710000002</v>
      </c>
      <c r="C14" s="268">
        <v>3.1324103037796154E-2</v>
      </c>
      <c r="D14" s="119"/>
    </row>
    <row r="15" spans="1:5" x14ac:dyDescent="0.2">
      <c r="A15" s="1" t="s">
        <v>197</v>
      </c>
      <c r="B15" s="32">
        <v>51.568186409999996</v>
      </c>
      <c r="C15" s="268">
        <v>2.4523923353152545E-2</v>
      </c>
      <c r="D15" s="119"/>
    </row>
    <row r="16" spans="1:5" x14ac:dyDescent="0.2">
      <c r="A16" s="1" t="s">
        <v>380</v>
      </c>
      <c r="B16" s="32">
        <v>45.42775803</v>
      </c>
      <c r="C16" s="268">
        <v>2.1603762582917647E-2</v>
      </c>
      <c r="D16" s="119"/>
    </row>
    <row r="17" spans="1:4" x14ac:dyDescent="0.2">
      <c r="A17" s="1" t="s">
        <v>161</v>
      </c>
      <c r="B17" s="32">
        <v>247.04</v>
      </c>
      <c r="C17" s="268">
        <v>0.11700000000000001</v>
      </c>
      <c r="D17" s="119"/>
    </row>
    <row r="18" spans="1:4" x14ac:dyDescent="0.2">
      <c r="B18" s="10"/>
    </row>
    <row r="19" spans="1:4" x14ac:dyDescent="0.2">
      <c r="A19" s="257" t="s">
        <v>162</v>
      </c>
      <c r="B19" s="258">
        <f>SUM(B7:B17)</f>
        <v>2102.7453302399999</v>
      </c>
      <c r="C19" s="322">
        <f>SUM(C7:C17)</f>
        <v>0.99950486303736574</v>
      </c>
    </row>
    <row r="24" spans="1:4" x14ac:dyDescent="0.2">
      <c r="A24" s="259" t="s">
        <v>660</v>
      </c>
      <c r="B24" s="261"/>
      <c r="C24" s="261"/>
    </row>
    <row r="25" spans="1:4" x14ac:dyDescent="0.2">
      <c r="A25" s="6" t="s">
        <v>661</v>
      </c>
      <c r="B25" s="12"/>
      <c r="C2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workbookViewId="0">
      <selection activeCell="A2" sqref="A2:XFD3"/>
    </sheetView>
  </sheetViews>
  <sheetFormatPr baseColWidth="10" defaultColWidth="11.5703125" defaultRowHeight="12" x14ac:dyDescent="0.2"/>
  <cols>
    <col min="1" max="1" width="25.140625" style="1" customWidth="1"/>
    <col min="2" max="4" width="22" style="9" customWidth="1"/>
    <col min="5" max="16384" width="11.5703125" style="1"/>
  </cols>
  <sheetData>
    <row r="1" spans="1:6" x14ac:dyDescent="0.2">
      <c r="A1" s="2" t="s">
        <v>868</v>
      </c>
    </row>
    <row r="2" spans="1:6" x14ac:dyDescent="0.2">
      <c r="A2" s="174" t="s">
        <v>28</v>
      </c>
      <c r="D2" s="262">
        <v>128521560</v>
      </c>
    </row>
    <row r="6" spans="1:6" x14ac:dyDescent="0.2">
      <c r="A6" s="4" t="s">
        <v>29</v>
      </c>
      <c r="B6" s="7" t="s">
        <v>30</v>
      </c>
      <c r="C6" s="7" t="s">
        <v>480</v>
      </c>
      <c r="D6" s="7" t="s">
        <v>101</v>
      </c>
    </row>
    <row r="7" spans="1:6" x14ac:dyDescent="0.2">
      <c r="A7" s="17"/>
      <c r="B7" s="13"/>
      <c r="C7" s="13"/>
      <c r="D7" s="13"/>
    </row>
    <row r="8" spans="1:6" x14ac:dyDescent="0.2">
      <c r="A8" s="1" t="s">
        <v>31</v>
      </c>
      <c r="B8" s="10">
        <v>32350</v>
      </c>
      <c r="C8" s="10">
        <v>13107000</v>
      </c>
      <c r="D8" s="30">
        <f>C8/$D$2</f>
        <v>0.10198288909658426</v>
      </c>
      <c r="F8" s="121"/>
    </row>
    <row r="9" spans="1:6" x14ac:dyDescent="0.2">
      <c r="A9" s="1" t="s">
        <v>548</v>
      </c>
      <c r="B9" s="10">
        <v>11871</v>
      </c>
      <c r="C9" s="10">
        <v>5104000</v>
      </c>
      <c r="D9" s="30">
        <f>C9/$D$2</f>
        <v>3.9713181196991382E-2</v>
      </c>
      <c r="F9" s="121"/>
    </row>
    <row r="10" spans="1:6" x14ac:dyDescent="0.2">
      <c r="A10" s="3"/>
      <c r="C10" s="10"/>
      <c r="D10" s="10"/>
    </row>
    <row r="11" spans="1:6" x14ac:dyDescent="0.2">
      <c r="A11" s="15" t="s">
        <v>32</v>
      </c>
      <c r="B11" s="18">
        <f>SUM(B8:B9)</f>
        <v>44221</v>
      </c>
      <c r="C11" s="18">
        <f>SUM(C8:C9)</f>
        <v>18211000</v>
      </c>
      <c r="D11" s="170">
        <f>C11/$D$2</f>
        <v>0.14169607029357564</v>
      </c>
    </row>
    <row r="14" spans="1:6" x14ac:dyDescent="0.2">
      <c r="A14" s="376" t="s">
        <v>869</v>
      </c>
      <c r="B14" s="261"/>
      <c r="C14" s="261"/>
      <c r="D14" s="261"/>
    </row>
    <row r="15" spans="1:6" x14ac:dyDescent="0.2">
      <c r="A15" s="6" t="s">
        <v>678</v>
      </c>
      <c r="B15" s="12"/>
      <c r="C15" s="12"/>
      <c r="D15" s="12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11" width="7.7109375" style="39" customWidth="1"/>
    <col min="12" max="16384" width="11.5703125" style="1"/>
  </cols>
  <sheetData>
    <row r="1" spans="1:16" s="178" customFormat="1" x14ac:dyDescent="0.2">
      <c r="A1" s="299" t="s">
        <v>737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6" x14ac:dyDescent="0.2">
      <c r="A2" s="174" t="s">
        <v>619</v>
      </c>
    </row>
    <row r="3" spans="1:16" x14ac:dyDescent="0.2">
      <c r="K3" s="125"/>
    </row>
    <row r="5" spans="1:16" ht="14.25" x14ac:dyDescent="0.2">
      <c r="A5" s="4" t="s">
        <v>154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6" x14ac:dyDescent="0.2">
      <c r="A6" s="1" t="s">
        <v>32</v>
      </c>
      <c r="B6" s="53">
        <f t="shared" ref="B6:K6" si="0">SUM(B8:B19)</f>
        <v>4148.4366057939997</v>
      </c>
      <c r="C6" s="53">
        <f t="shared" si="0"/>
        <v>4752.654082385</v>
      </c>
      <c r="D6" s="53">
        <f t="shared" si="0"/>
        <v>5079.2891574760006</v>
      </c>
      <c r="E6" s="53">
        <f t="shared" si="0"/>
        <v>5433.3123303930006</v>
      </c>
      <c r="F6" s="53">
        <f t="shared" si="0"/>
        <v>5438.9944825960001</v>
      </c>
      <c r="G6" s="53">
        <f t="shared" si="0"/>
        <v>4952.0248157799997</v>
      </c>
      <c r="H6" s="53">
        <f t="shared" si="0"/>
        <v>4712.4215976329997</v>
      </c>
      <c r="I6" s="53">
        <f t="shared" si="0"/>
        <v>4581.7938102779999</v>
      </c>
      <c r="J6" s="53">
        <f t="shared" si="0"/>
        <v>4560.1945556419996</v>
      </c>
      <c r="K6" s="53">
        <f t="shared" si="0"/>
        <v>4518.1155717740003</v>
      </c>
      <c r="L6" s="48"/>
      <c r="N6" s="48"/>
    </row>
    <row r="7" spans="1:16" x14ac:dyDescent="0.2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6" x14ac:dyDescent="0.2">
      <c r="A8" s="1" t="s">
        <v>114</v>
      </c>
      <c r="B8" s="53">
        <v>1850</v>
      </c>
      <c r="C8" s="53">
        <v>2400</v>
      </c>
      <c r="D8" s="53">
        <v>2610</v>
      </c>
      <c r="E8" s="53">
        <v>2850</v>
      </c>
      <c r="F8" s="53">
        <v>2800</v>
      </c>
      <c r="G8" s="53">
        <v>2335</v>
      </c>
      <c r="H8" s="53">
        <v>2340</v>
      </c>
      <c r="I8" s="53">
        <v>2150</v>
      </c>
      <c r="J8" s="53">
        <v>2100</v>
      </c>
      <c r="K8" s="53">
        <v>2100</v>
      </c>
      <c r="L8" s="119"/>
    </row>
    <row r="9" spans="1:16" x14ac:dyDescent="0.2">
      <c r="A9" s="1" t="s">
        <v>163</v>
      </c>
      <c r="B9" s="53">
        <v>625</v>
      </c>
      <c r="C9" s="53">
        <v>621</v>
      </c>
      <c r="D9" s="53">
        <v>622</v>
      </c>
      <c r="E9" s="53">
        <v>711</v>
      </c>
      <c r="F9" s="53">
        <v>728</v>
      </c>
      <c r="G9" s="53">
        <v>652</v>
      </c>
      <c r="H9" s="53">
        <v>453</v>
      </c>
      <c r="I9" s="53">
        <v>459</v>
      </c>
      <c r="J9" s="53">
        <v>432</v>
      </c>
      <c r="K9" s="53">
        <v>430</v>
      </c>
      <c r="L9" s="119"/>
      <c r="N9" s="119"/>
    </row>
    <row r="10" spans="1:16" x14ac:dyDescent="0.2">
      <c r="A10" s="270" t="s">
        <v>202</v>
      </c>
      <c r="B10" s="276">
        <v>261.98960579399994</v>
      </c>
      <c r="C10" s="276">
        <v>230.19908238500003</v>
      </c>
      <c r="D10" s="276">
        <v>249.23615747600002</v>
      </c>
      <c r="E10" s="276">
        <v>266.47233039299994</v>
      </c>
      <c r="F10" s="276">
        <v>277.29448259600002</v>
      </c>
      <c r="G10" s="276">
        <v>315.52481577999993</v>
      </c>
      <c r="H10" s="276">
        <v>314.42159763300003</v>
      </c>
      <c r="I10" s="276">
        <v>306.79381027800008</v>
      </c>
      <c r="J10" s="276">
        <v>289.19455564200013</v>
      </c>
      <c r="K10" s="276">
        <v>308.11557177399999</v>
      </c>
      <c r="L10" s="119"/>
      <c r="N10" s="119"/>
      <c r="O10" s="43"/>
    </row>
    <row r="11" spans="1:16" x14ac:dyDescent="0.2">
      <c r="A11" s="1" t="s">
        <v>116</v>
      </c>
      <c r="B11" s="53">
        <v>369</v>
      </c>
      <c r="C11" s="53">
        <v>342</v>
      </c>
      <c r="D11" s="53">
        <v>345</v>
      </c>
      <c r="E11" s="53">
        <v>340</v>
      </c>
      <c r="F11" s="53">
        <v>379</v>
      </c>
      <c r="G11" s="53">
        <v>367</v>
      </c>
      <c r="H11" s="53">
        <v>346</v>
      </c>
      <c r="I11" s="53">
        <v>310</v>
      </c>
      <c r="J11" s="53">
        <v>280</v>
      </c>
      <c r="K11" s="53">
        <v>280</v>
      </c>
      <c r="L11" s="119"/>
      <c r="N11" s="119"/>
    </row>
    <row r="12" spans="1:16" x14ac:dyDescent="0.2">
      <c r="A12" s="1" t="s">
        <v>457</v>
      </c>
      <c r="B12" s="53">
        <v>192.06200000000001</v>
      </c>
      <c r="C12" s="53">
        <v>223.71700000000001</v>
      </c>
      <c r="D12" s="53">
        <v>210.38200000000001</v>
      </c>
      <c r="E12" s="53">
        <v>210</v>
      </c>
      <c r="F12" s="53">
        <v>250</v>
      </c>
      <c r="G12" s="53">
        <v>254</v>
      </c>
      <c r="H12" s="53">
        <v>232</v>
      </c>
      <c r="I12" s="53">
        <v>243</v>
      </c>
      <c r="J12" s="152">
        <v>240</v>
      </c>
      <c r="K12" s="152">
        <v>240</v>
      </c>
      <c r="L12" s="119"/>
      <c r="N12" s="119"/>
      <c r="P12" s="43"/>
    </row>
    <row r="13" spans="1:16" x14ac:dyDescent="0.2">
      <c r="A13" s="1" t="s">
        <v>164</v>
      </c>
      <c r="B13" s="53">
        <v>97</v>
      </c>
      <c r="C13" s="53">
        <v>94.5</v>
      </c>
      <c r="D13" s="53">
        <v>195.6</v>
      </c>
      <c r="E13" s="53">
        <v>223.3</v>
      </c>
      <c r="F13" s="53">
        <v>225</v>
      </c>
      <c r="G13" s="53">
        <v>225</v>
      </c>
      <c r="H13" s="53">
        <v>250</v>
      </c>
      <c r="I13" s="53">
        <v>200</v>
      </c>
      <c r="J13" s="152">
        <v>220</v>
      </c>
      <c r="K13" s="152">
        <v>220</v>
      </c>
      <c r="L13" s="119"/>
    </row>
    <row r="14" spans="1:16" x14ac:dyDescent="0.2">
      <c r="A14" s="1" t="s">
        <v>190</v>
      </c>
      <c r="B14" s="53">
        <v>97</v>
      </c>
      <c r="C14" s="53">
        <v>88</v>
      </c>
      <c r="D14" s="53">
        <v>103</v>
      </c>
      <c r="E14" s="53">
        <v>106</v>
      </c>
      <c r="F14" s="53">
        <v>106</v>
      </c>
      <c r="G14" s="53">
        <v>136</v>
      </c>
      <c r="H14" s="53">
        <v>147</v>
      </c>
      <c r="I14" s="53">
        <v>170</v>
      </c>
      <c r="J14" s="152">
        <v>192</v>
      </c>
      <c r="K14" s="152">
        <v>190</v>
      </c>
      <c r="L14" s="119"/>
    </row>
    <row r="15" spans="1:16" x14ac:dyDescent="0.2">
      <c r="A15" s="1" t="s">
        <v>376</v>
      </c>
      <c r="B15" s="53">
        <v>72.802999999999997</v>
      </c>
      <c r="C15" s="53">
        <v>100.051</v>
      </c>
      <c r="D15" s="53">
        <v>79.043999999999997</v>
      </c>
      <c r="E15" s="53">
        <v>82</v>
      </c>
      <c r="F15" s="53">
        <v>94</v>
      </c>
      <c r="G15" s="53">
        <v>82</v>
      </c>
      <c r="H15" s="53">
        <v>75</v>
      </c>
      <c r="I15" s="53">
        <v>110</v>
      </c>
      <c r="J15" s="152">
        <v>112</v>
      </c>
      <c r="K15" s="152">
        <v>100</v>
      </c>
      <c r="L15" s="119"/>
    </row>
    <row r="16" spans="1:16" x14ac:dyDescent="0.2">
      <c r="A16" s="1" t="s">
        <v>579</v>
      </c>
      <c r="B16" s="53">
        <v>35.4</v>
      </c>
      <c r="C16" s="53">
        <v>38.799999999999997</v>
      </c>
      <c r="D16" s="53">
        <v>38.1</v>
      </c>
      <c r="E16" s="53">
        <v>38</v>
      </c>
      <c r="F16" s="53">
        <v>38</v>
      </c>
      <c r="G16" s="53">
        <v>41</v>
      </c>
      <c r="H16" s="53">
        <v>41</v>
      </c>
      <c r="I16" s="53">
        <v>112</v>
      </c>
      <c r="J16" s="152">
        <v>86</v>
      </c>
      <c r="K16" s="152">
        <v>90</v>
      </c>
      <c r="L16" s="119"/>
    </row>
    <row r="17" spans="1:12" x14ac:dyDescent="0.2">
      <c r="A17" s="1" t="s">
        <v>469</v>
      </c>
      <c r="B17" s="53">
        <v>23</v>
      </c>
      <c r="C17" s="53">
        <v>40</v>
      </c>
      <c r="D17" s="53">
        <v>56</v>
      </c>
      <c r="E17" s="53">
        <v>78</v>
      </c>
      <c r="F17" s="53">
        <v>65.400000000000006</v>
      </c>
      <c r="G17" s="53">
        <v>74</v>
      </c>
      <c r="H17" s="53">
        <v>76</v>
      </c>
      <c r="I17" s="53">
        <v>68</v>
      </c>
      <c r="J17" s="152">
        <v>76</v>
      </c>
      <c r="K17" s="152">
        <v>70</v>
      </c>
      <c r="L17" s="119"/>
    </row>
    <row r="18" spans="1:12" x14ac:dyDescent="0.2">
      <c r="A18" s="1" t="s">
        <v>370</v>
      </c>
      <c r="B18" s="53">
        <v>68</v>
      </c>
      <c r="C18" s="53">
        <v>61.999000000000002</v>
      </c>
      <c r="D18" s="53">
        <v>63.551000000000002</v>
      </c>
      <c r="E18" s="53">
        <v>59.555999999999997</v>
      </c>
      <c r="F18" s="53">
        <v>71</v>
      </c>
      <c r="G18" s="53">
        <v>76</v>
      </c>
      <c r="H18" s="53">
        <v>79</v>
      </c>
      <c r="I18" s="53">
        <v>74</v>
      </c>
      <c r="J18" s="152">
        <v>65</v>
      </c>
      <c r="K18" s="152">
        <v>60</v>
      </c>
      <c r="L18" s="119"/>
    </row>
    <row r="19" spans="1:12" x14ac:dyDescent="0.2">
      <c r="A19" s="1" t="s">
        <v>161</v>
      </c>
      <c r="B19" s="39">
        <v>457.18199999999996</v>
      </c>
      <c r="C19" s="39">
        <v>512.38800000000003</v>
      </c>
      <c r="D19" s="39">
        <v>507.37600000000009</v>
      </c>
      <c r="E19" s="39">
        <v>468.98399999999998</v>
      </c>
      <c r="F19" s="39">
        <v>405.3</v>
      </c>
      <c r="G19" s="39">
        <v>394.5</v>
      </c>
      <c r="H19" s="39">
        <v>359</v>
      </c>
      <c r="I19" s="39">
        <v>379</v>
      </c>
      <c r="J19" s="300">
        <v>468</v>
      </c>
      <c r="K19" s="300">
        <v>430</v>
      </c>
      <c r="L19" s="119"/>
    </row>
    <row r="21" spans="1:12" x14ac:dyDescent="0.2">
      <c r="A21" s="425" t="s">
        <v>676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</row>
    <row r="22" spans="1:12" ht="24" customHeight="1" x14ac:dyDescent="0.2">
      <c r="A22" s="426" t="s">
        <v>677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</row>
  </sheetData>
  <sortState ref="A8:K22">
    <sortCondition descending="1" ref="K8"/>
  </sortState>
  <mergeCells count="2">
    <mergeCell ref="A21:K21"/>
    <mergeCell ref="A22:K2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0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34.7109375" style="1" customWidth="1"/>
    <col min="2" max="11" width="9.42578125" style="39" customWidth="1"/>
    <col min="12" max="16384" width="11.5703125" style="1"/>
  </cols>
  <sheetData>
    <row r="1" spans="1:15" s="178" customFormat="1" x14ac:dyDescent="0.2">
      <c r="A1" s="299" t="s">
        <v>735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5" x14ac:dyDescent="0.2">
      <c r="A2" s="174" t="s">
        <v>199</v>
      </c>
    </row>
    <row r="3" spans="1:15" x14ac:dyDescent="0.2">
      <c r="B3" s="301"/>
      <c r="C3" s="301"/>
      <c r="D3" s="301"/>
      <c r="E3" s="301"/>
      <c r="F3" s="301"/>
      <c r="G3" s="301"/>
      <c r="H3" s="301"/>
      <c r="I3" s="301"/>
      <c r="J3" s="301"/>
      <c r="K3" s="125"/>
    </row>
    <row r="5" spans="1:15" ht="14.25" x14ac:dyDescent="0.2">
      <c r="A5" s="4" t="s">
        <v>149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5" x14ac:dyDescent="0.2">
      <c r="A6" s="2" t="s">
        <v>32</v>
      </c>
      <c r="B6" s="135">
        <f t="shared" ref="B6:K6" si="0">SUM(B8:B28)</f>
        <v>261989.605794</v>
      </c>
      <c r="C6" s="135">
        <f t="shared" si="0"/>
        <v>230199.08238499996</v>
      </c>
      <c r="D6" s="135">
        <f t="shared" si="0"/>
        <v>249236.15747599999</v>
      </c>
      <c r="E6" s="135">
        <f t="shared" si="0"/>
        <v>266472.33039300004</v>
      </c>
      <c r="F6" s="135">
        <f t="shared" si="0"/>
        <v>277294.4825959999</v>
      </c>
      <c r="G6" s="135">
        <f t="shared" si="0"/>
        <v>315524.81577999995</v>
      </c>
      <c r="H6" s="135">
        <f t="shared" si="0"/>
        <v>314421.59763299994</v>
      </c>
      <c r="I6" s="135">
        <f t="shared" si="0"/>
        <v>306783.61933000013</v>
      </c>
      <c r="J6" s="135">
        <f t="shared" si="0"/>
        <v>289122.51396000007</v>
      </c>
      <c r="K6" s="135">
        <f t="shared" si="0"/>
        <v>308115.57177400007</v>
      </c>
      <c r="L6" s="119"/>
      <c r="M6" s="48"/>
    </row>
    <row r="7" spans="1:15" x14ac:dyDescent="0.2">
      <c r="B7" s="47"/>
      <c r="C7" s="40"/>
      <c r="D7" s="47"/>
      <c r="E7" s="40"/>
      <c r="F7" s="47"/>
      <c r="G7" s="40"/>
      <c r="H7" s="40"/>
      <c r="I7" s="40"/>
      <c r="J7" s="40"/>
      <c r="K7" s="40"/>
      <c r="O7" s="43"/>
    </row>
    <row r="8" spans="1:15" x14ac:dyDescent="0.2">
      <c r="A8" s="1" t="s">
        <v>363</v>
      </c>
      <c r="B8" s="53">
        <v>12687.364455999999</v>
      </c>
      <c r="C8" s="53">
        <v>12132.693448999999</v>
      </c>
      <c r="D8" s="53">
        <v>19152.240313999999</v>
      </c>
      <c r="E8" s="53">
        <v>21571.939730999999</v>
      </c>
      <c r="F8" s="53">
        <v>18287.778206999999</v>
      </c>
      <c r="G8" s="53">
        <v>17412.980583</v>
      </c>
      <c r="H8" s="53">
        <v>20989.389628000001</v>
      </c>
      <c r="I8" s="53">
        <v>25367.013831000004</v>
      </c>
      <c r="J8" s="53">
        <v>27406.053583000004</v>
      </c>
      <c r="K8" s="53">
        <v>27355.840535999996</v>
      </c>
      <c r="L8" s="119"/>
      <c r="M8" s="119"/>
    </row>
    <row r="9" spans="1:15" x14ac:dyDescent="0.2">
      <c r="A9" s="1" t="s">
        <v>150</v>
      </c>
      <c r="B9" s="53">
        <v>13435.0682</v>
      </c>
      <c r="C9" s="53">
        <v>11074.4138</v>
      </c>
      <c r="D9" s="53">
        <v>13482.4372</v>
      </c>
      <c r="E9" s="53">
        <v>10801.016899999999</v>
      </c>
      <c r="F9" s="53">
        <v>2695.1340999999998</v>
      </c>
      <c r="G9" s="53">
        <v>23036.473399999999</v>
      </c>
      <c r="H9" s="53">
        <v>15929.561400000001</v>
      </c>
      <c r="I9" s="53">
        <v>23926.716604000001</v>
      </c>
      <c r="J9" s="53">
        <v>24096.155634999999</v>
      </c>
      <c r="K9" s="53">
        <v>27054.476991999996</v>
      </c>
      <c r="L9" s="119"/>
      <c r="M9" s="119"/>
    </row>
    <row r="10" spans="1:15" x14ac:dyDescent="0.2">
      <c r="A10" s="1" t="s">
        <v>595</v>
      </c>
      <c r="B10" s="53">
        <v>22518.490869000001</v>
      </c>
      <c r="C10" s="53">
        <v>20420.579760000001</v>
      </c>
      <c r="D10" s="53">
        <v>24903.441964999998</v>
      </c>
      <c r="E10" s="53">
        <v>28636.952542999999</v>
      </c>
      <c r="F10" s="53">
        <v>27058.279802000005</v>
      </c>
      <c r="G10" s="53">
        <v>30908.97537</v>
      </c>
      <c r="H10" s="53">
        <v>27828.028141000003</v>
      </c>
      <c r="I10" s="53">
        <v>30370.446480999999</v>
      </c>
      <c r="J10" s="53">
        <v>24974.085601000002</v>
      </c>
      <c r="K10" s="53">
        <v>23718.014838999999</v>
      </c>
      <c r="L10" s="119"/>
      <c r="M10" s="119"/>
    </row>
    <row r="11" spans="1:15" x14ac:dyDescent="0.2">
      <c r="A11" s="1" t="s">
        <v>39</v>
      </c>
      <c r="B11" s="52">
        <v>48486.565350000012</v>
      </c>
      <c r="C11" s="52">
        <v>28967.274343999998</v>
      </c>
      <c r="D11" s="52">
        <v>32663.958731000002</v>
      </c>
      <c r="E11" s="52">
        <v>33556.559950000003</v>
      </c>
      <c r="F11" s="52">
        <v>23769.395775000001</v>
      </c>
      <c r="G11" s="52">
        <v>27275.451324000001</v>
      </c>
      <c r="H11" s="53">
        <v>26083.018351000002</v>
      </c>
      <c r="I11" s="53">
        <v>19690.506062999997</v>
      </c>
      <c r="J11" s="152">
        <v>21089.213029999999</v>
      </c>
      <c r="K11" s="152">
        <v>22039.375037999998</v>
      </c>
      <c r="L11" s="119"/>
      <c r="M11" s="119"/>
      <c r="O11" s="43"/>
    </row>
    <row r="12" spans="1:15" x14ac:dyDescent="0.2">
      <c r="A12" s="1" t="s">
        <v>681</v>
      </c>
      <c r="B12" s="53">
        <v>9576.5746069999987</v>
      </c>
      <c r="C12" s="53">
        <v>8365.0969499999992</v>
      </c>
      <c r="D12" s="53">
        <v>8020.4885000000004</v>
      </c>
      <c r="E12" s="53">
        <v>14387.147820000002</v>
      </c>
      <c r="F12" s="53">
        <v>16502.188399999999</v>
      </c>
      <c r="G12" s="53">
        <v>17872.560319</v>
      </c>
      <c r="H12" s="53">
        <v>18919.230437000002</v>
      </c>
      <c r="I12" s="53">
        <v>16474.033961999998</v>
      </c>
      <c r="J12" s="152">
        <v>18519.031879999999</v>
      </c>
      <c r="K12" s="152">
        <v>18681.011737000001</v>
      </c>
      <c r="L12" s="119"/>
      <c r="M12" s="119"/>
    </row>
    <row r="13" spans="1:15" x14ac:dyDescent="0.2">
      <c r="A13" s="1" t="s">
        <v>682</v>
      </c>
      <c r="B13" s="53">
        <v>10159.082129</v>
      </c>
      <c r="C13" s="53">
        <v>10209.384212999999</v>
      </c>
      <c r="D13" s="53">
        <v>9954.3953359999996</v>
      </c>
      <c r="E13" s="53">
        <v>10598.664193000001</v>
      </c>
      <c r="F13" s="53">
        <v>12540.425424000001</v>
      </c>
      <c r="G13" s="53">
        <v>14422.092688000001</v>
      </c>
      <c r="H13" s="53">
        <v>17731.706086999999</v>
      </c>
      <c r="I13" s="53">
        <v>16171.801303</v>
      </c>
      <c r="J13" s="152">
        <v>16142.736983999999</v>
      </c>
      <c r="K13" s="152">
        <v>16931.570753999997</v>
      </c>
      <c r="L13" s="119"/>
      <c r="M13" s="119"/>
    </row>
    <row r="14" spans="1:15" x14ac:dyDescent="0.2">
      <c r="A14" s="1" t="s">
        <v>612</v>
      </c>
      <c r="B14" s="53">
        <v>13996.20786</v>
      </c>
      <c r="C14" s="53">
        <v>11687.70882</v>
      </c>
      <c r="D14" s="53">
        <v>12176.22752</v>
      </c>
      <c r="E14" s="53">
        <v>11033.694610000002</v>
      </c>
      <c r="F14" s="53">
        <v>12188.170301</v>
      </c>
      <c r="G14" s="53">
        <v>21477.263709999999</v>
      </c>
      <c r="H14" s="53">
        <v>24130.063150000002</v>
      </c>
      <c r="I14" s="53">
        <v>21387.0936</v>
      </c>
      <c r="J14" s="152">
        <v>19680.250359999998</v>
      </c>
      <c r="K14" s="152">
        <v>16677.648740000001</v>
      </c>
      <c r="L14" s="119"/>
      <c r="M14" s="119"/>
    </row>
    <row r="15" spans="1:15" x14ac:dyDescent="0.2">
      <c r="A15" s="1" t="s">
        <v>266</v>
      </c>
      <c r="B15" s="53">
        <v>21555.818385999999</v>
      </c>
      <c r="C15" s="53">
        <v>16237.185759000002</v>
      </c>
      <c r="D15" s="53">
        <v>16976.193529</v>
      </c>
      <c r="E15" s="53">
        <v>17449.081898999997</v>
      </c>
      <c r="F15" s="53">
        <v>21998.697175000001</v>
      </c>
      <c r="G15" s="53">
        <v>18373.681547</v>
      </c>
      <c r="H15" s="53">
        <v>17191.034302</v>
      </c>
      <c r="I15" s="53">
        <v>13822.731567000001</v>
      </c>
      <c r="J15" s="152">
        <v>13322.794997999999</v>
      </c>
      <c r="K15" s="152">
        <v>16590.933846</v>
      </c>
      <c r="L15" s="119"/>
      <c r="M15" s="119"/>
      <c r="O15" s="48"/>
    </row>
    <row r="16" spans="1:15" x14ac:dyDescent="0.2">
      <c r="A16" s="1" t="s">
        <v>193</v>
      </c>
      <c r="B16" s="53">
        <v>9975.1904539999996</v>
      </c>
      <c r="C16" s="53">
        <v>9008.1383000000005</v>
      </c>
      <c r="D16" s="53">
        <v>8172.591335000001</v>
      </c>
      <c r="E16" s="53">
        <v>8118.2822889999998</v>
      </c>
      <c r="F16" s="53">
        <v>7371.0804629999993</v>
      </c>
      <c r="G16" s="53">
        <v>10895.522250000002</v>
      </c>
      <c r="H16" s="53">
        <v>15075.091064</v>
      </c>
      <c r="I16" s="53">
        <v>13922.304494</v>
      </c>
      <c r="J16" s="152">
        <v>13124.158054</v>
      </c>
      <c r="K16" s="152">
        <v>14450.595597000001</v>
      </c>
      <c r="L16" s="119"/>
      <c r="M16" s="119"/>
    </row>
    <row r="17" spans="1:13" x14ac:dyDescent="0.2">
      <c r="A17" s="1" t="s">
        <v>680</v>
      </c>
      <c r="B17" s="52">
        <v>7951.9535879999994</v>
      </c>
      <c r="C17" s="52">
        <v>9240.0729980000015</v>
      </c>
      <c r="D17" s="52">
        <v>9759.4905799999997</v>
      </c>
      <c r="E17" s="52">
        <v>15258.743</v>
      </c>
      <c r="F17" s="52">
        <v>16684.838929999998</v>
      </c>
      <c r="G17" s="52">
        <v>17682.722319</v>
      </c>
      <c r="H17" s="53">
        <v>18307.251751000003</v>
      </c>
      <c r="I17" s="53">
        <v>17057.858871</v>
      </c>
      <c r="J17" s="152">
        <v>14788.928383</v>
      </c>
      <c r="K17" s="152">
        <v>14445.678172000002</v>
      </c>
      <c r="L17" s="119"/>
      <c r="M17" s="119"/>
    </row>
    <row r="18" spans="1:13" x14ac:dyDescent="0.2">
      <c r="A18" s="1" t="s">
        <v>620</v>
      </c>
      <c r="B18" s="53" t="s">
        <v>47</v>
      </c>
      <c r="C18" s="53" t="s">
        <v>47</v>
      </c>
      <c r="D18" s="53" t="s">
        <v>47</v>
      </c>
      <c r="E18" s="53" t="s">
        <v>47</v>
      </c>
      <c r="F18" s="53" t="s">
        <v>47</v>
      </c>
      <c r="G18" s="53">
        <v>7227.0339750000012</v>
      </c>
      <c r="H18" s="53">
        <v>11291.454092</v>
      </c>
      <c r="I18" s="53">
        <v>8924.1680109999998</v>
      </c>
      <c r="J18" s="152">
        <v>10948.625767</v>
      </c>
      <c r="K18" s="152">
        <v>14255.666545</v>
      </c>
      <c r="L18" s="119"/>
      <c r="M18" s="119"/>
    </row>
    <row r="19" spans="1:13" x14ac:dyDescent="0.2">
      <c r="A19" s="1" t="s">
        <v>273</v>
      </c>
      <c r="B19" s="52" t="s">
        <v>47</v>
      </c>
      <c r="C19" s="52" t="s">
        <v>47</v>
      </c>
      <c r="D19" s="52">
        <v>5423.7615489999998</v>
      </c>
      <c r="E19" s="52">
        <v>7540.1182150000004</v>
      </c>
      <c r="F19" s="53">
        <v>7883.3561850000006</v>
      </c>
      <c r="G19" s="53">
        <v>8813.8343590000004</v>
      </c>
      <c r="H19" s="53">
        <v>12787.508997999999</v>
      </c>
      <c r="I19" s="53">
        <v>10773.747085000001</v>
      </c>
      <c r="J19" s="152">
        <v>9997.9357110000001</v>
      </c>
      <c r="K19" s="152">
        <v>11007.908520000001</v>
      </c>
      <c r="L19" s="119"/>
      <c r="M19" s="119"/>
    </row>
    <row r="20" spans="1:13" x14ac:dyDescent="0.2">
      <c r="A20" s="1" t="s">
        <v>621</v>
      </c>
      <c r="B20" s="52" t="s">
        <v>47</v>
      </c>
      <c r="C20" s="52" t="s">
        <v>47</v>
      </c>
      <c r="D20" s="52" t="s">
        <v>47</v>
      </c>
      <c r="E20" s="52" t="s">
        <v>47</v>
      </c>
      <c r="F20" s="53" t="s">
        <v>47</v>
      </c>
      <c r="G20" s="53" t="s">
        <v>47</v>
      </c>
      <c r="H20" s="53">
        <v>3439.0760509999996</v>
      </c>
      <c r="I20" s="53">
        <v>6589.599255000001</v>
      </c>
      <c r="J20" s="152">
        <v>6219.7204400000001</v>
      </c>
      <c r="K20" s="152">
        <v>9529.3853799999997</v>
      </c>
    </row>
    <row r="21" spans="1:13" x14ac:dyDescent="0.2">
      <c r="A21" s="1" t="s">
        <v>192</v>
      </c>
      <c r="B21" s="53">
        <v>18868.153088999999</v>
      </c>
      <c r="C21" s="53">
        <v>15730.643800000002</v>
      </c>
      <c r="D21" s="53">
        <v>12506.810019999999</v>
      </c>
      <c r="E21" s="53">
        <v>13275.870700000001</v>
      </c>
      <c r="F21" s="53">
        <v>15259.119314</v>
      </c>
      <c r="G21" s="53">
        <v>15121.356265</v>
      </c>
      <c r="H21" s="53">
        <v>8985.9712999999992</v>
      </c>
      <c r="I21" s="53">
        <v>8318.3711000000003</v>
      </c>
      <c r="J21" s="152">
        <v>7941.3187999999991</v>
      </c>
      <c r="K21" s="152">
        <v>8817.6456470000012</v>
      </c>
    </row>
    <row r="22" spans="1:13" x14ac:dyDescent="0.2">
      <c r="A22" s="1" t="s">
        <v>594</v>
      </c>
      <c r="B22" s="53">
        <v>6282.3238089999995</v>
      </c>
      <c r="C22" s="53">
        <v>4082.6974289999998</v>
      </c>
      <c r="D22" s="53">
        <v>4748.402889</v>
      </c>
      <c r="E22" s="53">
        <v>5012.2352790000004</v>
      </c>
      <c r="F22" s="53">
        <v>6234.7233190000006</v>
      </c>
      <c r="G22" s="53">
        <v>4357.1197709999997</v>
      </c>
      <c r="H22" s="53">
        <v>4901.1064280000001</v>
      </c>
      <c r="I22" s="53">
        <v>5212.4126390000001</v>
      </c>
      <c r="J22" s="152">
        <v>6228.4979469999998</v>
      </c>
      <c r="K22" s="152">
        <v>8372.7991250000014</v>
      </c>
    </row>
    <row r="23" spans="1:13" x14ac:dyDescent="0.2">
      <c r="A23" s="1" t="s">
        <v>617</v>
      </c>
      <c r="B23" s="52">
        <v>12541.648700000002</v>
      </c>
      <c r="C23" s="52">
        <v>11470.224099999999</v>
      </c>
      <c r="D23" s="52">
        <v>9552.5780999999988</v>
      </c>
      <c r="E23" s="52">
        <v>8597.3853999999992</v>
      </c>
      <c r="F23" s="52">
        <v>8521.8780000000006</v>
      </c>
      <c r="G23" s="52">
        <v>6992.5135999999993</v>
      </c>
      <c r="H23" s="53">
        <v>5905.0241999999998</v>
      </c>
      <c r="I23" s="53">
        <v>8220.8909000000003</v>
      </c>
      <c r="J23" s="152">
        <v>7941.5684999999985</v>
      </c>
      <c r="K23" s="152">
        <v>7633.7353199999998</v>
      </c>
    </row>
    <row r="24" spans="1:13" x14ac:dyDescent="0.2">
      <c r="A24" s="1" t="s">
        <v>517</v>
      </c>
      <c r="B24" s="53" t="s">
        <v>47</v>
      </c>
      <c r="C24" s="53">
        <v>18750.846284000003</v>
      </c>
      <c r="D24" s="53">
        <v>20329.990231</v>
      </c>
      <c r="E24" s="53">
        <v>9345.921065999999</v>
      </c>
      <c r="F24" s="53">
        <v>6410.6544889999996</v>
      </c>
      <c r="G24" s="53">
        <v>5242.798698999999</v>
      </c>
      <c r="H24" s="53">
        <v>973.39782799999989</v>
      </c>
      <c r="I24" s="53">
        <v>3824.4814170000004</v>
      </c>
      <c r="J24" s="152">
        <v>4522.700092</v>
      </c>
      <c r="K24" s="152">
        <v>7400.0957600000002</v>
      </c>
    </row>
    <row r="25" spans="1:13" x14ac:dyDescent="0.2">
      <c r="A25" s="1" t="s">
        <v>590</v>
      </c>
      <c r="B25" s="52">
        <v>6095.3345999999992</v>
      </c>
      <c r="C25" s="52">
        <v>2069.1911</v>
      </c>
      <c r="D25" s="52">
        <v>2831.2782999999999</v>
      </c>
      <c r="E25" s="52">
        <v>4031.7458999999994</v>
      </c>
      <c r="F25" s="52">
        <v>5859.3234000000002</v>
      </c>
      <c r="G25" s="52">
        <v>8716.1828000000005</v>
      </c>
      <c r="H25" s="52">
        <v>13112.112703000003</v>
      </c>
      <c r="I25" s="53">
        <v>17288.629320000004</v>
      </c>
      <c r="J25" s="152">
        <v>6779.6753809999991</v>
      </c>
      <c r="K25" s="152">
        <v>6288.7777349999988</v>
      </c>
    </row>
    <row r="26" spans="1:13" x14ac:dyDescent="0.2">
      <c r="A26" s="1" t="s">
        <v>42</v>
      </c>
      <c r="B26" s="43">
        <v>0</v>
      </c>
      <c r="C26" s="43">
        <v>0</v>
      </c>
      <c r="D26" s="43">
        <v>0</v>
      </c>
      <c r="E26" s="43">
        <v>2324.4867999999997</v>
      </c>
      <c r="F26" s="43">
        <v>11500.480300000001</v>
      </c>
      <c r="G26" s="43">
        <v>14853.802575000002</v>
      </c>
      <c r="H26" s="43">
        <v>9494.1044229999989</v>
      </c>
      <c r="I26" s="43">
        <v>5309.8231660000001</v>
      </c>
      <c r="J26" s="43">
        <v>4032.0991000000004</v>
      </c>
      <c r="K26" s="152">
        <v>5839.0984049999988</v>
      </c>
    </row>
    <row r="27" spans="1:13" x14ac:dyDescent="0.2">
      <c r="A27" s="1" t="s">
        <v>736</v>
      </c>
      <c r="B27" s="52">
        <v>3832.4313419999999</v>
      </c>
      <c r="C27" s="52">
        <v>4971.0797270000003</v>
      </c>
      <c r="D27" s="52">
        <v>4493.4830529999999</v>
      </c>
      <c r="E27" s="52">
        <v>4682.7952810000006</v>
      </c>
      <c r="F27" s="52">
        <v>6310.8016859999998</v>
      </c>
      <c r="G27" s="53">
        <v>6032.9960620000002</v>
      </c>
      <c r="H27" s="53">
        <v>7843.6274149999999</v>
      </c>
      <c r="I27" s="53">
        <v>6424.539033</v>
      </c>
      <c r="J27" s="152">
        <v>7143.4817720000001</v>
      </c>
      <c r="K27" s="152">
        <v>5267.1138190000001</v>
      </c>
    </row>
    <row r="28" spans="1:13" x14ac:dyDescent="0.2">
      <c r="A28" s="1" t="s">
        <v>175</v>
      </c>
      <c r="B28" s="43">
        <v>44027.398355000012</v>
      </c>
      <c r="C28" s="43">
        <v>35781.851551999978</v>
      </c>
      <c r="D28" s="43">
        <v>34088.38832399997</v>
      </c>
      <c r="E28" s="43">
        <v>40249.688817000046</v>
      </c>
      <c r="F28" s="43">
        <v>50218.157325999869</v>
      </c>
      <c r="G28" s="43">
        <v>38809.454163999937</v>
      </c>
      <c r="H28" s="43">
        <v>33503.839883999899</v>
      </c>
      <c r="I28" s="43">
        <v>27706.450628000137</v>
      </c>
      <c r="J28" s="43">
        <v>24223.481942000042</v>
      </c>
      <c r="K28" s="152">
        <v>25758.199267000076</v>
      </c>
    </row>
    <row r="29" spans="1:13" x14ac:dyDescent="0.2">
      <c r="A29" s="259" t="s">
        <v>704</v>
      </c>
      <c r="B29" s="264"/>
      <c r="C29" s="293"/>
      <c r="D29" s="293"/>
      <c r="E29" s="293"/>
      <c r="F29" s="293"/>
      <c r="G29" s="293"/>
      <c r="H29" s="293"/>
      <c r="I29" s="294"/>
      <c r="J29" s="294"/>
      <c r="K29" s="293"/>
    </row>
    <row r="30" spans="1:13" x14ac:dyDescent="0.2">
      <c r="A30" s="6" t="s">
        <v>597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</sheetData>
  <sortState ref="A8:K27">
    <sortCondition descending="1" ref="K8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11" width="10.7109375" style="39" customWidth="1"/>
    <col min="12" max="16384" width="11.5703125" style="1"/>
  </cols>
  <sheetData>
    <row r="1" spans="1:14" s="178" customFormat="1" x14ac:dyDescent="0.2">
      <c r="A1" s="299" t="s">
        <v>738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 x14ac:dyDescent="0.2">
      <c r="A2" s="174" t="s">
        <v>200</v>
      </c>
    </row>
    <row r="4" spans="1:14" x14ac:dyDescent="0.2">
      <c r="N4" s="43"/>
    </row>
    <row r="5" spans="1:14" ht="14.25" x14ac:dyDescent="0.2">
      <c r="A5" s="4" t="s">
        <v>305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4" x14ac:dyDescent="0.2">
      <c r="A6" s="2" t="s">
        <v>32</v>
      </c>
      <c r="B6" s="135">
        <f t="shared" ref="B6:K6" si="0">SUM(B8:B19)</f>
        <v>261989.605794</v>
      </c>
      <c r="C6" s="135">
        <f t="shared" si="0"/>
        <v>230199.08238499996</v>
      </c>
      <c r="D6" s="135">
        <f t="shared" si="0"/>
        <v>249236.15747600002</v>
      </c>
      <c r="E6" s="135">
        <f t="shared" si="0"/>
        <v>266472.33039299998</v>
      </c>
      <c r="F6" s="135">
        <f t="shared" si="0"/>
        <v>277294.48259599996</v>
      </c>
      <c r="G6" s="135">
        <f t="shared" si="0"/>
        <v>315524.81577999995</v>
      </c>
      <c r="H6" s="135">
        <f t="shared" si="0"/>
        <v>314421.597633</v>
      </c>
      <c r="I6" s="135">
        <f>SUM(I8:I19)</f>
        <v>306783.61933000002</v>
      </c>
      <c r="J6" s="135">
        <f t="shared" si="0"/>
        <v>289122.51396000001</v>
      </c>
      <c r="K6" s="135">
        <f t="shared" si="0"/>
        <v>308115.57177399989</v>
      </c>
      <c r="L6" s="119"/>
      <c r="M6" s="43"/>
    </row>
    <row r="7" spans="1:14" x14ac:dyDescent="0.2">
      <c r="B7" s="47"/>
      <c r="C7" s="40"/>
      <c r="D7" s="47"/>
      <c r="E7" s="40"/>
      <c r="F7" s="47"/>
      <c r="G7" s="40"/>
      <c r="H7" s="40"/>
      <c r="I7" s="40"/>
      <c r="J7" s="40"/>
      <c r="K7" s="40"/>
      <c r="L7" s="119"/>
      <c r="M7" s="119"/>
    </row>
    <row r="8" spans="1:14" x14ac:dyDescent="0.2">
      <c r="A8" s="1" t="s">
        <v>184</v>
      </c>
      <c r="B8" s="40">
        <v>94396.498170999999</v>
      </c>
      <c r="C8" s="40">
        <v>83083.059157999989</v>
      </c>
      <c r="D8" s="40">
        <v>91961.573697</v>
      </c>
      <c r="E8" s="40">
        <v>89988.658188999994</v>
      </c>
      <c r="F8" s="40">
        <v>73117.123323000022</v>
      </c>
      <c r="G8" s="40">
        <v>94528.180955000003</v>
      </c>
      <c r="H8" s="40">
        <v>87415.798747000008</v>
      </c>
      <c r="I8" s="40">
        <v>94886.454699999987</v>
      </c>
      <c r="J8" s="40">
        <v>92641.715719000014</v>
      </c>
      <c r="K8" s="40">
        <v>100487.165045</v>
      </c>
      <c r="L8" s="119"/>
      <c r="M8" s="119"/>
      <c r="N8" s="43"/>
    </row>
    <row r="9" spans="1:14" x14ac:dyDescent="0.2">
      <c r="A9" s="1" t="s">
        <v>185</v>
      </c>
      <c r="B9" s="40">
        <v>48550.962531999998</v>
      </c>
      <c r="C9" s="40">
        <v>44661.013916000004</v>
      </c>
      <c r="D9" s="40">
        <v>40457.323843999999</v>
      </c>
      <c r="E9" s="40">
        <v>46736.879674999996</v>
      </c>
      <c r="F9" s="40">
        <v>69978.923854000008</v>
      </c>
      <c r="G9" s="40">
        <v>69968.766172999996</v>
      </c>
      <c r="H9" s="40">
        <v>60110.259825000001</v>
      </c>
      <c r="I9" s="40">
        <v>53421.259901000005</v>
      </c>
      <c r="J9" s="40">
        <v>50549.69670800001</v>
      </c>
      <c r="K9" s="40">
        <v>52201.701583000002</v>
      </c>
      <c r="L9" s="119"/>
      <c r="M9" s="119"/>
    </row>
    <row r="10" spans="1:14" x14ac:dyDescent="0.2">
      <c r="A10" s="1" t="s">
        <v>500</v>
      </c>
      <c r="B10" s="40">
        <v>35185.991178000004</v>
      </c>
      <c r="C10" s="40">
        <v>35079.351654000006</v>
      </c>
      <c r="D10" s="40">
        <v>46127.164706000003</v>
      </c>
      <c r="E10" s="40">
        <v>46705.892148000006</v>
      </c>
      <c r="F10" s="40">
        <v>43237.558248000001</v>
      </c>
      <c r="G10" s="40">
        <v>46675.827455000006</v>
      </c>
      <c r="H10" s="40">
        <v>51260.502057999998</v>
      </c>
      <c r="I10" s="40">
        <v>43078.505294000002</v>
      </c>
      <c r="J10" s="40">
        <v>45490.166925999998</v>
      </c>
      <c r="K10" s="40">
        <v>45444.570835999999</v>
      </c>
      <c r="L10" s="119"/>
      <c r="M10" s="119"/>
    </row>
    <row r="11" spans="1:14" x14ac:dyDescent="0.2">
      <c r="A11" s="1" t="s">
        <v>499</v>
      </c>
      <c r="B11" s="40">
        <v>27095.617654000005</v>
      </c>
      <c r="C11" s="40">
        <v>21230.872543999994</v>
      </c>
      <c r="D11" s="40">
        <v>20424.067673000001</v>
      </c>
      <c r="E11" s="40">
        <v>21439.968382999996</v>
      </c>
      <c r="F11" s="40">
        <v>21328.010920000001</v>
      </c>
      <c r="G11" s="40">
        <v>20981.796806999999</v>
      </c>
      <c r="H11" s="40">
        <v>29811.946075000003</v>
      </c>
      <c r="I11" s="40">
        <v>39367.680878000006</v>
      </c>
      <c r="J11" s="302">
        <v>26154.292014999995</v>
      </c>
      <c r="K11" s="302">
        <v>27464.763491999995</v>
      </c>
      <c r="L11" s="119"/>
      <c r="M11" s="119"/>
    </row>
    <row r="12" spans="1:14" x14ac:dyDescent="0.2">
      <c r="A12" s="1" t="s">
        <v>178</v>
      </c>
      <c r="B12" s="40">
        <v>12528.109796999999</v>
      </c>
      <c r="C12" s="40">
        <v>10071.323707000001</v>
      </c>
      <c r="D12" s="40">
        <v>9638.3620280000014</v>
      </c>
      <c r="E12" s="40">
        <v>10782.912867999999</v>
      </c>
      <c r="F12" s="40">
        <v>8982.5428569999985</v>
      </c>
      <c r="G12" s="40">
        <v>13485.161707000003</v>
      </c>
      <c r="H12" s="40">
        <v>18415.391414999998</v>
      </c>
      <c r="I12" s="40">
        <v>20090.016950000001</v>
      </c>
      <c r="J12" s="302">
        <v>22110.738779000003</v>
      </c>
      <c r="K12" s="302">
        <v>26097.898895000002</v>
      </c>
      <c r="L12" s="119"/>
      <c r="M12" s="119"/>
      <c r="N12" s="48"/>
    </row>
    <row r="13" spans="1:14" x14ac:dyDescent="0.2">
      <c r="A13" s="1" t="s">
        <v>501</v>
      </c>
      <c r="B13" s="40">
        <v>14259.328469</v>
      </c>
      <c r="C13" s="40">
        <v>11835.236161000001</v>
      </c>
      <c r="D13" s="40">
        <v>12176.22752</v>
      </c>
      <c r="E13" s="40">
        <v>11033.694610000002</v>
      </c>
      <c r="F13" s="40">
        <v>12188.170301</v>
      </c>
      <c r="G13" s="40">
        <v>21477.263709999999</v>
      </c>
      <c r="H13" s="40">
        <v>24130.063150000002</v>
      </c>
      <c r="I13" s="40">
        <v>21387.0936</v>
      </c>
      <c r="J13" s="302">
        <v>20058.541389999999</v>
      </c>
      <c r="K13" s="302">
        <v>16852.162761</v>
      </c>
      <c r="L13" s="119"/>
      <c r="M13" s="119"/>
    </row>
    <row r="14" spans="1:14" x14ac:dyDescent="0.2">
      <c r="A14" s="1" t="s">
        <v>187</v>
      </c>
      <c r="B14" s="40">
        <v>10918.627965</v>
      </c>
      <c r="C14" s="40">
        <v>6380.6397260000003</v>
      </c>
      <c r="D14" s="40">
        <v>7197.7732150000002</v>
      </c>
      <c r="E14" s="40">
        <v>11765.565649</v>
      </c>
      <c r="F14" s="40">
        <v>17090.096868000001</v>
      </c>
      <c r="G14" s="40">
        <v>15489.300656000001</v>
      </c>
      <c r="H14" s="40">
        <v>14611.491465000001</v>
      </c>
      <c r="I14" s="40">
        <v>10772.446726</v>
      </c>
      <c r="J14" s="302">
        <v>12666.984681</v>
      </c>
      <c r="K14" s="302">
        <v>15955.003439</v>
      </c>
      <c r="L14" s="119"/>
      <c r="M14" s="119"/>
    </row>
    <row r="15" spans="1:14" x14ac:dyDescent="0.2">
      <c r="A15" s="1" t="s">
        <v>186</v>
      </c>
      <c r="B15" s="40">
        <v>7951.9535879999994</v>
      </c>
      <c r="C15" s="40">
        <v>9240.0729980000015</v>
      </c>
      <c r="D15" s="40">
        <v>9759.4905799999997</v>
      </c>
      <c r="E15" s="40">
        <v>15258.743</v>
      </c>
      <c r="F15" s="40">
        <v>16684.838929999998</v>
      </c>
      <c r="G15" s="40">
        <v>17683.912317000002</v>
      </c>
      <c r="H15" s="40">
        <v>18307.49338</v>
      </c>
      <c r="I15" s="40">
        <v>17058.486876999999</v>
      </c>
      <c r="J15" s="302">
        <v>14789.017825999999</v>
      </c>
      <c r="K15" s="302">
        <v>14445.678172000002</v>
      </c>
      <c r="L15" s="119"/>
      <c r="M15" s="119"/>
    </row>
    <row r="16" spans="1:14" x14ac:dyDescent="0.2">
      <c r="A16" s="1" t="s">
        <v>179</v>
      </c>
      <c r="B16" s="40">
        <v>5583.0337879999997</v>
      </c>
      <c r="C16" s="40">
        <v>4147.3602330000003</v>
      </c>
      <c r="D16" s="40">
        <v>7669.0031949999993</v>
      </c>
      <c r="E16" s="40">
        <v>8868.2304060000006</v>
      </c>
      <c r="F16" s="40">
        <v>11346.466191000001</v>
      </c>
      <c r="G16" s="40">
        <v>10417.734227000001</v>
      </c>
      <c r="H16" s="40">
        <v>7884.2697059999991</v>
      </c>
      <c r="I16" s="40">
        <v>4478.9244950000002</v>
      </c>
      <c r="J16" s="302">
        <v>3018.50461</v>
      </c>
      <c r="K16" s="302">
        <v>7223.7143060000008</v>
      </c>
      <c r="L16" s="119"/>
      <c r="M16" s="119"/>
    </row>
    <row r="17" spans="1:13" x14ac:dyDescent="0.2">
      <c r="A17" s="1" t="s">
        <v>183</v>
      </c>
      <c r="B17" s="40" t="s">
        <v>47</v>
      </c>
      <c r="C17" s="40">
        <v>4.7672559999999997</v>
      </c>
      <c r="D17" s="40">
        <v>21.873735</v>
      </c>
      <c r="E17" s="40">
        <v>200.09933000000001</v>
      </c>
      <c r="F17" s="40">
        <v>177.95544000000001</v>
      </c>
      <c r="G17" s="40">
        <v>954.42985599999997</v>
      </c>
      <c r="H17" s="40">
        <v>8.1011480000000002</v>
      </c>
      <c r="I17" s="40">
        <v>12.127495</v>
      </c>
      <c r="J17" s="302">
        <v>1214.4584200000002</v>
      </c>
      <c r="K17" s="302">
        <v>1083.7558750000001</v>
      </c>
      <c r="L17" s="119"/>
      <c r="M17" s="119"/>
    </row>
    <row r="18" spans="1:13" x14ac:dyDescent="0.2">
      <c r="A18" s="1" t="s">
        <v>180</v>
      </c>
      <c r="B18" s="40">
        <v>2183.758366</v>
      </c>
      <c r="C18" s="40">
        <v>1779.1017879999999</v>
      </c>
      <c r="D18" s="40">
        <v>1682.2281269999996</v>
      </c>
      <c r="E18" s="40">
        <v>1568.3132920000003</v>
      </c>
      <c r="F18" s="40">
        <v>1531.7018770000002</v>
      </c>
      <c r="G18" s="40">
        <v>2715.1902640000008</v>
      </c>
      <c r="H18" s="40">
        <v>1332.8200110000002</v>
      </c>
      <c r="I18" s="40">
        <v>1647.985193</v>
      </c>
      <c r="J18" s="302">
        <v>428.39688599999999</v>
      </c>
      <c r="K18" s="302">
        <v>859.15737000000013</v>
      </c>
    </row>
    <row r="19" spans="1:13" x14ac:dyDescent="0.2">
      <c r="A19" s="1" t="s">
        <v>176</v>
      </c>
      <c r="B19" s="112">
        <v>3335.7242859999997</v>
      </c>
      <c r="C19" s="112">
        <v>2686.2832439999997</v>
      </c>
      <c r="D19" s="112">
        <v>2121.069156</v>
      </c>
      <c r="E19" s="40">
        <v>2123.3728430000001</v>
      </c>
      <c r="F19" s="40">
        <v>1631.093787</v>
      </c>
      <c r="G19" s="40">
        <v>1147.2516529999998</v>
      </c>
      <c r="H19" s="40">
        <v>1133.4606529999999</v>
      </c>
      <c r="I19" s="40">
        <v>582.63722099999995</v>
      </c>
      <c r="J19" s="152">
        <v>0</v>
      </c>
      <c r="K19" s="152">
        <v>0</v>
      </c>
    </row>
    <row r="20" spans="1:13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2" spans="1:13" x14ac:dyDescent="0.2">
      <c r="A22" s="259" t="s">
        <v>704</v>
      </c>
      <c r="B22" s="264"/>
      <c r="C22" s="293"/>
      <c r="D22" s="293"/>
      <c r="E22" s="293"/>
      <c r="F22" s="293"/>
      <c r="G22" s="293"/>
      <c r="H22" s="293"/>
      <c r="I22" s="294"/>
      <c r="J22" s="294"/>
      <c r="K22" s="293"/>
    </row>
    <row r="23" spans="1:13" x14ac:dyDescent="0.2">
      <c r="A23" s="6" t="s">
        <v>597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</sheetData>
  <sortState ref="A8:K19">
    <sortCondition descending="1" ref="K8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8.42578125" style="1" customWidth="1"/>
    <col min="2" max="11" width="8.5703125" style="39" customWidth="1"/>
    <col min="12" max="16384" width="11.5703125" style="1"/>
  </cols>
  <sheetData>
    <row r="1" spans="1:12" x14ac:dyDescent="0.2">
      <c r="A1" s="2" t="s">
        <v>739</v>
      </c>
      <c r="B1" s="9"/>
      <c r="C1" s="9"/>
      <c r="D1" s="9"/>
      <c r="E1" s="9"/>
      <c r="F1" s="9"/>
      <c r="G1" s="9"/>
      <c r="H1" s="9"/>
      <c r="I1" s="9"/>
      <c r="J1" s="1"/>
      <c r="K1" s="1"/>
    </row>
    <row r="3" spans="1:12" ht="14.25" x14ac:dyDescent="0.2">
      <c r="A3" s="4" t="s">
        <v>153</v>
      </c>
      <c r="B3" s="51">
        <v>2010</v>
      </c>
      <c r="C3" s="51">
        <v>2011</v>
      </c>
      <c r="D3" s="51">
        <v>2012</v>
      </c>
      <c r="E3" s="51">
        <v>2013</v>
      </c>
      <c r="F3" s="51">
        <v>2014</v>
      </c>
      <c r="G3" s="51">
        <v>2015</v>
      </c>
      <c r="H3" s="51">
        <v>2016</v>
      </c>
      <c r="I3" s="51">
        <v>2017</v>
      </c>
      <c r="J3" s="51">
        <v>2018</v>
      </c>
      <c r="K3" s="51" t="s">
        <v>725</v>
      </c>
    </row>
    <row r="4" spans="1:12" x14ac:dyDescent="0.2">
      <c r="A4" s="2" t="s">
        <v>32</v>
      </c>
      <c r="B4" s="135">
        <f t="shared" ref="B4:K4" si="0">SUM(B6:B8)</f>
        <v>261989.60579400003</v>
      </c>
      <c r="C4" s="135">
        <f t="shared" si="0"/>
        <v>230199.08238500002</v>
      </c>
      <c r="D4" s="135">
        <f t="shared" si="0"/>
        <v>249236.15747599999</v>
      </c>
      <c r="E4" s="135">
        <f t="shared" si="0"/>
        <v>266472.33039299998</v>
      </c>
      <c r="F4" s="135">
        <f t="shared" si="0"/>
        <v>277294.48259599996</v>
      </c>
      <c r="G4" s="135">
        <f t="shared" si="0"/>
        <v>315524.81577999995</v>
      </c>
      <c r="H4" s="135">
        <f t="shared" si="0"/>
        <v>314421.597633</v>
      </c>
      <c r="I4" s="135">
        <f t="shared" si="0"/>
        <v>306783.61933000013</v>
      </c>
      <c r="J4" s="135">
        <f t="shared" si="0"/>
        <v>289122.51396000007</v>
      </c>
      <c r="K4" s="135">
        <f t="shared" si="0"/>
        <v>308115.57177399995</v>
      </c>
      <c r="L4" s="3"/>
    </row>
    <row r="5" spans="1:12" x14ac:dyDescent="0.2">
      <c r="B5" s="47"/>
      <c r="C5" s="40"/>
      <c r="D5" s="47"/>
      <c r="E5" s="40"/>
      <c r="F5" s="47"/>
      <c r="G5" s="40"/>
      <c r="H5" s="40"/>
      <c r="I5" s="40"/>
      <c r="J5" s="40"/>
      <c r="K5" s="40"/>
    </row>
    <row r="6" spans="1:12" x14ac:dyDescent="0.2">
      <c r="A6" s="1" t="s">
        <v>508</v>
      </c>
      <c r="B6" s="40">
        <v>256099.68667800003</v>
      </c>
      <c r="C6" s="40">
        <v>224926.25903800002</v>
      </c>
      <c r="D6" s="40">
        <v>244532.94784899999</v>
      </c>
      <c r="E6" s="40">
        <v>260979.02535899999</v>
      </c>
      <c r="F6" s="40">
        <v>270533.49719699996</v>
      </c>
      <c r="G6" s="40">
        <v>310836.94533199997</v>
      </c>
      <c r="H6" s="40">
        <v>307806.498547</v>
      </c>
      <c r="I6" s="40">
        <v>300756.34841200011</v>
      </c>
      <c r="J6" s="40">
        <v>283109.99603700003</v>
      </c>
      <c r="K6" s="40">
        <v>301646.44584099995</v>
      </c>
    </row>
    <row r="7" spans="1:12" x14ac:dyDescent="0.2">
      <c r="A7" s="1" t="s">
        <v>502</v>
      </c>
      <c r="B7" s="40">
        <v>5889.919116</v>
      </c>
      <c r="C7" s="40">
        <v>5272.8233469999996</v>
      </c>
      <c r="D7" s="40">
        <v>4703.2096270000011</v>
      </c>
      <c r="E7" s="40">
        <v>5493.3050339999991</v>
      </c>
      <c r="F7" s="40">
        <v>6760.9853989999992</v>
      </c>
      <c r="G7" s="40">
        <v>4687.8704479999988</v>
      </c>
      <c r="H7" s="40">
        <v>6615.0990860000002</v>
      </c>
      <c r="I7" s="40">
        <v>6027.2709180000011</v>
      </c>
      <c r="J7" s="40">
        <v>5634.226893</v>
      </c>
      <c r="K7" s="40">
        <v>6469.1259329999993</v>
      </c>
    </row>
    <row r="8" spans="1:12" x14ac:dyDescent="0.2">
      <c r="A8" s="1" t="s">
        <v>503</v>
      </c>
      <c r="B8" s="39" t="s">
        <v>47</v>
      </c>
      <c r="C8" s="40" t="s">
        <v>47</v>
      </c>
      <c r="D8" s="40" t="s">
        <v>47</v>
      </c>
      <c r="E8" s="40" t="s">
        <v>47</v>
      </c>
      <c r="F8" s="40" t="s">
        <v>47</v>
      </c>
      <c r="G8" s="40" t="s">
        <v>47</v>
      </c>
      <c r="H8" s="40" t="s">
        <v>47</v>
      </c>
      <c r="I8" s="40" t="s">
        <v>47</v>
      </c>
      <c r="J8" s="40">
        <v>378.29103000000003</v>
      </c>
      <c r="K8" s="53">
        <v>0</v>
      </c>
    </row>
    <row r="9" spans="1:12" x14ac:dyDescent="0.2">
      <c r="D9" s="40"/>
      <c r="E9" s="40"/>
    </row>
    <row r="10" spans="1:12" x14ac:dyDescent="0.2">
      <c r="A10" s="259" t="s">
        <v>704</v>
      </c>
      <c r="B10" s="264"/>
      <c r="C10" s="261"/>
      <c r="D10" s="261"/>
      <c r="E10" s="261"/>
      <c r="F10" s="261"/>
      <c r="G10" s="261"/>
      <c r="H10" s="261"/>
      <c r="I10" s="259"/>
      <c r="J10" s="259"/>
      <c r="K10" s="259"/>
    </row>
    <row r="11" spans="1:12" x14ac:dyDescent="0.2">
      <c r="A11" s="6" t="s">
        <v>597</v>
      </c>
      <c r="B11" s="326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2" x14ac:dyDescent="0.2">
      <c r="B12" s="9"/>
      <c r="C12" s="9"/>
      <c r="D12" s="9"/>
      <c r="E12" s="9"/>
      <c r="F12" s="9"/>
      <c r="G12" s="9"/>
      <c r="H12" s="9"/>
      <c r="I12" s="9"/>
      <c r="J12" s="1"/>
      <c r="K12" s="1"/>
    </row>
    <row r="13" spans="1:12" x14ac:dyDescent="0.2">
      <c r="B13" s="9"/>
      <c r="C13" s="9"/>
      <c r="D13" s="9"/>
      <c r="E13" s="9"/>
      <c r="F13" s="9"/>
      <c r="G13" s="9"/>
      <c r="H13" s="9"/>
      <c r="I13" s="9"/>
      <c r="J13" s="1"/>
      <c r="K13" s="1"/>
    </row>
    <row r="14" spans="1:12" x14ac:dyDescent="0.2">
      <c r="A14" s="2" t="s">
        <v>740</v>
      </c>
      <c r="B14" s="9"/>
      <c r="C14" s="9"/>
      <c r="D14" s="9"/>
      <c r="E14" s="9"/>
      <c r="F14" s="9"/>
      <c r="G14" s="9"/>
      <c r="H14" s="9"/>
      <c r="I14" s="9"/>
      <c r="J14" s="1"/>
      <c r="K14" s="1"/>
    </row>
    <row r="16" spans="1:12" ht="14.25" x14ac:dyDescent="0.2">
      <c r="A16" s="4" t="s">
        <v>507</v>
      </c>
      <c r="B16" s="51">
        <v>2010</v>
      </c>
      <c r="C16" s="51">
        <v>2011</v>
      </c>
      <c r="D16" s="51">
        <v>2012</v>
      </c>
      <c r="E16" s="51">
        <v>2013</v>
      </c>
      <c r="F16" s="51">
        <v>2014</v>
      </c>
      <c r="G16" s="51">
        <v>2015</v>
      </c>
      <c r="H16" s="51">
        <v>2016</v>
      </c>
      <c r="I16" s="51">
        <v>2017</v>
      </c>
      <c r="J16" s="51">
        <v>2018</v>
      </c>
      <c r="K16" s="51" t="s">
        <v>725</v>
      </c>
    </row>
    <row r="17" spans="1:12" x14ac:dyDescent="0.2">
      <c r="A17" s="2" t="s">
        <v>32</v>
      </c>
      <c r="B17" s="139">
        <f t="shared" ref="B17:K17" si="1">SUM(B19:B20)</f>
        <v>261989.60579399997</v>
      </c>
      <c r="C17" s="139">
        <f t="shared" si="1"/>
        <v>230199.08238500002</v>
      </c>
      <c r="D17" s="139">
        <f t="shared" si="1"/>
        <v>249236.15747600008</v>
      </c>
      <c r="E17" s="139">
        <f t="shared" si="1"/>
        <v>266472.33039299998</v>
      </c>
      <c r="F17" s="139">
        <f t="shared" si="1"/>
        <v>277294.4825959999</v>
      </c>
      <c r="G17" s="139">
        <f t="shared" si="1"/>
        <v>315524.81578</v>
      </c>
      <c r="H17" s="139">
        <f t="shared" si="1"/>
        <v>314421.59763300006</v>
      </c>
      <c r="I17" s="139">
        <f>SUM(I19:I20)</f>
        <v>306783.61933000013</v>
      </c>
      <c r="J17" s="139">
        <f t="shared" si="1"/>
        <v>289122.51396000013</v>
      </c>
      <c r="K17" s="139">
        <f t="shared" si="1"/>
        <v>308115.57177400007</v>
      </c>
      <c r="L17" s="48"/>
    </row>
    <row r="18" spans="1:12" x14ac:dyDescent="0.2"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2" x14ac:dyDescent="0.2">
      <c r="A19" s="1" t="s">
        <v>504</v>
      </c>
      <c r="B19" s="53">
        <v>261989.60579399997</v>
      </c>
      <c r="C19" s="53">
        <v>230199.08238500002</v>
      </c>
      <c r="D19" s="53">
        <v>248923.94224400009</v>
      </c>
      <c r="E19" s="53">
        <v>266263.45645</v>
      </c>
      <c r="F19" s="53">
        <v>277152.76125799993</v>
      </c>
      <c r="G19" s="53">
        <v>315524.79071999999</v>
      </c>
      <c r="H19" s="53">
        <v>314410.28157500003</v>
      </c>
      <c r="I19" s="53">
        <v>306783.61933000013</v>
      </c>
      <c r="J19" s="53">
        <v>289122.51396000013</v>
      </c>
      <c r="K19" s="53">
        <v>308115.57177400007</v>
      </c>
    </row>
    <row r="20" spans="1:12" x14ac:dyDescent="0.2">
      <c r="A20" s="1" t="s">
        <v>505</v>
      </c>
      <c r="B20" s="126" t="s">
        <v>47</v>
      </c>
      <c r="C20" s="53" t="s">
        <v>47</v>
      </c>
      <c r="D20" s="53">
        <v>312.21523200000001</v>
      </c>
      <c r="E20" s="53">
        <v>208.87394299999997</v>
      </c>
      <c r="F20" s="53">
        <v>141.721338</v>
      </c>
      <c r="G20" s="53">
        <v>2.5059999999999999E-2</v>
      </c>
      <c r="H20" s="143">
        <v>11.316058</v>
      </c>
      <c r="I20" s="143" t="s">
        <v>47</v>
      </c>
      <c r="J20" s="53" t="s">
        <v>47</v>
      </c>
      <c r="K20" s="53">
        <v>0</v>
      </c>
    </row>
    <row r="21" spans="1:12" x14ac:dyDescent="0.2"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2" x14ac:dyDescent="0.2">
      <c r="A22" s="259" t="s">
        <v>704</v>
      </c>
      <c r="B22" s="264"/>
      <c r="C22" s="261"/>
      <c r="D22" s="261"/>
      <c r="E22" s="261"/>
      <c r="F22" s="261"/>
      <c r="G22" s="261"/>
      <c r="H22" s="261"/>
      <c r="I22" s="259"/>
      <c r="J22" s="259"/>
      <c r="K22" s="259"/>
    </row>
    <row r="23" spans="1:12" x14ac:dyDescent="0.2">
      <c r="A23" s="6" t="s">
        <v>597</v>
      </c>
      <c r="B23" s="326"/>
      <c r="C23" s="110"/>
      <c r="D23" s="110"/>
      <c r="E23" s="110"/>
      <c r="F23" s="110"/>
      <c r="G23" s="110"/>
      <c r="H23" s="110"/>
      <c r="I23" s="110"/>
      <c r="J23" s="110"/>
      <c r="K23" s="110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12.140625" style="9" customWidth="1"/>
    <col min="3" max="9" width="8" style="9" customWidth="1"/>
    <col min="10" max="12" width="8" style="1" customWidth="1"/>
    <col min="13" max="16384" width="11.5703125" style="1"/>
  </cols>
  <sheetData>
    <row r="1" spans="1:13" x14ac:dyDescent="0.2">
      <c r="A1" s="2" t="s">
        <v>741</v>
      </c>
    </row>
    <row r="2" spans="1:13" x14ac:dyDescent="0.2">
      <c r="A2" s="174" t="s">
        <v>495</v>
      </c>
    </row>
    <row r="5" spans="1:13" ht="14.25" x14ac:dyDescent="0.2">
      <c r="A5" s="4" t="s">
        <v>75</v>
      </c>
      <c r="B5" s="7"/>
      <c r="C5" s="51">
        <v>2010</v>
      </c>
      <c r="D5" s="51">
        <v>2011</v>
      </c>
      <c r="E5" s="51">
        <v>2012</v>
      </c>
      <c r="F5" s="51">
        <v>2013</v>
      </c>
      <c r="G5" s="51">
        <v>2014</v>
      </c>
      <c r="H5" s="51">
        <v>2015</v>
      </c>
      <c r="I5" s="51">
        <v>2016</v>
      </c>
      <c r="J5" s="51">
        <v>2017</v>
      </c>
      <c r="K5" s="51">
        <v>2018</v>
      </c>
      <c r="L5" s="51" t="s">
        <v>725</v>
      </c>
    </row>
    <row r="6" spans="1:13" x14ac:dyDescent="0.2">
      <c r="A6" s="23" t="s">
        <v>130</v>
      </c>
      <c r="B6" s="9" t="s">
        <v>131</v>
      </c>
      <c r="C6" s="40">
        <v>1578.80886007153</v>
      </c>
      <c r="D6" s="40">
        <v>2426.7359521288299</v>
      </c>
      <c r="E6" s="40">
        <v>2575.3341204306998</v>
      </c>
      <c r="F6" s="40">
        <v>1776.0595258877399</v>
      </c>
      <c r="G6" s="40">
        <v>1522.51352111971</v>
      </c>
      <c r="H6" s="40">
        <v>1548.26960111113</v>
      </c>
      <c r="I6" s="40">
        <v>1657.8745242177499</v>
      </c>
      <c r="J6" s="40">
        <v>1726.1331451614001</v>
      </c>
      <c r="K6" s="40">
        <v>1545.4688005683099</v>
      </c>
      <c r="L6" s="40">
        <v>1530.2444239342501</v>
      </c>
      <c r="M6" s="119"/>
    </row>
    <row r="7" spans="1:13" x14ac:dyDescent="0.2">
      <c r="A7" s="23" t="s">
        <v>132</v>
      </c>
      <c r="B7" s="9" t="s">
        <v>135</v>
      </c>
      <c r="C7" s="53">
        <v>769.96655399999997</v>
      </c>
      <c r="D7" s="53">
        <v>987.66261499999996</v>
      </c>
      <c r="E7" s="53">
        <v>1169.66029</v>
      </c>
      <c r="F7" s="53">
        <v>855.15530999999999</v>
      </c>
      <c r="G7" s="53">
        <v>771.45482600000003</v>
      </c>
      <c r="H7" s="53">
        <v>938.359602</v>
      </c>
      <c r="I7" s="53">
        <v>942.30815900000005</v>
      </c>
      <c r="J7" s="53">
        <v>865.54154800000003</v>
      </c>
      <c r="K7" s="53">
        <v>793.74422600000003</v>
      </c>
      <c r="L7" s="53">
        <v>816.14501099999995</v>
      </c>
      <c r="M7" s="119"/>
    </row>
    <row r="8" spans="1:13" x14ac:dyDescent="0.2">
      <c r="B8" s="1"/>
      <c r="C8" s="1"/>
      <c r="D8" s="1"/>
      <c r="E8" s="1"/>
      <c r="F8" s="1"/>
      <c r="G8" s="1"/>
      <c r="H8" s="1"/>
      <c r="I8" s="1"/>
    </row>
    <row r="9" spans="1:13" x14ac:dyDescent="0.2">
      <c r="B9" s="1"/>
      <c r="C9" s="1"/>
      <c r="D9" s="1"/>
      <c r="E9" s="1"/>
      <c r="F9" s="1"/>
      <c r="G9" s="1"/>
      <c r="H9" s="1"/>
      <c r="I9" s="1"/>
    </row>
    <row r="10" spans="1:13" x14ac:dyDescent="0.2">
      <c r="B10" s="1"/>
      <c r="C10" s="1"/>
      <c r="D10" s="1"/>
      <c r="E10" s="1"/>
      <c r="F10" s="1"/>
      <c r="G10" s="1"/>
      <c r="H10" s="1"/>
      <c r="I10" s="1"/>
    </row>
    <row r="11" spans="1:13" x14ac:dyDescent="0.2">
      <c r="A11" s="259" t="s">
        <v>704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3" x14ac:dyDescent="0.2">
      <c r="A12" s="1" t="s">
        <v>609</v>
      </c>
      <c r="B12" s="23"/>
      <c r="C12" s="23"/>
    </row>
    <row r="13" spans="1:13" x14ac:dyDescent="0.2">
      <c r="A13" s="6" t="s">
        <v>613</v>
      </c>
      <c r="B13" s="326"/>
      <c r="C13" s="326"/>
      <c r="D13" s="12"/>
      <c r="E13" s="12"/>
      <c r="F13" s="12"/>
      <c r="G13" s="12"/>
      <c r="H13" s="12"/>
      <c r="I13" s="12"/>
      <c r="J13" s="6"/>
      <c r="K13" s="6"/>
      <c r="L13" s="6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5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41.42578125" style="1" customWidth="1"/>
    <col min="2" max="3" width="30.85546875" style="9" customWidth="1"/>
    <col min="4" max="16384" width="11.5703125" style="1"/>
  </cols>
  <sheetData>
    <row r="1" spans="1:3" x14ac:dyDescent="0.2">
      <c r="A1" s="180" t="s">
        <v>742</v>
      </c>
    </row>
    <row r="2" spans="1:3" x14ac:dyDescent="0.2">
      <c r="A2" s="174" t="s">
        <v>321</v>
      </c>
    </row>
    <row r="5" spans="1:3" x14ac:dyDescent="0.2">
      <c r="A5" s="4" t="s">
        <v>154</v>
      </c>
      <c r="B5" s="7" t="s">
        <v>155</v>
      </c>
      <c r="C5" s="7" t="s">
        <v>101</v>
      </c>
    </row>
    <row r="6" spans="1:3" x14ac:dyDescent="0.2">
      <c r="A6" s="174" t="s">
        <v>156</v>
      </c>
      <c r="B6" s="210" t="s">
        <v>157</v>
      </c>
      <c r="C6" s="210" t="s">
        <v>101</v>
      </c>
    </row>
    <row r="7" spans="1:3" x14ac:dyDescent="0.2">
      <c r="B7" s="10"/>
      <c r="C7" s="10"/>
    </row>
    <row r="8" spans="1:3" x14ac:dyDescent="0.2">
      <c r="A8" s="1" t="s">
        <v>114</v>
      </c>
      <c r="B8" s="32">
        <v>372.69091244999998</v>
      </c>
      <c r="C8" s="268">
        <f>+B8/$B$20</f>
        <v>0.24354992354215785</v>
      </c>
    </row>
    <row r="9" spans="1:3" x14ac:dyDescent="0.2">
      <c r="A9" s="1" t="s">
        <v>368</v>
      </c>
      <c r="B9" s="32">
        <v>301.98110179000003</v>
      </c>
      <c r="C9" s="268">
        <f t="shared" ref="C9:C18" si="0">+B9/$B$20</f>
        <v>0.1973417429704519</v>
      </c>
    </row>
    <row r="10" spans="1:3" x14ac:dyDescent="0.2">
      <c r="A10" s="1" t="s">
        <v>188</v>
      </c>
      <c r="B10" s="32">
        <v>85.301876640000003</v>
      </c>
      <c r="C10" s="268">
        <f t="shared" si="0"/>
        <v>5.574395521774838E-2</v>
      </c>
    </row>
    <row r="11" spans="1:3" x14ac:dyDescent="0.2">
      <c r="A11" s="1" t="s">
        <v>198</v>
      </c>
      <c r="B11" s="295">
        <v>58.60528545999999</v>
      </c>
      <c r="C11" s="303">
        <f t="shared" si="0"/>
        <v>3.829798987884963E-2</v>
      </c>
    </row>
    <row r="12" spans="1:3" x14ac:dyDescent="0.2">
      <c r="A12" s="1" t="s">
        <v>369</v>
      </c>
      <c r="B12" s="295">
        <v>42.601041280000004</v>
      </c>
      <c r="C12" s="303">
        <f t="shared" si="0"/>
        <v>2.7839370373572713E-2</v>
      </c>
    </row>
    <row r="13" spans="1:3" x14ac:dyDescent="0.2">
      <c r="A13" s="1" t="s">
        <v>118</v>
      </c>
      <c r="B13" s="295">
        <v>35.287951160000006</v>
      </c>
      <c r="C13" s="303">
        <f t="shared" si="0"/>
        <v>2.3060336380298564E-2</v>
      </c>
    </row>
    <row r="14" spans="1:3" x14ac:dyDescent="0.2">
      <c r="A14" s="1" t="s">
        <v>158</v>
      </c>
      <c r="B14" s="295">
        <v>32.339698910000003</v>
      </c>
      <c r="C14" s="266">
        <f t="shared" si="0"/>
        <v>2.1133681916549522E-2</v>
      </c>
    </row>
    <row r="15" spans="1:3" x14ac:dyDescent="0.2">
      <c r="A15" s="1" t="s">
        <v>163</v>
      </c>
      <c r="B15" s="295">
        <v>14.90143748</v>
      </c>
      <c r="C15" s="266">
        <f t="shared" si="0"/>
        <v>9.7379459430987411E-3</v>
      </c>
    </row>
    <row r="16" spans="1:3" x14ac:dyDescent="0.2">
      <c r="A16" s="1" t="s">
        <v>116</v>
      </c>
      <c r="B16" s="295">
        <v>5.8412539000000008</v>
      </c>
      <c r="C16" s="266">
        <f t="shared" si="0"/>
        <v>3.8172031922731461E-3</v>
      </c>
    </row>
    <row r="17" spans="1:3" x14ac:dyDescent="0.2">
      <c r="A17" s="1" t="s">
        <v>375</v>
      </c>
      <c r="B17" s="295">
        <v>1.5765609700000001</v>
      </c>
      <c r="C17" s="266">
        <f t="shared" si="0"/>
        <v>1.030267416983406E-3</v>
      </c>
    </row>
    <row r="18" spans="1:3" x14ac:dyDescent="0.2">
      <c r="A18" s="1" t="s">
        <v>161</v>
      </c>
      <c r="B18" s="295">
        <v>579.11730389425009</v>
      </c>
      <c r="C18" s="266">
        <f t="shared" si="0"/>
        <v>0.37844758316801613</v>
      </c>
    </row>
    <row r="19" spans="1:3" x14ac:dyDescent="0.2">
      <c r="B19" s="296"/>
      <c r="C19" s="179"/>
    </row>
    <row r="20" spans="1:3" x14ac:dyDescent="0.2">
      <c r="A20" s="19" t="s">
        <v>162</v>
      </c>
      <c r="B20" s="373">
        <f>SUM(B8:B18)</f>
        <v>1530.2444239342501</v>
      </c>
      <c r="C20" s="378">
        <f>SUM(C8:C18)</f>
        <v>1</v>
      </c>
    </row>
    <row r="21" spans="1:3" x14ac:dyDescent="0.2">
      <c r="B21" s="179"/>
      <c r="C21" s="179"/>
    </row>
    <row r="24" spans="1:3" x14ac:dyDescent="0.2">
      <c r="A24" s="259" t="s">
        <v>660</v>
      </c>
      <c r="B24" s="261"/>
      <c r="C24" s="261"/>
    </row>
    <row r="25" spans="1:3" x14ac:dyDescent="0.2">
      <c r="A25" s="6" t="s">
        <v>661</v>
      </c>
      <c r="B25" s="12"/>
      <c r="C2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5.42578125" style="1" customWidth="1"/>
    <col min="2" max="10" width="9.42578125" style="9" customWidth="1"/>
    <col min="11" max="16384" width="11.5703125" style="1"/>
  </cols>
  <sheetData>
    <row r="1" spans="1:13" x14ac:dyDescent="0.2">
      <c r="A1" s="2" t="s">
        <v>781</v>
      </c>
    </row>
    <row r="2" spans="1:13" x14ac:dyDescent="0.2">
      <c r="A2" s="174" t="s">
        <v>364</v>
      </c>
    </row>
    <row r="4" spans="1:13" ht="15" x14ac:dyDescent="0.25">
      <c r="B4" s="253"/>
      <c r="C4" s="253"/>
      <c r="D4" s="253"/>
      <c r="E4" s="253"/>
      <c r="F4" s="253"/>
      <c r="G4" s="253"/>
      <c r="H4" s="253"/>
      <c r="I4" s="253"/>
      <c r="J4" s="253"/>
      <c r="K4" s="253"/>
      <c r="M4"/>
    </row>
    <row r="5" spans="1:13" x14ac:dyDescent="0.2">
      <c r="A5" s="4"/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753</v>
      </c>
    </row>
    <row r="6" spans="1:13" x14ac:dyDescent="0.2">
      <c r="A6" s="2" t="s">
        <v>679</v>
      </c>
      <c r="B6" s="135">
        <f t="shared" ref="B6:J6" si="0">SUM(B8:B9)</f>
        <v>6042644.2223000005</v>
      </c>
      <c r="C6" s="135">
        <f t="shared" si="0"/>
        <v>7010937.8915999997</v>
      </c>
      <c r="D6" s="135">
        <f t="shared" si="0"/>
        <v>6684539.3917999994</v>
      </c>
      <c r="E6" s="135">
        <f t="shared" si="0"/>
        <v>6680658.79</v>
      </c>
      <c r="F6" s="135">
        <f t="shared" si="0"/>
        <v>7192591.9308000002</v>
      </c>
      <c r="G6" s="135">
        <f t="shared" si="0"/>
        <v>7320806.8477000007</v>
      </c>
      <c r="H6" s="135">
        <f t="shared" si="0"/>
        <v>7663124</v>
      </c>
      <c r="I6" s="135">
        <f t="shared" si="0"/>
        <v>8806451.7127719987</v>
      </c>
      <c r="J6" s="135">
        <f t="shared" si="0"/>
        <v>9533871.1347549986</v>
      </c>
      <c r="K6" s="135">
        <f>SUM(K8:K9)</f>
        <v>10120007.399021</v>
      </c>
    </row>
    <row r="7" spans="1:13" x14ac:dyDescent="0.2">
      <c r="B7" s="47"/>
      <c r="C7" s="40"/>
      <c r="D7" s="47"/>
      <c r="E7" s="40"/>
      <c r="F7" s="47"/>
      <c r="G7" s="40"/>
      <c r="H7" s="40"/>
      <c r="I7" s="40"/>
      <c r="J7" s="40"/>
      <c r="K7" s="119"/>
    </row>
    <row r="8" spans="1:13" x14ac:dyDescent="0.2">
      <c r="A8" s="1" t="s">
        <v>294</v>
      </c>
      <c r="B8" s="40">
        <v>6042644.2223000005</v>
      </c>
      <c r="C8" s="40">
        <v>7010937.8915999997</v>
      </c>
      <c r="D8" s="40">
        <v>6684539.3917999994</v>
      </c>
      <c r="E8" s="40">
        <v>6680658.79</v>
      </c>
      <c r="F8" s="40">
        <v>7192591.9308000002</v>
      </c>
      <c r="G8" s="40">
        <v>7320806.8477000007</v>
      </c>
      <c r="H8" s="40">
        <v>7663124</v>
      </c>
      <c r="I8" s="40">
        <v>8668091.618999999</v>
      </c>
      <c r="J8" s="40">
        <v>9096993.8719999995</v>
      </c>
      <c r="K8" s="40">
        <v>9666411.8717999998</v>
      </c>
      <c r="L8" s="119"/>
    </row>
    <row r="9" spans="1:13" x14ac:dyDescent="0.2">
      <c r="A9" s="1" t="s">
        <v>511</v>
      </c>
      <c r="B9" s="40" t="s">
        <v>47</v>
      </c>
      <c r="C9" s="40" t="s">
        <v>47</v>
      </c>
      <c r="D9" s="40" t="s">
        <v>47</v>
      </c>
      <c r="E9" s="40" t="s">
        <v>47</v>
      </c>
      <c r="F9" s="40" t="s">
        <v>47</v>
      </c>
      <c r="G9" s="40" t="s">
        <v>47</v>
      </c>
      <c r="H9" s="40" t="s">
        <v>47</v>
      </c>
      <c r="I9" s="40">
        <v>138360.09377200002</v>
      </c>
      <c r="J9" s="40">
        <v>436877.26275499992</v>
      </c>
      <c r="K9" s="40">
        <v>453595.527221</v>
      </c>
      <c r="L9" s="119"/>
    </row>
    <row r="12" spans="1:13" x14ac:dyDescent="0.2">
      <c r="A12" s="259" t="s">
        <v>784</v>
      </c>
      <c r="B12" s="264"/>
      <c r="C12" s="293"/>
      <c r="D12" s="293"/>
      <c r="E12" s="293"/>
      <c r="F12" s="293"/>
      <c r="G12" s="293"/>
      <c r="H12" s="293"/>
      <c r="I12" s="294"/>
      <c r="J12" s="293"/>
      <c r="K12" s="293"/>
    </row>
    <row r="13" spans="1:13" x14ac:dyDescent="0.2">
      <c r="A13" s="1" t="s">
        <v>786</v>
      </c>
      <c r="B13" s="23"/>
      <c r="C13" s="39"/>
      <c r="D13" s="39"/>
      <c r="E13" s="39"/>
      <c r="F13" s="39"/>
      <c r="G13" s="39"/>
      <c r="H13" s="39"/>
      <c r="I13" s="40"/>
      <c r="J13" s="39"/>
      <c r="K13" s="39"/>
    </row>
    <row r="14" spans="1:13" x14ac:dyDescent="0.2">
      <c r="A14" s="6" t="s">
        <v>787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15.140625" style="9" customWidth="1"/>
    <col min="3" max="9" width="8.28515625" style="9" customWidth="1"/>
    <col min="10" max="12" width="8.28515625" style="1" customWidth="1"/>
    <col min="13" max="16384" width="11.5703125" style="1"/>
  </cols>
  <sheetData>
    <row r="1" spans="1:13" x14ac:dyDescent="0.2">
      <c r="A1" s="2" t="s">
        <v>782</v>
      </c>
      <c r="I1" s="1"/>
    </row>
    <row r="2" spans="1:13" x14ac:dyDescent="0.2">
      <c r="A2" s="174" t="s">
        <v>496</v>
      </c>
      <c r="I2" s="1"/>
    </row>
    <row r="3" spans="1:13" x14ac:dyDescent="0.2">
      <c r="I3" s="1"/>
    </row>
    <row r="4" spans="1:13" x14ac:dyDescent="0.2">
      <c r="I4" s="1"/>
    </row>
    <row r="5" spans="1:13" x14ac:dyDescent="0.2">
      <c r="A5" s="4" t="s">
        <v>201</v>
      </c>
      <c r="B5" s="7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>
        <v>2019</v>
      </c>
    </row>
    <row r="6" spans="1:13" x14ac:dyDescent="0.2">
      <c r="A6" s="9" t="s">
        <v>130</v>
      </c>
      <c r="B6" s="9" t="s">
        <v>131</v>
      </c>
      <c r="C6" s="10">
        <v>523.27650585695505</v>
      </c>
      <c r="D6" s="10">
        <v>1030.07229161687</v>
      </c>
      <c r="E6" s="10">
        <v>844.82847995065697</v>
      </c>
      <c r="F6" s="10">
        <v>856.80847467289595</v>
      </c>
      <c r="G6" s="10">
        <v>646.70480025804602</v>
      </c>
      <c r="H6" s="10">
        <v>350.00259655641503</v>
      </c>
      <c r="I6" s="10">
        <v>343.76033679517201</v>
      </c>
      <c r="J6" s="10">
        <v>434.37049986164698</v>
      </c>
      <c r="K6" s="273">
        <v>484.36463219586602</v>
      </c>
      <c r="L6" s="273">
        <v>978.98225330765001</v>
      </c>
      <c r="M6" s="119"/>
    </row>
    <row r="7" spans="1:13" x14ac:dyDescent="0.2">
      <c r="A7" s="9" t="s">
        <v>132</v>
      </c>
      <c r="B7" s="9" t="s">
        <v>475</v>
      </c>
      <c r="C7" s="44">
        <v>7.9596070000000001</v>
      </c>
      <c r="D7" s="44">
        <v>9.2557340000000003</v>
      </c>
      <c r="E7" s="44">
        <v>9.7848830000000007</v>
      </c>
      <c r="F7" s="44">
        <v>10.373200000000001</v>
      </c>
      <c r="G7" s="44">
        <v>11.368121</v>
      </c>
      <c r="H7" s="44">
        <v>11.646831000000001</v>
      </c>
      <c r="I7" s="44">
        <v>11.050374</v>
      </c>
      <c r="J7" s="277">
        <v>11.692759000000001</v>
      </c>
      <c r="K7" s="44">
        <v>14.680348</v>
      </c>
      <c r="L7" s="44">
        <v>15.8</v>
      </c>
      <c r="M7" s="119"/>
    </row>
    <row r="8" spans="1:13" x14ac:dyDescent="0.2">
      <c r="C8" s="44"/>
      <c r="D8" s="44"/>
      <c r="E8" s="44"/>
      <c r="F8" s="44"/>
      <c r="G8" s="44"/>
      <c r="H8" s="44"/>
      <c r="I8" s="44"/>
      <c r="J8" s="277"/>
      <c r="K8" s="44"/>
      <c r="L8" s="44"/>
    </row>
    <row r="9" spans="1:13" x14ac:dyDescent="0.2">
      <c r="I9" s="1"/>
    </row>
    <row r="10" spans="1:13" x14ac:dyDescent="0.2">
      <c r="A10" s="259" t="s">
        <v>706</v>
      </c>
      <c r="B10" s="264"/>
      <c r="C10" s="261"/>
      <c r="D10" s="261"/>
      <c r="E10" s="261"/>
      <c r="F10" s="261"/>
      <c r="G10" s="261"/>
      <c r="H10" s="261"/>
      <c r="I10" s="259"/>
      <c r="J10" s="259"/>
      <c r="K10" s="259"/>
      <c r="L10" s="259"/>
    </row>
    <row r="11" spans="1:13" x14ac:dyDescent="0.2">
      <c r="A11" s="6" t="s">
        <v>707</v>
      </c>
      <c r="B11" s="280"/>
      <c r="C11" s="12"/>
      <c r="D11" s="12"/>
      <c r="E11" s="12"/>
      <c r="F11" s="12"/>
      <c r="G11" s="12"/>
      <c r="H11" s="12"/>
      <c r="I11" s="6"/>
      <c r="J11" s="6"/>
      <c r="K11" s="6"/>
      <c r="L11" s="6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3" width="33.42578125" style="9" customWidth="1"/>
    <col min="4" max="16384" width="11.5703125" style="1"/>
  </cols>
  <sheetData>
    <row r="1" spans="1:7" x14ac:dyDescent="0.2">
      <c r="A1" s="180" t="s">
        <v>783</v>
      </c>
    </row>
    <row r="2" spans="1:7" x14ac:dyDescent="0.2">
      <c r="A2" s="174" t="s">
        <v>377</v>
      </c>
    </row>
    <row r="5" spans="1:7" x14ac:dyDescent="0.2">
      <c r="A5" s="4" t="s">
        <v>154</v>
      </c>
      <c r="B5" s="7" t="s">
        <v>155</v>
      </c>
      <c r="C5" s="7" t="s">
        <v>101</v>
      </c>
    </row>
    <row r="6" spans="1:7" x14ac:dyDescent="0.2">
      <c r="A6" s="1" t="s">
        <v>156</v>
      </c>
      <c r="B6" s="10" t="s">
        <v>157</v>
      </c>
      <c r="C6" s="10" t="s">
        <v>101</v>
      </c>
    </row>
    <row r="7" spans="1:7" x14ac:dyDescent="0.2">
      <c r="B7" s="10"/>
      <c r="C7" s="10"/>
    </row>
    <row r="8" spans="1:7" x14ac:dyDescent="0.2">
      <c r="A8" s="1" t="s">
        <v>114</v>
      </c>
      <c r="B8" s="32">
        <v>932.66895402</v>
      </c>
      <c r="C8" s="268">
        <v>0.95269460047635424</v>
      </c>
    </row>
    <row r="9" spans="1:7" x14ac:dyDescent="0.2">
      <c r="A9" s="1" t="s">
        <v>158</v>
      </c>
      <c r="B9" s="32">
        <v>41.927245710000001</v>
      </c>
      <c r="C9" s="268">
        <v>4.2827479598839355E-2</v>
      </c>
    </row>
    <row r="10" spans="1:7" x14ac:dyDescent="0.2">
      <c r="A10" s="1" t="s">
        <v>116</v>
      </c>
      <c r="B10" s="32">
        <v>4.3682524699999998</v>
      </c>
      <c r="C10" s="268">
        <v>4.462044676998283E-3</v>
      </c>
    </row>
    <row r="11" spans="1:7" x14ac:dyDescent="0.2">
      <c r="A11" s="1" t="s">
        <v>376</v>
      </c>
      <c r="B11" s="32">
        <v>1.2463E-2</v>
      </c>
      <c r="C11" s="323">
        <v>1.2730597233412564E-5</v>
      </c>
    </row>
    <row r="12" spans="1:7" x14ac:dyDescent="0.2">
      <c r="A12" s="1" t="s">
        <v>189</v>
      </c>
      <c r="B12" s="59">
        <v>2.1935500000000003E-3</v>
      </c>
      <c r="C12" s="323">
        <v>2.2406484443033087E-6</v>
      </c>
    </row>
    <row r="13" spans="1:7" x14ac:dyDescent="0.2">
      <c r="A13" s="1" t="s">
        <v>188</v>
      </c>
      <c r="B13" s="59">
        <v>8.8500000000000004E-4</v>
      </c>
      <c r="C13" s="323">
        <v>9.0400213043168742E-7</v>
      </c>
    </row>
    <row r="14" spans="1:7" x14ac:dyDescent="0.2">
      <c r="B14" s="32"/>
      <c r="C14" s="8"/>
      <c r="G14" s="136"/>
    </row>
    <row r="15" spans="1:7" x14ac:dyDescent="0.2">
      <c r="B15" s="10"/>
    </row>
    <row r="16" spans="1:7" x14ac:dyDescent="0.2">
      <c r="A16" s="257" t="s">
        <v>162</v>
      </c>
      <c r="B16" s="258">
        <f>SUM(B8:B13)</f>
        <v>978.97999375000006</v>
      </c>
      <c r="C16" s="322">
        <f>SUM(C8:C13)</f>
        <v>1</v>
      </c>
    </row>
    <row r="17" spans="1:3" x14ac:dyDescent="0.2">
      <c r="A17" s="2"/>
      <c r="B17" s="28"/>
      <c r="C17" s="324"/>
    </row>
    <row r="19" spans="1:3" x14ac:dyDescent="0.2">
      <c r="A19" s="259" t="s">
        <v>660</v>
      </c>
      <c r="B19" s="261"/>
      <c r="C19" s="261"/>
    </row>
    <row r="20" spans="1:3" x14ac:dyDescent="0.2">
      <c r="A20" s="6" t="s">
        <v>661</v>
      </c>
      <c r="B20" s="12"/>
      <c r="C20" s="1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8" width="9.7109375" style="9" customWidth="1"/>
    <col min="9" max="11" width="9.7109375" style="1" customWidth="1"/>
    <col min="12" max="16384" width="11.5703125" style="1"/>
  </cols>
  <sheetData>
    <row r="1" spans="1:13" x14ac:dyDescent="0.2">
      <c r="A1" s="2" t="s">
        <v>743</v>
      </c>
      <c r="H1" s="1"/>
    </row>
    <row r="2" spans="1:13" x14ac:dyDescent="0.2">
      <c r="A2" s="174" t="s">
        <v>622</v>
      </c>
      <c r="H2" s="1"/>
    </row>
    <row r="3" spans="1:13" x14ac:dyDescent="0.2">
      <c r="H3" s="1"/>
      <c r="K3" s="119"/>
      <c r="M3" s="45"/>
    </row>
    <row r="4" spans="1:13" x14ac:dyDescent="0.2">
      <c r="H4" s="1"/>
    </row>
    <row r="5" spans="1:13" ht="14.25" x14ac:dyDescent="0.2">
      <c r="A5" s="4" t="s">
        <v>147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3" x14ac:dyDescent="0.2">
      <c r="A6" s="2" t="s">
        <v>32</v>
      </c>
      <c r="B6" s="138">
        <f t="shared" ref="B6:K6" si="0">SUM(B7:B21)</f>
        <v>254915.81344200001</v>
      </c>
      <c r="C6" s="138">
        <f t="shared" si="0"/>
        <v>314699.790966</v>
      </c>
      <c r="D6" s="138">
        <f t="shared" si="0"/>
        <v>248722.85450700001</v>
      </c>
      <c r="E6" s="138">
        <f t="shared" si="0"/>
        <v>260035.78745100001</v>
      </c>
      <c r="F6" s="138">
        <f t="shared" si="0"/>
        <v>285479.26186900004</v>
      </c>
      <c r="G6" s="138">
        <f t="shared" si="0"/>
        <v>289137.729781</v>
      </c>
      <c r="H6" s="138">
        <f t="shared" si="0"/>
        <v>287661.004763</v>
      </c>
      <c r="I6" s="138">
        <f t="shared" si="0"/>
        <v>313780.36356600001</v>
      </c>
      <c r="J6" s="138">
        <f t="shared" si="0"/>
        <v>318341</v>
      </c>
      <c r="K6" s="138">
        <f t="shared" si="0"/>
        <v>311653.16839999997</v>
      </c>
      <c r="L6" s="119"/>
      <c r="M6" s="123"/>
    </row>
    <row r="7" spans="1:13" x14ac:dyDescent="0.2">
      <c r="B7" s="37"/>
      <c r="C7" s="37"/>
      <c r="D7" s="37"/>
      <c r="E7" s="43"/>
      <c r="F7" s="43"/>
      <c r="G7" s="43"/>
      <c r="H7" s="43"/>
      <c r="I7" s="43"/>
      <c r="J7" s="43"/>
      <c r="K7" s="43"/>
      <c r="L7" s="119"/>
    </row>
    <row r="8" spans="1:13" x14ac:dyDescent="0.2">
      <c r="A8" s="1" t="s">
        <v>114</v>
      </c>
      <c r="B8" s="37">
        <v>115000</v>
      </c>
      <c r="C8" s="37">
        <v>120000</v>
      </c>
      <c r="D8" s="37">
        <v>110000</v>
      </c>
      <c r="E8" s="37">
        <v>97000</v>
      </c>
      <c r="F8" s="37">
        <v>104000</v>
      </c>
      <c r="G8" s="37">
        <v>110156</v>
      </c>
      <c r="H8" s="37">
        <v>92000</v>
      </c>
      <c r="I8" s="37">
        <v>93000</v>
      </c>
      <c r="J8" s="145">
        <v>90000</v>
      </c>
      <c r="K8" s="145">
        <v>85000</v>
      </c>
      <c r="L8" s="119"/>
      <c r="M8" s="119"/>
    </row>
    <row r="9" spans="1:13" x14ac:dyDescent="0.2">
      <c r="A9" s="1" t="s">
        <v>449</v>
      </c>
      <c r="B9" s="37">
        <v>43258</v>
      </c>
      <c r="C9" s="37">
        <v>89600</v>
      </c>
      <c r="D9" s="37">
        <v>44202</v>
      </c>
      <c r="E9" s="37">
        <v>59412</v>
      </c>
      <c r="F9" s="37">
        <v>51801</v>
      </c>
      <c r="G9" s="37">
        <v>52000</v>
      </c>
      <c r="H9" s="37">
        <v>52000</v>
      </c>
      <c r="I9" s="37">
        <v>83000</v>
      </c>
      <c r="J9" s="145">
        <v>85000</v>
      </c>
      <c r="K9" s="145">
        <v>80000</v>
      </c>
      <c r="L9" s="119"/>
      <c r="M9" s="119"/>
    </row>
    <row r="10" spans="1:13" x14ac:dyDescent="0.2">
      <c r="A10" s="1" t="s">
        <v>580</v>
      </c>
      <c r="B10" s="37">
        <v>4000</v>
      </c>
      <c r="C10" s="37">
        <v>11000</v>
      </c>
      <c r="D10" s="37">
        <v>10600</v>
      </c>
      <c r="E10" s="37">
        <v>17000</v>
      </c>
      <c r="F10" s="37">
        <v>30000</v>
      </c>
      <c r="G10" s="37">
        <v>34271</v>
      </c>
      <c r="H10" s="37">
        <v>54000</v>
      </c>
      <c r="I10" s="37">
        <v>47000</v>
      </c>
      <c r="J10" s="145">
        <v>54600</v>
      </c>
      <c r="K10" s="145">
        <v>54000</v>
      </c>
      <c r="L10" s="119"/>
      <c r="M10" s="119"/>
    </row>
    <row r="11" spans="1:13" x14ac:dyDescent="0.2">
      <c r="A11" s="270" t="s">
        <v>202</v>
      </c>
      <c r="B11" s="278">
        <v>33847.813441999999</v>
      </c>
      <c r="C11" s="278">
        <v>28881.790966</v>
      </c>
      <c r="D11" s="278">
        <v>26104.854507000004</v>
      </c>
      <c r="E11" s="278">
        <v>23667.787451</v>
      </c>
      <c r="F11" s="278">
        <v>23105.261869000002</v>
      </c>
      <c r="G11" s="279">
        <v>19510.729780999998</v>
      </c>
      <c r="H11" s="279">
        <v>18789.004763000001</v>
      </c>
      <c r="I11" s="279">
        <v>17790.363566</v>
      </c>
      <c r="J11" s="279">
        <v>18601</v>
      </c>
      <c r="K11" s="279">
        <v>19853.168400000002</v>
      </c>
      <c r="L11" s="119"/>
      <c r="M11" s="119"/>
    </row>
    <row r="12" spans="1:13" x14ac:dyDescent="0.2">
      <c r="A12" s="1" t="s">
        <v>376</v>
      </c>
      <c r="B12" s="37">
        <v>20190</v>
      </c>
      <c r="C12" s="37">
        <v>20373</v>
      </c>
      <c r="D12" s="37">
        <v>19702</v>
      </c>
      <c r="E12" s="37">
        <v>19282</v>
      </c>
      <c r="F12" s="37">
        <v>19802</v>
      </c>
      <c r="G12" s="37">
        <v>20000</v>
      </c>
      <c r="H12" s="37">
        <v>17000</v>
      </c>
      <c r="I12" s="37">
        <v>18500</v>
      </c>
      <c r="J12" s="145">
        <v>16900</v>
      </c>
      <c r="K12" s="145">
        <v>17000</v>
      </c>
      <c r="L12" s="119"/>
      <c r="M12" s="119"/>
    </row>
    <row r="13" spans="1:13" x14ac:dyDescent="0.2">
      <c r="A13" s="1" t="s">
        <v>117</v>
      </c>
      <c r="B13" s="37">
        <v>10400</v>
      </c>
      <c r="C13" s="37">
        <v>10725</v>
      </c>
      <c r="D13" s="37">
        <v>13667</v>
      </c>
      <c r="E13" s="37">
        <v>16830</v>
      </c>
      <c r="F13" s="37">
        <v>25534</v>
      </c>
      <c r="G13" s="37">
        <v>25000</v>
      </c>
      <c r="H13" s="37">
        <v>25000</v>
      </c>
      <c r="I13" s="37">
        <v>18000</v>
      </c>
      <c r="J13" s="145">
        <v>17100</v>
      </c>
      <c r="K13" s="145">
        <v>17000</v>
      </c>
      <c r="L13" s="119"/>
      <c r="M13" s="119"/>
    </row>
    <row r="14" spans="1:13" x14ac:dyDescent="0.2">
      <c r="A14" s="1" t="s">
        <v>483</v>
      </c>
      <c r="B14" s="37">
        <v>8600</v>
      </c>
      <c r="C14" s="37">
        <v>5600</v>
      </c>
      <c r="D14" s="37">
        <v>4800</v>
      </c>
      <c r="E14" s="37">
        <v>4500</v>
      </c>
      <c r="F14" s="37">
        <v>6500</v>
      </c>
      <c r="G14" s="37">
        <v>6400</v>
      </c>
      <c r="H14" s="37">
        <v>5500</v>
      </c>
      <c r="I14" s="37">
        <v>9500</v>
      </c>
      <c r="J14" s="145">
        <v>7400</v>
      </c>
      <c r="K14" s="145">
        <v>10000</v>
      </c>
      <c r="L14" s="119"/>
      <c r="M14" s="119"/>
    </row>
    <row r="15" spans="1:13" x14ac:dyDescent="0.2">
      <c r="A15" s="1" t="s">
        <v>486</v>
      </c>
      <c r="B15" s="37">
        <v>526</v>
      </c>
      <c r="C15" s="37">
        <v>270</v>
      </c>
      <c r="D15" s="37">
        <v>340</v>
      </c>
      <c r="E15" s="37">
        <v>2600</v>
      </c>
      <c r="F15" s="37">
        <v>2800</v>
      </c>
      <c r="G15" s="37">
        <v>2500</v>
      </c>
      <c r="H15" s="37">
        <v>2290</v>
      </c>
      <c r="I15" s="37">
        <v>5960</v>
      </c>
      <c r="J15" s="145">
        <v>7800</v>
      </c>
      <c r="K15" s="145">
        <v>7500</v>
      </c>
      <c r="L15" s="119"/>
      <c r="M15" s="119"/>
    </row>
    <row r="16" spans="1:13" x14ac:dyDescent="0.2">
      <c r="A16" s="1" t="s">
        <v>163</v>
      </c>
      <c r="B16" s="37">
        <v>6600</v>
      </c>
      <c r="C16" s="37">
        <v>14014</v>
      </c>
      <c r="D16" s="37">
        <v>6158</v>
      </c>
      <c r="E16" s="37">
        <v>6472</v>
      </c>
      <c r="F16" s="37">
        <v>6900</v>
      </c>
      <c r="G16" s="37">
        <v>7000</v>
      </c>
      <c r="H16" s="37">
        <v>6640</v>
      </c>
      <c r="I16" s="37">
        <v>7200</v>
      </c>
      <c r="J16" s="145">
        <v>6870</v>
      </c>
      <c r="K16" s="145">
        <v>7000</v>
      </c>
      <c r="L16" s="119"/>
      <c r="M16" s="119"/>
    </row>
    <row r="17" spans="1:13" x14ac:dyDescent="0.2">
      <c r="A17" s="1" t="s">
        <v>468</v>
      </c>
      <c r="B17" s="37">
        <v>5400</v>
      </c>
      <c r="C17" s="37">
        <v>5400</v>
      </c>
      <c r="D17" s="37">
        <v>5400</v>
      </c>
      <c r="E17" s="37">
        <v>5400</v>
      </c>
      <c r="F17" s="37">
        <v>5400</v>
      </c>
      <c r="G17" s="37">
        <v>5400</v>
      </c>
      <c r="H17" s="37">
        <v>5500</v>
      </c>
      <c r="I17" s="37">
        <v>4560</v>
      </c>
      <c r="J17" s="145">
        <v>4560</v>
      </c>
      <c r="K17" s="145">
        <v>4500</v>
      </c>
      <c r="L17" s="119"/>
      <c r="M17" s="119"/>
    </row>
    <row r="18" spans="1:13" x14ac:dyDescent="0.2">
      <c r="A18" s="1" t="s">
        <v>467</v>
      </c>
      <c r="B18" s="37">
        <v>2668</v>
      </c>
      <c r="C18" s="37">
        <v>3340</v>
      </c>
      <c r="D18" s="37">
        <v>3725</v>
      </c>
      <c r="E18" s="37">
        <v>3697</v>
      </c>
      <c r="F18" s="37">
        <v>3777</v>
      </c>
      <c r="G18" s="37">
        <v>3800</v>
      </c>
      <c r="H18" s="37">
        <v>4000</v>
      </c>
      <c r="I18" s="37">
        <v>3810</v>
      </c>
      <c r="J18" s="145">
        <v>4300</v>
      </c>
      <c r="K18" s="145">
        <v>4000</v>
      </c>
      <c r="L18" s="119"/>
      <c r="M18" s="119"/>
    </row>
    <row r="19" spans="1:13" x14ac:dyDescent="0.2">
      <c r="A19" s="1" t="s">
        <v>487</v>
      </c>
      <c r="B19" s="37">
        <v>3000</v>
      </c>
      <c r="C19" s="37">
        <v>4400</v>
      </c>
      <c r="D19" s="37">
        <v>2900</v>
      </c>
      <c r="E19" s="37">
        <v>3100</v>
      </c>
      <c r="F19" s="37">
        <v>4200</v>
      </c>
      <c r="G19" s="37">
        <v>2000</v>
      </c>
      <c r="H19" s="37">
        <v>2200</v>
      </c>
      <c r="I19" s="37">
        <v>2860</v>
      </c>
      <c r="J19" s="145">
        <v>2400</v>
      </c>
      <c r="K19" s="145">
        <v>3000</v>
      </c>
      <c r="L19" s="119"/>
      <c r="M19" s="119"/>
    </row>
    <row r="20" spans="1:13" x14ac:dyDescent="0.2">
      <c r="A20" s="1" t="s">
        <v>164</v>
      </c>
      <c r="B20" s="37">
        <v>144</v>
      </c>
      <c r="C20" s="37">
        <v>75</v>
      </c>
      <c r="D20" s="37">
        <v>100</v>
      </c>
      <c r="E20" s="37">
        <v>249</v>
      </c>
      <c r="F20" s="37">
        <v>500</v>
      </c>
      <c r="G20" s="53" t="s">
        <v>482</v>
      </c>
      <c r="H20" s="37">
        <v>1100</v>
      </c>
      <c r="I20" s="37">
        <v>1300</v>
      </c>
      <c r="J20" s="145">
        <v>1400</v>
      </c>
      <c r="K20" s="145">
        <v>1400</v>
      </c>
      <c r="L20" s="119"/>
      <c r="M20" s="119"/>
    </row>
    <row r="21" spans="1:13" x14ac:dyDescent="0.2">
      <c r="A21" s="1" t="s">
        <v>161</v>
      </c>
      <c r="B21" s="37">
        <v>1282</v>
      </c>
      <c r="C21" s="37">
        <v>1021</v>
      </c>
      <c r="D21" s="37">
        <v>1024</v>
      </c>
      <c r="E21" s="37">
        <v>826</v>
      </c>
      <c r="F21" s="37">
        <v>1160</v>
      </c>
      <c r="G21" s="37">
        <v>1100</v>
      </c>
      <c r="H21" s="37">
        <v>1642</v>
      </c>
      <c r="I21" s="37">
        <v>1300</v>
      </c>
      <c r="J21" s="37">
        <v>1410</v>
      </c>
      <c r="K21" s="37">
        <v>1400</v>
      </c>
      <c r="L21" s="119"/>
      <c r="M21" s="119"/>
    </row>
    <row r="22" spans="1:13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119"/>
    </row>
    <row r="24" spans="1:13" x14ac:dyDescent="0.2">
      <c r="A24" s="327" t="s">
        <v>676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54"/>
    </row>
    <row r="25" spans="1:13" ht="24.6" customHeight="1" x14ac:dyDescent="0.2">
      <c r="A25" s="428" t="s">
        <v>677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353"/>
    </row>
    <row r="26" spans="1:13" ht="24" customHeight="1" x14ac:dyDescent="0.25">
      <c r="A26"/>
      <c r="B26"/>
      <c r="C26"/>
      <c r="D26"/>
      <c r="E26"/>
      <c r="F26"/>
      <c r="G26"/>
      <c r="H26"/>
      <c r="I26"/>
      <c r="J26"/>
      <c r="K26"/>
    </row>
  </sheetData>
  <sortState ref="A8:K21">
    <sortCondition descending="1" ref="K8:K21"/>
  </sortState>
  <mergeCells count="1">
    <mergeCell ref="A25:K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showGridLines="0" workbookViewId="0">
      <selection activeCell="A2" sqref="A2:XFD2"/>
    </sheetView>
  </sheetViews>
  <sheetFormatPr baseColWidth="10" defaultColWidth="11.5703125" defaultRowHeight="12" x14ac:dyDescent="0.2"/>
  <cols>
    <col min="1" max="1" width="8" style="1" customWidth="1"/>
    <col min="2" max="2" width="64.85546875" style="9" customWidth="1"/>
    <col min="3" max="3" width="16.42578125" style="9" customWidth="1"/>
    <col min="4" max="16384" width="11.5703125" style="1"/>
  </cols>
  <sheetData>
    <row r="1" spans="1:5" x14ac:dyDescent="0.2">
      <c r="A1" s="2" t="s">
        <v>865</v>
      </c>
      <c r="E1" s="128">
        <v>128521560</v>
      </c>
    </row>
    <row r="2" spans="1:5" x14ac:dyDescent="0.2">
      <c r="A2" s="174" t="s">
        <v>33</v>
      </c>
    </row>
    <row r="4" spans="1:5" x14ac:dyDescent="0.2">
      <c r="A4" s="4"/>
      <c r="B4" s="24" t="s">
        <v>34</v>
      </c>
      <c r="C4" s="51" t="s">
        <v>35</v>
      </c>
      <c r="D4" s="51" t="s">
        <v>27</v>
      </c>
      <c r="E4" s="51" t="s">
        <v>26</v>
      </c>
    </row>
    <row r="5" spans="1:5" x14ac:dyDescent="0.2">
      <c r="A5" s="1" t="s">
        <v>328</v>
      </c>
      <c r="B5" s="36" t="s">
        <v>691</v>
      </c>
      <c r="C5" s="53">
        <v>13</v>
      </c>
      <c r="D5" s="130">
        <v>6681337</v>
      </c>
      <c r="E5" s="131">
        <f>D5/$E$1</f>
        <v>5.1986118126795225E-2</v>
      </c>
    </row>
    <row r="6" spans="1:5" x14ac:dyDescent="0.2">
      <c r="A6" s="23">
        <v>2</v>
      </c>
      <c r="B6" s="36" t="s">
        <v>692</v>
      </c>
      <c r="C6" s="53">
        <v>28</v>
      </c>
      <c r="D6" s="130">
        <v>10728666.2081</v>
      </c>
      <c r="E6" s="131">
        <f>D6/$E$1</f>
        <v>8.3477559781409444E-2</v>
      </c>
    </row>
    <row r="7" spans="1:5" x14ac:dyDescent="0.2">
      <c r="A7" s="1" t="s">
        <v>329</v>
      </c>
      <c r="B7" s="23" t="s">
        <v>693</v>
      </c>
      <c r="C7" s="53">
        <v>14</v>
      </c>
      <c r="D7" s="130">
        <v>8341324</v>
      </c>
      <c r="E7" s="131">
        <f t="shared" ref="E7:E16" si="0">D7/$E$1</f>
        <v>6.490213782030034E-2</v>
      </c>
    </row>
    <row r="8" spans="1:5" x14ac:dyDescent="0.2">
      <c r="A8" s="1" t="s">
        <v>330</v>
      </c>
      <c r="B8" s="23" t="s">
        <v>694</v>
      </c>
      <c r="C8" s="53">
        <v>13</v>
      </c>
      <c r="D8" s="130">
        <v>6935351.54</v>
      </c>
      <c r="E8" s="131">
        <f t="shared" si="0"/>
        <v>5.3962553364587232E-2</v>
      </c>
    </row>
    <row r="9" spans="1:5" x14ac:dyDescent="0.2">
      <c r="A9" s="1" t="s">
        <v>331</v>
      </c>
      <c r="B9" s="23" t="s">
        <v>695</v>
      </c>
      <c r="C9" s="53">
        <v>62</v>
      </c>
      <c r="D9" s="130">
        <v>3472481</v>
      </c>
      <c r="E9" s="131">
        <f t="shared" si="0"/>
        <v>2.7018665195162585E-2</v>
      </c>
    </row>
    <row r="10" spans="1:5" x14ac:dyDescent="0.2">
      <c r="A10" s="1" t="s">
        <v>332</v>
      </c>
      <c r="B10" s="23" t="s">
        <v>696</v>
      </c>
      <c r="C10" s="152">
        <v>9448</v>
      </c>
      <c r="D10" s="130">
        <v>1644546</v>
      </c>
      <c r="E10" s="131">
        <f t="shared" si="0"/>
        <v>1.2795876427270257E-2</v>
      </c>
    </row>
    <row r="11" spans="1:5" x14ac:dyDescent="0.2">
      <c r="A11" s="1" t="s">
        <v>333</v>
      </c>
      <c r="B11" s="23" t="s">
        <v>697</v>
      </c>
      <c r="C11" s="152">
        <v>206</v>
      </c>
      <c r="D11" s="130">
        <v>473013</v>
      </c>
      <c r="E11" s="131">
        <f t="shared" si="0"/>
        <v>3.6804175112720387E-3</v>
      </c>
    </row>
    <row r="12" spans="1:5" x14ac:dyDescent="0.2">
      <c r="A12" s="1" t="s">
        <v>334</v>
      </c>
      <c r="B12" s="23" t="s">
        <v>698</v>
      </c>
      <c r="C12" s="152">
        <v>41</v>
      </c>
      <c r="D12" s="130">
        <v>358100</v>
      </c>
      <c r="E12" s="131">
        <f>D12/$E$1</f>
        <v>2.7863029362544308E-3</v>
      </c>
    </row>
    <row r="13" spans="1:5" x14ac:dyDescent="0.2">
      <c r="A13" s="1" t="s">
        <v>335</v>
      </c>
      <c r="B13" s="23" t="s">
        <v>699</v>
      </c>
      <c r="C13" s="53">
        <v>6</v>
      </c>
      <c r="D13" s="130">
        <v>108611.5851</v>
      </c>
      <c r="E13" s="131">
        <f t="shared" si="0"/>
        <v>8.4508455312867347E-4</v>
      </c>
    </row>
    <row r="14" spans="1:5" x14ac:dyDescent="0.2">
      <c r="A14" s="1" t="s">
        <v>336</v>
      </c>
      <c r="B14" s="23" t="s">
        <v>700</v>
      </c>
      <c r="C14" s="53">
        <v>1</v>
      </c>
      <c r="D14" s="130">
        <v>4696.1350000000002</v>
      </c>
      <c r="E14" s="131">
        <f t="shared" si="0"/>
        <v>3.65396669632706E-5</v>
      </c>
    </row>
    <row r="15" spans="1:5" x14ac:dyDescent="0.2">
      <c r="A15" s="1" t="s">
        <v>461</v>
      </c>
      <c r="B15" s="23" t="s">
        <v>701</v>
      </c>
      <c r="C15" s="53">
        <v>83</v>
      </c>
      <c r="D15" s="40">
        <v>108411</v>
      </c>
      <c r="E15" s="131">
        <f t="shared" si="0"/>
        <v>8.4352384144730267E-4</v>
      </c>
    </row>
    <row r="16" spans="1:5" x14ac:dyDescent="0.2">
      <c r="A16" s="1" t="s">
        <v>479</v>
      </c>
      <c r="B16" s="23" t="s">
        <v>702</v>
      </c>
      <c r="C16" s="53">
        <v>40</v>
      </c>
      <c r="D16" s="40">
        <v>1912</v>
      </c>
      <c r="E16" s="132">
        <f t="shared" si="0"/>
        <v>1.4876881357493638E-5</v>
      </c>
    </row>
    <row r="17" spans="1:5" x14ac:dyDescent="0.2">
      <c r="A17" s="19" t="s">
        <v>32</v>
      </c>
      <c r="B17" s="20"/>
      <c r="C17" s="41">
        <f>SUM(C5:C16)</f>
        <v>9955</v>
      </c>
      <c r="D17" s="41">
        <f>SUM(D5:D16)</f>
        <v>38858449.468199998</v>
      </c>
      <c r="E17" s="133">
        <f>SUM(E5:E16)</f>
        <v>0.30234965610594827</v>
      </c>
    </row>
    <row r="19" spans="1:5" x14ac:dyDescent="0.2">
      <c r="A19" s="376" t="s">
        <v>866</v>
      </c>
      <c r="B19" s="261"/>
      <c r="C19" s="261"/>
      <c r="D19" s="259"/>
      <c r="E19" s="259"/>
    </row>
    <row r="20" spans="1:5" x14ac:dyDescent="0.2">
      <c r="A20" s="6" t="s">
        <v>678</v>
      </c>
      <c r="B20" s="12"/>
      <c r="C20" s="12"/>
      <c r="D20" s="6"/>
      <c r="E20" s="6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"/>
  <sheetViews>
    <sheetView showGridLines="0" workbookViewId="0">
      <selection activeCell="H123" sqref="H123"/>
    </sheetView>
  </sheetViews>
  <sheetFormatPr baseColWidth="10" defaultColWidth="11.5703125" defaultRowHeight="15" x14ac:dyDescent="0.25"/>
  <cols>
    <col min="1" max="1" width="28.85546875" customWidth="1"/>
    <col min="2" max="11" width="8.28515625" customWidth="1"/>
  </cols>
  <sheetData>
    <row r="1" spans="1:11" x14ac:dyDescent="0.25">
      <c r="A1" s="2" t="s">
        <v>744</v>
      </c>
      <c r="B1" s="9"/>
      <c r="C1" s="9"/>
      <c r="D1" s="9"/>
      <c r="E1" s="9"/>
      <c r="F1" s="9"/>
      <c r="G1" s="9"/>
      <c r="H1" s="1"/>
      <c r="I1" s="1"/>
      <c r="J1" s="1"/>
      <c r="K1" s="1"/>
    </row>
    <row r="2" spans="1:11" x14ac:dyDescent="0.25">
      <c r="A2" s="174" t="s">
        <v>513</v>
      </c>
      <c r="B2" s="9"/>
      <c r="C2" s="9"/>
      <c r="D2" s="9"/>
      <c r="E2" s="9"/>
      <c r="F2" s="9"/>
      <c r="G2" s="9"/>
      <c r="H2" s="1"/>
      <c r="I2" s="1"/>
      <c r="J2" s="1"/>
      <c r="K2" s="1"/>
    </row>
    <row r="3" spans="1:11" x14ac:dyDescent="0.25">
      <c r="A3" s="1"/>
      <c r="B3" s="9"/>
      <c r="C3" s="9"/>
      <c r="D3" s="9"/>
      <c r="E3" s="9"/>
      <c r="F3" s="9"/>
      <c r="G3" s="9"/>
      <c r="H3" s="1"/>
      <c r="I3" s="1"/>
      <c r="J3" s="1"/>
      <c r="K3" s="1"/>
    </row>
    <row r="4" spans="1:11" x14ac:dyDescent="0.25">
      <c r="A4" s="1"/>
      <c r="B4" s="9"/>
      <c r="C4" s="9"/>
      <c r="D4" s="9"/>
      <c r="E4" s="9"/>
      <c r="F4" s="9"/>
      <c r="G4" s="9"/>
      <c r="H4" s="1"/>
      <c r="I4" s="1"/>
      <c r="J4" s="1"/>
      <c r="K4" s="1"/>
    </row>
    <row r="5" spans="1:11" x14ac:dyDescent="0.25">
      <c r="A5" s="4" t="s">
        <v>149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1" x14ac:dyDescent="0.25">
      <c r="A6" s="2" t="s">
        <v>512</v>
      </c>
      <c r="B6" s="139">
        <f t="shared" ref="B6:K6" si="0">B8</f>
        <v>33847.813441999999</v>
      </c>
      <c r="C6" s="139">
        <f t="shared" si="0"/>
        <v>28881.790966</v>
      </c>
      <c r="D6" s="139">
        <f t="shared" si="0"/>
        <v>26104.854507000004</v>
      </c>
      <c r="E6" s="139">
        <f t="shared" si="0"/>
        <v>23667.787451</v>
      </c>
      <c r="F6" s="139">
        <f t="shared" si="0"/>
        <v>23105.261869000002</v>
      </c>
      <c r="G6" s="139">
        <f t="shared" si="0"/>
        <v>19510.729780999998</v>
      </c>
      <c r="H6" s="139">
        <f t="shared" si="0"/>
        <v>18789.004763000001</v>
      </c>
      <c r="I6" s="139">
        <f t="shared" si="0"/>
        <v>17790.363566</v>
      </c>
      <c r="J6" s="139">
        <f t="shared" si="0"/>
        <v>18601.344507999998</v>
      </c>
      <c r="K6" s="139">
        <f t="shared" si="0"/>
        <v>19853.168399999999</v>
      </c>
    </row>
    <row r="7" spans="1:11" x14ac:dyDescent="0.25">
      <c r="A7" s="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1" t="s">
        <v>514</v>
      </c>
      <c r="B8" s="53">
        <v>33847.813441999999</v>
      </c>
      <c r="C8" s="53">
        <v>28881.790966</v>
      </c>
      <c r="D8" s="53">
        <v>26104.854507000004</v>
      </c>
      <c r="E8" s="53">
        <v>23667.787451</v>
      </c>
      <c r="F8" s="53">
        <v>23105.261869000002</v>
      </c>
      <c r="G8" s="53">
        <v>19510.729780999998</v>
      </c>
      <c r="H8" s="53">
        <v>18789.004763000001</v>
      </c>
      <c r="I8" s="53">
        <v>17790.363566</v>
      </c>
      <c r="J8" s="53">
        <v>18601.344507999998</v>
      </c>
      <c r="K8" s="53">
        <v>19853.168399999999</v>
      </c>
    </row>
    <row r="9" spans="1:11" x14ac:dyDescent="0.25">
      <c r="A9" s="1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259" t="s">
        <v>704</v>
      </c>
      <c r="B12" s="264"/>
      <c r="C12" s="293"/>
      <c r="D12" s="293"/>
      <c r="E12" s="293"/>
      <c r="F12" s="293"/>
      <c r="G12" s="293"/>
      <c r="H12" s="293"/>
      <c r="I12" s="294"/>
      <c r="J12" s="294"/>
      <c r="K12" s="293"/>
    </row>
    <row r="13" spans="1:11" x14ac:dyDescent="0.25">
      <c r="A13" s="6" t="s">
        <v>597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3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9.28515625" style="9" customWidth="1"/>
    <col min="3" max="9" width="7.28515625" style="9" customWidth="1"/>
    <col min="10" max="12" width="7.28515625" style="1" customWidth="1"/>
    <col min="13" max="16384" width="11.5703125" style="1"/>
  </cols>
  <sheetData>
    <row r="1" spans="1:14" x14ac:dyDescent="0.2">
      <c r="A1" s="2" t="s">
        <v>745</v>
      </c>
    </row>
    <row r="2" spans="1:14" x14ac:dyDescent="0.2">
      <c r="A2" s="174" t="s">
        <v>497</v>
      </c>
    </row>
    <row r="5" spans="1:14" ht="14.25" x14ac:dyDescent="0.2">
      <c r="A5" s="4" t="s">
        <v>203</v>
      </c>
      <c r="B5" s="7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 t="s">
        <v>725</v>
      </c>
    </row>
    <row r="6" spans="1:14" x14ac:dyDescent="0.2">
      <c r="A6" s="9" t="s">
        <v>130</v>
      </c>
      <c r="B6" s="9" t="s">
        <v>131</v>
      </c>
      <c r="C6" s="10">
        <v>841.62143845581897</v>
      </c>
      <c r="D6" s="10">
        <v>775.59494796720799</v>
      </c>
      <c r="E6" s="10">
        <v>558.25922602627895</v>
      </c>
      <c r="F6" s="10">
        <v>527.7123537571</v>
      </c>
      <c r="G6" s="10">
        <v>539.55821649929203</v>
      </c>
      <c r="H6" s="10">
        <v>341.685340655076</v>
      </c>
      <c r="I6" s="10">
        <v>344.262265282415</v>
      </c>
      <c r="J6" s="10">
        <v>370.47611971466898</v>
      </c>
      <c r="K6" s="10">
        <v>351.76617733195502</v>
      </c>
      <c r="L6" s="10">
        <v>371.19389629557799</v>
      </c>
      <c r="N6" s="119"/>
    </row>
    <row r="7" spans="1:14" x14ac:dyDescent="0.2">
      <c r="A7" s="9" t="s">
        <v>132</v>
      </c>
      <c r="B7" s="9" t="s">
        <v>135</v>
      </c>
      <c r="C7" s="44">
        <v>39.022789000000003</v>
      </c>
      <c r="D7" s="44">
        <v>31.899958000000002</v>
      </c>
      <c r="E7" s="44">
        <v>25.545801000000001</v>
      </c>
      <c r="F7" s="44">
        <v>23.824698000000001</v>
      </c>
      <c r="G7" s="44">
        <v>24.640214</v>
      </c>
      <c r="H7" s="44">
        <v>20.111056000000001</v>
      </c>
      <c r="I7" s="44">
        <v>19.371680999999999</v>
      </c>
      <c r="J7" s="44">
        <v>18.107502</v>
      </c>
      <c r="K7" s="44">
        <v>17.110648999999999</v>
      </c>
      <c r="L7" s="44">
        <v>19.336455000000001</v>
      </c>
      <c r="N7" s="119"/>
    </row>
    <row r="11" spans="1:14" x14ac:dyDescent="0.2">
      <c r="A11" s="259" t="s">
        <v>704</v>
      </c>
      <c r="B11" s="261"/>
      <c r="C11" s="261"/>
      <c r="D11" s="261"/>
      <c r="E11" s="261"/>
      <c r="F11" s="261"/>
      <c r="G11" s="261"/>
      <c r="H11" s="261"/>
      <c r="I11" s="261"/>
      <c r="J11" s="259"/>
      <c r="K11" s="259"/>
      <c r="L11" s="259"/>
    </row>
    <row r="12" spans="1:14" x14ac:dyDescent="0.2">
      <c r="A12" s="1" t="s">
        <v>609</v>
      </c>
      <c r="B12" s="23"/>
      <c r="C12" s="23"/>
    </row>
    <row r="13" spans="1:14" x14ac:dyDescent="0.2">
      <c r="A13" s="6" t="s">
        <v>613</v>
      </c>
      <c r="B13" s="280"/>
      <c r="C13" s="280"/>
      <c r="D13" s="12"/>
      <c r="E13" s="12"/>
      <c r="F13" s="12"/>
      <c r="G13" s="12"/>
      <c r="H13" s="12"/>
      <c r="I13" s="12"/>
      <c r="J13" s="6"/>
      <c r="K13" s="6"/>
      <c r="L13" s="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5"/>
  <sheetViews>
    <sheetView showGridLines="0" workbookViewId="0">
      <selection activeCell="H123" sqref="H123"/>
    </sheetView>
  </sheetViews>
  <sheetFormatPr baseColWidth="10" defaultColWidth="11.5703125" defaultRowHeight="15" x14ac:dyDescent="0.25"/>
  <cols>
    <col min="1" max="1" width="24" customWidth="1"/>
    <col min="2" max="3" width="25" customWidth="1"/>
  </cols>
  <sheetData>
    <row r="1" spans="1:3" x14ac:dyDescent="0.25">
      <c r="A1" s="180" t="s">
        <v>746</v>
      </c>
      <c r="B1" s="9"/>
      <c r="C1" s="9"/>
    </row>
    <row r="2" spans="1:3" x14ac:dyDescent="0.25">
      <c r="A2" s="174" t="s">
        <v>378</v>
      </c>
      <c r="B2" s="9"/>
      <c r="C2" s="9"/>
    </row>
    <row r="3" spans="1:3" x14ac:dyDescent="0.25">
      <c r="A3" s="1"/>
      <c r="B3" s="9"/>
      <c r="C3" s="9"/>
    </row>
    <row r="4" spans="1:3" x14ac:dyDescent="0.25">
      <c r="A4" s="1"/>
      <c r="B4" s="9"/>
      <c r="C4" s="9"/>
    </row>
    <row r="5" spans="1:3" x14ac:dyDescent="0.25">
      <c r="A5" s="4" t="s">
        <v>154</v>
      </c>
      <c r="B5" s="7" t="s">
        <v>155</v>
      </c>
      <c r="C5" s="7" t="s">
        <v>101</v>
      </c>
    </row>
    <row r="6" spans="1:3" x14ac:dyDescent="0.25">
      <c r="A6" s="1" t="s">
        <v>156</v>
      </c>
      <c r="B6" s="10" t="s">
        <v>157</v>
      </c>
      <c r="C6" s="10" t="s">
        <v>101</v>
      </c>
    </row>
    <row r="7" spans="1:3" x14ac:dyDescent="0.25">
      <c r="A7" s="1"/>
      <c r="B7" s="10"/>
      <c r="C7" s="10"/>
    </row>
    <row r="8" spans="1:3" x14ac:dyDescent="0.25">
      <c r="A8" s="1" t="s">
        <v>116</v>
      </c>
      <c r="B8" s="32">
        <v>144.64902777</v>
      </c>
      <c r="C8" s="268">
        <f>+B8/$B$20</f>
        <v>0.3896859005860846</v>
      </c>
    </row>
    <row r="9" spans="1:3" x14ac:dyDescent="0.25">
      <c r="A9" s="1" t="s">
        <v>369</v>
      </c>
      <c r="B9" s="32">
        <v>80.116309270000002</v>
      </c>
      <c r="C9" s="268">
        <f t="shared" ref="C9:C18" si="0">+B9/$B$20</f>
        <v>0.21583412353904707</v>
      </c>
    </row>
    <row r="10" spans="1:3" x14ac:dyDescent="0.25">
      <c r="A10" s="1" t="s">
        <v>158</v>
      </c>
      <c r="B10" s="32">
        <v>40.83215981</v>
      </c>
      <c r="C10" s="268">
        <f t="shared" si="0"/>
        <v>0.11000223930806707</v>
      </c>
    </row>
    <row r="11" spans="1:3" x14ac:dyDescent="0.25">
      <c r="A11" s="1" t="s">
        <v>159</v>
      </c>
      <c r="B11" s="295">
        <v>37.11634608</v>
      </c>
      <c r="C11" s="303">
        <f t="shared" si="0"/>
        <v>9.9991800647617937E-2</v>
      </c>
    </row>
    <row r="12" spans="1:3" x14ac:dyDescent="0.25">
      <c r="A12" s="1" t="s">
        <v>189</v>
      </c>
      <c r="B12" s="295">
        <v>19.664117579999999</v>
      </c>
      <c r="C12" s="303">
        <f t="shared" si="0"/>
        <v>5.2975325769747193E-2</v>
      </c>
    </row>
    <row r="13" spans="1:3" x14ac:dyDescent="0.25">
      <c r="A13" s="1" t="s">
        <v>188</v>
      </c>
      <c r="B13" s="295">
        <v>13.455202029999999</v>
      </c>
      <c r="C13" s="303">
        <f t="shared" si="0"/>
        <v>3.6248446335673999E-2</v>
      </c>
    </row>
    <row r="14" spans="1:3" x14ac:dyDescent="0.25">
      <c r="A14" s="1" t="s">
        <v>469</v>
      </c>
      <c r="B14" s="295">
        <v>7.3232381799999997</v>
      </c>
      <c r="C14" s="266">
        <f t="shared" si="0"/>
        <v>1.9728875536704889E-2</v>
      </c>
    </row>
    <row r="15" spans="1:3" x14ac:dyDescent="0.25">
      <c r="A15" s="1" t="s">
        <v>198</v>
      </c>
      <c r="B15" s="295">
        <v>7.1954150700000001</v>
      </c>
      <c r="C15" s="266">
        <f t="shared" si="0"/>
        <v>1.9384518823742626E-2</v>
      </c>
    </row>
    <row r="16" spans="1:3" x14ac:dyDescent="0.25">
      <c r="A16" s="1" t="s">
        <v>457</v>
      </c>
      <c r="B16" s="295">
        <v>5.2645344199999995</v>
      </c>
      <c r="C16" s="266">
        <f t="shared" si="0"/>
        <v>1.4182707400468416E-2</v>
      </c>
    </row>
    <row r="17" spans="1:3" x14ac:dyDescent="0.25">
      <c r="A17" s="1" t="s">
        <v>119</v>
      </c>
      <c r="B17" s="295">
        <v>4.0290364099999998</v>
      </c>
      <c r="C17" s="266">
        <f t="shared" si="0"/>
        <v>1.0854263634743925E-2</v>
      </c>
    </row>
    <row r="18" spans="1:3" x14ac:dyDescent="0.25">
      <c r="A18" s="1" t="s">
        <v>161</v>
      </c>
      <c r="B18" s="295">
        <v>11.548509675577918</v>
      </c>
      <c r="C18" s="266">
        <f t="shared" si="0"/>
        <v>3.1111798418102101E-2</v>
      </c>
    </row>
    <row r="19" spans="1:3" x14ac:dyDescent="0.25">
      <c r="A19" s="1"/>
      <c r="B19" s="296"/>
      <c r="C19" s="179"/>
    </row>
    <row r="20" spans="1:3" x14ac:dyDescent="0.25">
      <c r="A20" s="257" t="s">
        <v>162</v>
      </c>
      <c r="B20" s="297">
        <f>SUM(B8:B18)</f>
        <v>371.19389629557799</v>
      </c>
      <c r="C20" s="298">
        <f>SUM(C8:C18)</f>
        <v>0.99999999999999989</v>
      </c>
    </row>
    <row r="21" spans="1:3" x14ac:dyDescent="0.25">
      <c r="A21" s="1"/>
      <c r="B21" s="179"/>
      <c r="C21" s="179"/>
    </row>
    <row r="22" spans="1:3" x14ac:dyDescent="0.25">
      <c r="A22" s="1"/>
      <c r="B22" s="9"/>
      <c r="C22" s="9"/>
    </row>
    <row r="23" spans="1:3" x14ac:dyDescent="0.25">
      <c r="A23" s="1"/>
      <c r="B23" s="9"/>
      <c r="C23" s="9"/>
    </row>
    <row r="24" spans="1:3" x14ac:dyDescent="0.25">
      <c r="A24" s="259" t="s">
        <v>660</v>
      </c>
      <c r="B24" s="261"/>
      <c r="C24" s="261"/>
    </row>
    <row r="25" spans="1:3" x14ac:dyDescent="0.25">
      <c r="A25" s="6" t="s">
        <v>661</v>
      </c>
      <c r="B25" s="12"/>
      <c r="C2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8" width="9.7109375" style="9" customWidth="1"/>
    <col min="9" max="11" width="9.7109375" style="1" customWidth="1"/>
    <col min="12" max="16384" width="11.5703125" style="1"/>
  </cols>
  <sheetData>
    <row r="1" spans="1:14" x14ac:dyDescent="0.2">
      <c r="A1" s="2" t="s">
        <v>747</v>
      </c>
    </row>
    <row r="2" spans="1:14" x14ac:dyDescent="0.2">
      <c r="A2" s="174" t="s">
        <v>623</v>
      </c>
    </row>
    <row r="5" spans="1:14" ht="14.25" x14ac:dyDescent="0.2">
      <c r="A5" s="4" t="s">
        <v>147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4" x14ac:dyDescent="0.2">
      <c r="A6" s="2" t="s">
        <v>32</v>
      </c>
      <c r="B6" s="135">
        <f>SUM(B7:B20)</f>
        <v>247479.268973</v>
      </c>
      <c r="C6" s="135">
        <f t="shared" ref="C6:K6" si="0">SUM(C7:C20)</f>
        <v>264101.07805200003</v>
      </c>
      <c r="D6" s="135">
        <f t="shared" si="0"/>
        <v>255588.37424400001</v>
      </c>
      <c r="E6" s="135">
        <f t="shared" si="0"/>
        <v>257605.597244</v>
      </c>
      <c r="F6" s="135">
        <f t="shared" si="0"/>
        <v>268378.69246499997</v>
      </c>
      <c r="G6" s="135">
        <f t="shared" si="0"/>
        <v>235296.237616</v>
      </c>
      <c r="H6" s="135">
        <f t="shared" si="0"/>
        <v>279156.50500499998</v>
      </c>
      <c r="I6" s="135">
        <f t="shared" si="0"/>
        <v>296631.14252699999</v>
      </c>
      <c r="J6" s="135">
        <f t="shared" si="0"/>
        <v>297213.51192700001</v>
      </c>
      <c r="K6" s="135">
        <f t="shared" si="0"/>
        <v>294341.359039</v>
      </c>
      <c r="L6" s="119"/>
    </row>
    <row r="7" spans="1:14" x14ac:dyDescent="0.2"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4" x14ac:dyDescent="0.2">
      <c r="A8" s="1" t="s">
        <v>114</v>
      </c>
      <c r="B8" s="130">
        <v>96600</v>
      </c>
      <c r="C8" s="130">
        <v>103000</v>
      </c>
      <c r="D8" s="130">
        <v>105000</v>
      </c>
      <c r="E8" s="130">
        <v>101000</v>
      </c>
      <c r="F8" s="130">
        <v>92000</v>
      </c>
      <c r="G8" s="130">
        <v>83000</v>
      </c>
      <c r="H8" s="130">
        <v>130000</v>
      </c>
      <c r="I8" s="130">
        <v>130000</v>
      </c>
      <c r="J8" s="130">
        <v>133000</v>
      </c>
      <c r="K8" s="130">
        <v>130000</v>
      </c>
      <c r="L8" s="119"/>
    </row>
    <row r="9" spans="1:14" x14ac:dyDescent="0.2">
      <c r="A9" s="1" t="s">
        <v>120</v>
      </c>
      <c r="B9" s="130">
        <v>37186</v>
      </c>
      <c r="C9" s="130">
        <v>40889</v>
      </c>
      <c r="D9" s="130">
        <v>35090</v>
      </c>
      <c r="E9" s="130">
        <v>38715</v>
      </c>
      <c r="F9" s="130">
        <v>48770</v>
      </c>
      <c r="G9" s="130">
        <v>52579</v>
      </c>
      <c r="H9" s="130">
        <v>55600</v>
      </c>
      <c r="I9" s="130">
        <v>62500</v>
      </c>
      <c r="J9" s="130">
        <v>60200</v>
      </c>
      <c r="K9" s="130">
        <v>54000</v>
      </c>
      <c r="L9" s="119"/>
    </row>
    <row r="10" spans="1:14" x14ac:dyDescent="0.2">
      <c r="A10" s="1" t="s">
        <v>116</v>
      </c>
      <c r="B10" s="130">
        <v>59400</v>
      </c>
      <c r="C10" s="130">
        <v>63700</v>
      </c>
      <c r="D10" s="130">
        <v>60400</v>
      </c>
      <c r="E10" s="130">
        <v>61000</v>
      </c>
      <c r="F10" s="130">
        <v>68200</v>
      </c>
      <c r="G10" s="130">
        <v>47400</v>
      </c>
      <c r="H10" s="130">
        <v>35800</v>
      </c>
      <c r="I10" s="130">
        <v>40700</v>
      </c>
      <c r="J10" s="130">
        <v>41400</v>
      </c>
      <c r="K10" s="130">
        <v>44000</v>
      </c>
      <c r="L10" s="119"/>
    </row>
    <row r="11" spans="1:14" x14ac:dyDescent="0.2">
      <c r="A11" s="270" t="s">
        <v>202</v>
      </c>
      <c r="B11" s="274">
        <v>16963.268972999998</v>
      </c>
      <c r="C11" s="274">
        <v>19141.078052000001</v>
      </c>
      <c r="D11" s="274">
        <v>16790.374243999999</v>
      </c>
      <c r="E11" s="274">
        <v>18139.597244000001</v>
      </c>
      <c r="F11" s="274">
        <v>17017.692465</v>
      </c>
      <c r="G11" s="274">
        <v>20153.237616000002</v>
      </c>
      <c r="H11" s="274">
        <v>25756.505004999999</v>
      </c>
      <c r="I11" s="274">
        <v>28141.142527000004</v>
      </c>
      <c r="J11" s="274">
        <v>28033.511926999996</v>
      </c>
      <c r="K11" s="274">
        <v>30441.359038999995</v>
      </c>
      <c r="L11" s="119"/>
    </row>
    <row r="12" spans="1:14" x14ac:dyDescent="0.2">
      <c r="A12" s="1" t="s">
        <v>457</v>
      </c>
      <c r="B12" s="130">
        <v>10849</v>
      </c>
      <c r="C12" s="130">
        <v>10787</v>
      </c>
      <c r="D12" s="130">
        <v>11366</v>
      </c>
      <c r="E12" s="130">
        <v>12562</v>
      </c>
      <c r="F12" s="130">
        <v>14370</v>
      </c>
      <c r="G12" s="130">
        <v>11327</v>
      </c>
      <c r="H12" s="130">
        <v>11900</v>
      </c>
      <c r="I12" s="130">
        <v>14000</v>
      </c>
      <c r="J12" s="130">
        <v>15100</v>
      </c>
      <c r="K12" s="130">
        <v>16000</v>
      </c>
    </row>
    <row r="13" spans="1:14" x14ac:dyDescent="0.2">
      <c r="A13" s="1" t="s">
        <v>488</v>
      </c>
      <c r="B13" s="130">
        <v>4335</v>
      </c>
      <c r="C13" s="130">
        <v>5745</v>
      </c>
      <c r="D13" s="130">
        <v>6525</v>
      </c>
      <c r="E13" s="130">
        <v>6900</v>
      </c>
      <c r="F13" s="130">
        <v>7162</v>
      </c>
      <c r="G13" s="130">
        <v>7200</v>
      </c>
      <c r="H13" s="130">
        <v>6300</v>
      </c>
      <c r="I13" s="130">
        <v>5800</v>
      </c>
      <c r="J13" s="130">
        <v>5000</v>
      </c>
      <c r="K13" s="130">
        <v>5400</v>
      </c>
    </row>
    <row r="14" spans="1:14" x14ac:dyDescent="0.2">
      <c r="A14" s="1" t="s">
        <v>188</v>
      </c>
      <c r="B14" s="130">
        <v>8648</v>
      </c>
      <c r="C14" s="130">
        <v>8543</v>
      </c>
      <c r="D14" s="130">
        <v>8936</v>
      </c>
      <c r="E14" s="130">
        <v>7956</v>
      </c>
      <c r="F14" s="130">
        <v>9358</v>
      </c>
      <c r="G14" s="130">
        <v>2287</v>
      </c>
      <c r="H14" s="130">
        <v>2710</v>
      </c>
      <c r="I14" s="130">
        <v>5290</v>
      </c>
      <c r="J14" s="130">
        <v>4680</v>
      </c>
      <c r="K14" s="130">
        <v>4700</v>
      </c>
    </row>
    <row r="15" spans="1:14" x14ac:dyDescent="0.2">
      <c r="A15" s="1" t="s">
        <v>624</v>
      </c>
      <c r="B15" s="130">
        <v>7000</v>
      </c>
      <c r="C15" s="130">
        <v>3365</v>
      </c>
      <c r="D15" s="130">
        <v>3516</v>
      </c>
      <c r="E15" s="130">
        <v>3471</v>
      </c>
      <c r="F15" s="130">
        <v>3494</v>
      </c>
      <c r="G15" s="130">
        <v>3500</v>
      </c>
      <c r="H15" s="130">
        <v>3500</v>
      </c>
      <c r="I15" s="130">
        <v>3500</v>
      </c>
      <c r="J15" s="130">
        <v>3500</v>
      </c>
      <c r="K15" s="130">
        <v>3500</v>
      </c>
      <c r="N15" s="119"/>
    </row>
    <row r="16" spans="1:14" x14ac:dyDescent="0.2">
      <c r="A16" s="1" t="s">
        <v>164</v>
      </c>
      <c r="B16" s="130">
        <v>3800</v>
      </c>
      <c r="C16" s="130">
        <v>6014</v>
      </c>
      <c r="D16" s="130">
        <v>4939</v>
      </c>
      <c r="E16" s="130">
        <v>4753</v>
      </c>
      <c r="F16" s="130">
        <v>4658</v>
      </c>
      <c r="G16" s="130">
        <v>4500</v>
      </c>
      <c r="H16" s="130">
        <v>3000</v>
      </c>
      <c r="I16" s="130">
        <v>3100</v>
      </c>
      <c r="J16" s="130">
        <v>2800</v>
      </c>
      <c r="K16" s="130">
        <v>2800</v>
      </c>
    </row>
    <row r="17" spans="1:11" x14ac:dyDescent="0.2">
      <c r="A17" s="1" t="s">
        <v>455</v>
      </c>
      <c r="B17" s="130">
        <v>2198</v>
      </c>
      <c r="C17" s="130">
        <v>1960</v>
      </c>
      <c r="D17" s="130">
        <v>1904</v>
      </c>
      <c r="E17" s="130">
        <v>1819</v>
      </c>
      <c r="F17" s="130">
        <v>1999</v>
      </c>
      <c r="G17" s="130">
        <v>2000</v>
      </c>
      <c r="H17" s="130">
        <v>2440</v>
      </c>
      <c r="I17" s="130">
        <v>1800</v>
      </c>
      <c r="J17" s="130">
        <v>1800</v>
      </c>
      <c r="K17" s="130">
        <v>1800</v>
      </c>
    </row>
    <row r="18" spans="1:11" x14ac:dyDescent="0.2">
      <c r="A18" s="1" t="s">
        <v>469</v>
      </c>
      <c r="B18" s="211" t="s">
        <v>47</v>
      </c>
      <c r="C18" s="211">
        <v>400</v>
      </c>
      <c r="D18" s="130">
        <v>600</v>
      </c>
      <c r="E18" s="130">
        <v>800</v>
      </c>
      <c r="F18" s="130">
        <v>900</v>
      </c>
      <c r="G18" s="130">
        <v>900</v>
      </c>
      <c r="H18" s="130">
        <v>900</v>
      </c>
      <c r="I18" s="130">
        <v>900</v>
      </c>
      <c r="J18" s="130">
        <v>900</v>
      </c>
      <c r="K18" s="130">
        <v>900</v>
      </c>
    </row>
    <row r="19" spans="1:11" x14ac:dyDescent="0.2">
      <c r="A19" s="1" t="s">
        <v>489</v>
      </c>
      <c r="B19" s="211" t="s">
        <v>47</v>
      </c>
      <c r="C19" s="211" t="s">
        <v>47</v>
      </c>
      <c r="D19" s="211" t="s">
        <v>47</v>
      </c>
      <c r="E19" s="211" t="s">
        <v>47</v>
      </c>
      <c r="F19" s="211" t="s">
        <v>47</v>
      </c>
      <c r="G19" s="211" t="s">
        <v>47</v>
      </c>
      <c r="H19" s="211">
        <v>800</v>
      </c>
      <c r="I19" s="130">
        <v>450</v>
      </c>
      <c r="J19" s="130">
        <v>600</v>
      </c>
      <c r="K19" s="130">
        <v>600</v>
      </c>
    </row>
    <row r="20" spans="1:11" x14ac:dyDescent="0.2">
      <c r="A20" s="1" t="s">
        <v>600</v>
      </c>
      <c r="B20" s="130">
        <v>500</v>
      </c>
      <c r="C20" s="130">
        <v>557</v>
      </c>
      <c r="D20" s="130">
        <v>522</v>
      </c>
      <c r="E20" s="130">
        <v>490</v>
      </c>
      <c r="F20" s="130">
        <v>450</v>
      </c>
      <c r="G20" s="130">
        <v>450</v>
      </c>
      <c r="H20" s="130">
        <v>450</v>
      </c>
      <c r="I20" s="130">
        <v>450</v>
      </c>
      <c r="J20" s="130">
        <v>200</v>
      </c>
      <c r="K20" s="130">
        <v>200</v>
      </c>
    </row>
    <row r="23" spans="1:11" x14ac:dyDescent="0.2">
      <c r="A23" s="425" t="s">
        <v>676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</row>
    <row r="24" spans="1:11" ht="24" customHeight="1" x14ac:dyDescent="0.2">
      <c r="A24" s="426" t="s">
        <v>677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</row>
    <row r="29" spans="1:11" x14ac:dyDescent="0.2">
      <c r="B29" s="37"/>
      <c r="C29" s="37"/>
      <c r="D29" s="37"/>
      <c r="E29" s="37"/>
      <c r="F29" s="37"/>
      <c r="G29" s="37"/>
      <c r="H29" s="37"/>
      <c r="I29" s="43"/>
      <c r="J29" s="43"/>
    </row>
  </sheetData>
  <sortState ref="A8:K20">
    <sortCondition descending="1" ref="K8:K20"/>
  </sortState>
  <mergeCells count="2">
    <mergeCell ref="A23:K23"/>
    <mergeCell ref="A24:K2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showGridLines="0" workbookViewId="0">
      <selection activeCell="H123" sqref="H123"/>
    </sheetView>
  </sheetViews>
  <sheetFormatPr baseColWidth="10" defaultColWidth="11.5703125" defaultRowHeight="15" x14ac:dyDescent="0.25"/>
  <cols>
    <col min="1" max="1" width="47.28515625" customWidth="1"/>
    <col min="2" max="11" width="8.85546875" customWidth="1"/>
  </cols>
  <sheetData>
    <row r="1" spans="1:11" x14ac:dyDescent="0.25">
      <c r="A1" s="2" t="s">
        <v>748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174" t="s">
        <v>626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" t="s">
        <v>149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1" x14ac:dyDescent="0.25">
      <c r="A6" s="2" t="s">
        <v>32</v>
      </c>
      <c r="B6" s="135">
        <f t="shared" ref="B6:J6" si="0">SUM(B8:B13)</f>
        <v>16963.268973000002</v>
      </c>
      <c r="C6" s="135">
        <f t="shared" si="0"/>
        <v>19141.078051999997</v>
      </c>
      <c r="D6" s="135">
        <f t="shared" si="0"/>
        <v>16790.374244000002</v>
      </c>
      <c r="E6" s="135">
        <f t="shared" si="0"/>
        <v>18139.597244000001</v>
      </c>
      <c r="F6" s="135">
        <f t="shared" si="0"/>
        <v>17017.692465</v>
      </c>
      <c r="G6" s="135">
        <f t="shared" si="0"/>
        <v>20153.237615999999</v>
      </c>
      <c r="H6" s="135">
        <f t="shared" si="0"/>
        <v>25756.505005000006</v>
      </c>
      <c r="I6" s="135">
        <f t="shared" si="0"/>
        <v>28141.142528</v>
      </c>
      <c r="J6" s="135">
        <f t="shared" si="0"/>
        <v>28033.511926999996</v>
      </c>
      <c r="K6" s="135">
        <f>SUM(K8:K13)</f>
        <v>30441.359038999999</v>
      </c>
    </row>
    <row r="7" spans="1:11" x14ac:dyDescent="0.25">
      <c r="A7" s="1"/>
      <c r="B7" s="47"/>
      <c r="C7" s="40"/>
      <c r="D7" s="47"/>
      <c r="E7" s="40"/>
      <c r="F7" s="47"/>
      <c r="G7" s="40"/>
      <c r="H7" s="40"/>
      <c r="I7" s="40"/>
      <c r="J7" s="40"/>
      <c r="K7" s="40"/>
    </row>
    <row r="8" spans="1:11" x14ac:dyDescent="0.25">
      <c r="A8" s="43" t="s">
        <v>232</v>
      </c>
      <c r="B8" s="53">
        <v>3462.5423129999999</v>
      </c>
      <c r="C8" s="53">
        <v>4758.5811180000001</v>
      </c>
      <c r="D8" s="53">
        <v>3981.7784959999999</v>
      </c>
      <c r="E8" s="53">
        <v>5800.5119069999992</v>
      </c>
      <c r="F8" s="53">
        <v>4735.5970990000005</v>
      </c>
      <c r="G8" s="53">
        <v>3332.4695369999999</v>
      </c>
      <c r="H8" s="53">
        <v>9579.6235539999998</v>
      </c>
      <c r="I8" s="53">
        <v>12513.412187</v>
      </c>
      <c r="J8" s="116">
        <v>12609.442734999999</v>
      </c>
      <c r="K8" s="116">
        <v>13007.358958999997</v>
      </c>
    </row>
    <row r="9" spans="1:11" x14ac:dyDescent="0.25">
      <c r="A9" s="43" t="s">
        <v>591</v>
      </c>
      <c r="B9" s="53">
        <v>10087.404260000001</v>
      </c>
      <c r="C9" s="53">
        <v>8149.7964339999999</v>
      </c>
      <c r="D9" s="53">
        <v>7328.8714480000008</v>
      </c>
      <c r="E9" s="53">
        <v>7794.8894370000007</v>
      </c>
      <c r="F9" s="53">
        <v>10101.249809999999</v>
      </c>
      <c r="G9" s="53">
        <v>12368.381530999999</v>
      </c>
      <c r="H9" s="53">
        <v>10250.232154000001</v>
      </c>
      <c r="I9" s="53">
        <v>7930.5396179999989</v>
      </c>
      <c r="J9" s="116">
        <v>7258.0504279999996</v>
      </c>
      <c r="K9" s="116">
        <v>10562.564839000001</v>
      </c>
    </row>
    <row r="10" spans="1:11" x14ac:dyDescent="0.25">
      <c r="A10" s="43" t="s">
        <v>590</v>
      </c>
      <c r="B10" s="53">
        <v>3413.3224000000005</v>
      </c>
      <c r="C10" s="53">
        <v>6232.700499999999</v>
      </c>
      <c r="D10" s="53">
        <v>5479.7243000000008</v>
      </c>
      <c r="E10" s="53">
        <v>4544.1959000000006</v>
      </c>
      <c r="F10" s="53">
        <v>1423.5237</v>
      </c>
      <c r="G10" s="53">
        <v>2018.1846</v>
      </c>
      <c r="H10" s="53">
        <v>4667.4817220000004</v>
      </c>
      <c r="I10" s="53">
        <v>3967.8989019999999</v>
      </c>
      <c r="J10" s="116">
        <v>4627.8637019999996</v>
      </c>
      <c r="K10" s="116">
        <v>3532.0812220000003</v>
      </c>
    </row>
    <row r="11" spans="1:11" x14ac:dyDescent="0.25">
      <c r="A11" s="43" t="s">
        <v>390</v>
      </c>
      <c r="B11" s="53" t="s">
        <v>47</v>
      </c>
      <c r="C11" s="53" t="s">
        <v>47</v>
      </c>
      <c r="D11" s="53" t="s">
        <v>47</v>
      </c>
      <c r="E11" s="53" t="s">
        <v>47</v>
      </c>
      <c r="F11" s="53" t="s">
        <v>47</v>
      </c>
      <c r="G11" s="53" t="s">
        <v>47</v>
      </c>
      <c r="H11" s="53" t="s">
        <v>47</v>
      </c>
      <c r="I11" s="53">
        <v>1084.814873</v>
      </c>
      <c r="J11" s="116">
        <v>1961.3250540000001</v>
      </c>
      <c r="K11" s="116">
        <v>1782.8201120000003</v>
      </c>
    </row>
    <row r="12" spans="1:11" x14ac:dyDescent="0.25">
      <c r="A12" s="43" t="s">
        <v>625</v>
      </c>
      <c r="B12" s="53" t="s">
        <v>47</v>
      </c>
      <c r="C12" s="53" t="s">
        <v>47</v>
      </c>
      <c r="D12" s="53" t="s">
        <v>47</v>
      </c>
      <c r="E12" s="53" t="s">
        <v>47</v>
      </c>
      <c r="F12" s="53" t="s">
        <v>47</v>
      </c>
      <c r="G12" s="53" t="s">
        <v>47</v>
      </c>
      <c r="H12" s="53">
        <v>161.89056499999998</v>
      </c>
      <c r="I12" s="53">
        <v>454.34380799999997</v>
      </c>
      <c r="J12" s="116">
        <v>904.37532799999997</v>
      </c>
      <c r="K12" s="116">
        <v>1272.2996039999998</v>
      </c>
    </row>
    <row r="13" spans="1:11" x14ac:dyDescent="0.25">
      <c r="A13" s="43" t="s">
        <v>611</v>
      </c>
      <c r="B13" s="53" t="s">
        <v>47</v>
      </c>
      <c r="C13" s="53" t="s">
        <v>47</v>
      </c>
      <c r="D13" s="53" t="s">
        <v>47</v>
      </c>
      <c r="E13" s="53" t="s">
        <v>47</v>
      </c>
      <c r="F13" s="53">
        <v>757.32185600000003</v>
      </c>
      <c r="G13" s="53">
        <v>2434.2019479999999</v>
      </c>
      <c r="H13" s="53">
        <v>1097.27701</v>
      </c>
      <c r="I13" s="53">
        <v>2190.1331400000004</v>
      </c>
      <c r="J13" s="116">
        <v>672.45468000000005</v>
      </c>
      <c r="K13" s="116">
        <v>284.23430299999995</v>
      </c>
    </row>
    <row r="14" spans="1:11" x14ac:dyDescent="0.25">
      <c r="A14" s="43"/>
      <c r="B14" s="53"/>
      <c r="C14" s="53"/>
      <c r="D14" s="53"/>
      <c r="E14" s="53"/>
      <c r="F14" s="53"/>
      <c r="G14" s="53"/>
      <c r="H14" s="53"/>
      <c r="I14" s="53"/>
      <c r="J14" s="53"/>
      <c r="K14" s="116"/>
    </row>
    <row r="15" spans="1:11" x14ac:dyDescent="0.25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5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5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259" t="s">
        <v>704</v>
      </c>
      <c r="B18" s="264"/>
      <c r="C18" s="293"/>
      <c r="D18" s="293"/>
      <c r="E18" s="293"/>
      <c r="F18" s="293"/>
      <c r="G18" s="293"/>
      <c r="H18" s="293"/>
      <c r="I18" s="294"/>
      <c r="J18" s="294"/>
      <c r="K18" s="293"/>
    </row>
    <row r="19" spans="1:11" x14ac:dyDescent="0.25">
      <c r="A19" s="6" t="s">
        <v>597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</sheetData>
  <sortState ref="A8:K13">
    <sortCondition descending="1" ref="K8:K13"/>
  </sortState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31" style="1" customWidth="1"/>
    <col min="2" max="11" width="8.85546875" style="39" customWidth="1"/>
    <col min="12" max="16384" width="11.5703125" style="1"/>
  </cols>
  <sheetData>
    <row r="1" spans="1:15" x14ac:dyDescent="0.2">
      <c r="A1" s="2" t="s">
        <v>749</v>
      </c>
    </row>
    <row r="2" spans="1:15" x14ac:dyDescent="0.2">
      <c r="A2" s="174" t="s">
        <v>547</v>
      </c>
    </row>
    <row r="4" spans="1:15" x14ac:dyDescent="0.2">
      <c r="M4" s="45"/>
    </row>
    <row r="5" spans="1:15" ht="14.25" x14ac:dyDescent="0.2">
      <c r="A5" s="4" t="s">
        <v>305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725</v>
      </c>
    </row>
    <row r="6" spans="1:15" x14ac:dyDescent="0.2">
      <c r="A6" s="2" t="s">
        <v>32</v>
      </c>
      <c r="B6" s="135">
        <f>SUM(B8:B14)</f>
        <v>16963.268972999998</v>
      </c>
      <c r="C6" s="135">
        <f t="shared" ref="C6:K6" si="0">SUM(C8:C14)</f>
        <v>19141.078052000001</v>
      </c>
      <c r="D6" s="135">
        <f t="shared" si="0"/>
        <v>16790.374244000002</v>
      </c>
      <c r="E6" s="135">
        <f t="shared" si="0"/>
        <v>18139.597244000001</v>
      </c>
      <c r="F6" s="135">
        <f t="shared" si="0"/>
        <v>17017.692464999996</v>
      </c>
      <c r="G6" s="135">
        <f t="shared" si="0"/>
        <v>20153.237615999999</v>
      </c>
      <c r="H6" s="135">
        <f t="shared" si="0"/>
        <v>25756.505005000006</v>
      </c>
      <c r="I6" s="135">
        <f t="shared" si="0"/>
        <v>28141.142528</v>
      </c>
      <c r="J6" s="135">
        <f t="shared" si="0"/>
        <v>28033.511926999992</v>
      </c>
      <c r="K6" s="135">
        <f t="shared" si="0"/>
        <v>30441.359038999999</v>
      </c>
      <c r="L6" s="119"/>
      <c r="M6" s="123"/>
      <c r="O6" s="48"/>
    </row>
    <row r="7" spans="1:15" x14ac:dyDescent="0.2">
      <c r="B7" s="47"/>
      <c r="C7" s="40"/>
      <c r="D7" s="47"/>
      <c r="E7" s="40"/>
      <c r="F7" s="47"/>
      <c r="G7" s="40"/>
      <c r="H7" s="40"/>
      <c r="I7" s="40"/>
      <c r="J7" s="40"/>
      <c r="K7" s="40"/>
    </row>
    <row r="8" spans="1:15" x14ac:dyDescent="0.2">
      <c r="A8" s="43" t="s">
        <v>178</v>
      </c>
      <c r="B8" s="53">
        <v>3462.5423129999999</v>
      </c>
      <c r="C8" s="53">
        <v>4758.5811180000001</v>
      </c>
      <c r="D8" s="53">
        <v>3981.7784959999999</v>
      </c>
      <c r="E8" s="53">
        <v>5800.5119069999992</v>
      </c>
      <c r="F8" s="53">
        <v>4735.5970990000005</v>
      </c>
      <c r="G8" s="53">
        <v>3332.4695369999999</v>
      </c>
      <c r="H8" s="53">
        <v>9579.6235539999998</v>
      </c>
      <c r="I8" s="53">
        <v>12513.412187</v>
      </c>
      <c r="J8" s="53">
        <v>12609.442734999999</v>
      </c>
      <c r="K8" s="53">
        <v>13007.358958999997</v>
      </c>
      <c r="L8" s="119"/>
      <c r="M8" s="119"/>
    </row>
    <row r="9" spans="1:15" x14ac:dyDescent="0.2">
      <c r="A9" s="43" t="s">
        <v>182</v>
      </c>
      <c r="B9" s="53">
        <v>4828.4437529999996</v>
      </c>
      <c r="C9" s="53">
        <v>5362.5777699999999</v>
      </c>
      <c r="D9" s="53">
        <v>4468.4604490000002</v>
      </c>
      <c r="E9" s="53">
        <v>4662.0576979999996</v>
      </c>
      <c r="F9" s="53">
        <v>6099.8371839999991</v>
      </c>
      <c r="G9" s="53">
        <v>7923.8231079999987</v>
      </c>
      <c r="H9" s="53">
        <v>6324.4051010000012</v>
      </c>
      <c r="I9" s="53">
        <v>4184.1135049999993</v>
      </c>
      <c r="J9" s="53">
        <v>4159.2424549999996</v>
      </c>
      <c r="K9" s="53">
        <v>7276.9811079999999</v>
      </c>
      <c r="L9" s="119"/>
      <c r="M9" s="119"/>
    </row>
    <row r="10" spans="1:15" x14ac:dyDescent="0.2">
      <c r="A10" s="43" t="s">
        <v>499</v>
      </c>
      <c r="B10" s="53">
        <v>3413.3224000000005</v>
      </c>
      <c r="C10" s="53">
        <v>6232.700499999999</v>
      </c>
      <c r="D10" s="53">
        <v>5479.7243000000008</v>
      </c>
      <c r="E10" s="53">
        <v>4544.1959000000006</v>
      </c>
      <c r="F10" s="53">
        <v>1423.5237</v>
      </c>
      <c r="G10" s="53">
        <v>2018.1846</v>
      </c>
      <c r="H10" s="53">
        <v>4667.4817220000004</v>
      </c>
      <c r="I10" s="53">
        <v>3967.8989019999999</v>
      </c>
      <c r="J10" s="53">
        <v>4627.8637019999996</v>
      </c>
      <c r="K10" s="53">
        <v>3532.0812220000003</v>
      </c>
      <c r="L10" s="119"/>
      <c r="M10" s="119"/>
    </row>
    <row r="11" spans="1:15" x14ac:dyDescent="0.2">
      <c r="A11" s="43" t="s">
        <v>181</v>
      </c>
      <c r="B11" s="53">
        <v>5258.9605069999998</v>
      </c>
      <c r="C11" s="53">
        <v>2787.2186640000004</v>
      </c>
      <c r="D11" s="53">
        <v>2860.4109990000006</v>
      </c>
      <c r="E11" s="53">
        <v>3132.8317390000002</v>
      </c>
      <c r="F11" s="53">
        <v>4001.4126259999998</v>
      </c>
      <c r="G11" s="53">
        <v>4444.5584229999995</v>
      </c>
      <c r="H11" s="53">
        <v>3925.827053</v>
      </c>
      <c r="I11" s="53">
        <v>3746.4261129999995</v>
      </c>
      <c r="J11" s="53">
        <v>3098.8079729999999</v>
      </c>
      <c r="K11" s="53">
        <v>3285.5837310000002</v>
      </c>
      <c r="L11" s="119"/>
      <c r="M11" s="119"/>
    </row>
    <row r="12" spans="1:15" x14ac:dyDescent="0.2">
      <c r="A12" s="43" t="s">
        <v>516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1084.814873</v>
      </c>
      <c r="J12" s="53">
        <v>1961.3250540000001</v>
      </c>
      <c r="K12" s="53">
        <v>1782.8201120000003</v>
      </c>
    </row>
    <row r="13" spans="1:15" x14ac:dyDescent="0.2">
      <c r="A13" s="43" t="s">
        <v>183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161.89056499999998</v>
      </c>
      <c r="I13" s="53">
        <v>454.34380799999997</v>
      </c>
      <c r="J13" s="53">
        <v>904.37532799999997</v>
      </c>
      <c r="K13" s="53">
        <v>1272.2996039999998</v>
      </c>
    </row>
    <row r="14" spans="1:15" x14ac:dyDescent="0.2">
      <c r="A14" s="43" t="s">
        <v>500</v>
      </c>
      <c r="B14" s="53">
        <v>0</v>
      </c>
      <c r="C14" s="53">
        <v>0</v>
      </c>
      <c r="D14" s="53">
        <v>0</v>
      </c>
      <c r="E14" s="53">
        <v>0</v>
      </c>
      <c r="F14" s="53">
        <v>757.32185600000003</v>
      </c>
      <c r="G14" s="53">
        <v>2434.2019479999999</v>
      </c>
      <c r="H14" s="53">
        <v>1097.27701</v>
      </c>
      <c r="I14" s="53">
        <v>2190.1331400000004</v>
      </c>
      <c r="J14" s="53">
        <v>672.45468000000005</v>
      </c>
      <c r="K14" s="53">
        <v>284.23430299999995</v>
      </c>
    </row>
    <row r="18" spans="1:11" x14ac:dyDescent="0.2">
      <c r="A18" s="259" t="s">
        <v>704</v>
      </c>
      <c r="B18" s="264"/>
      <c r="C18" s="293"/>
      <c r="D18" s="293"/>
      <c r="E18" s="293"/>
      <c r="F18" s="293"/>
      <c r="G18" s="293"/>
      <c r="H18" s="293"/>
      <c r="I18" s="294"/>
      <c r="J18" s="294"/>
      <c r="K18" s="293"/>
    </row>
    <row r="19" spans="1:11" x14ac:dyDescent="0.2">
      <c r="A19" s="6" t="s">
        <v>597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</sheetData>
  <sortState ref="A8:K14">
    <sortCondition descending="1" ref="K8:K14"/>
  </sortState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2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2" width="11.28515625" style="9" customWidth="1"/>
    <col min="3" max="9" width="6.5703125" style="9" customWidth="1"/>
    <col min="10" max="12" width="6.5703125" style="1" customWidth="1"/>
    <col min="13" max="16384" width="11.5703125" style="1"/>
  </cols>
  <sheetData>
    <row r="1" spans="1:14" x14ac:dyDescent="0.2">
      <c r="A1" s="2" t="s">
        <v>750</v>
      </c>
    </row>
    <row r="2" spans="1:14" x14ac:dyDescent="0.2">
      <c r="A2" s="174" t="s">
        <v>498</v>
      </c>
    </row>
    <row r="5" spans="1:14" ht="14.25" x14ac:dyDescent="0.2">
      <c r="A5" s="4" t="s">
        <v>204</v>
      </c>
      <c r="B5" s="7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 t="s">
        <v>725</v>
      </c>
    </row>
    <row r="6" spans="1:14" x14ac:dyDescent="0.2">
      <c r="A6" s="9" t="s">
        <v>130</v>
      </c>
      <c r="B6" s="9" t="s">
        <v>131</v>
      </c>
      <c r="C6" s="10">
        <v>491.93569476363302</v>
      </c>
      <c r="D6" s="10">
        <v>563.68947023926796</v>
      </c>
      <c r="E6" s="10">
        <v>428.26749069318203</v>
      </c>
      <c r="F6" s="10">
        <v>355.52074602744</v>
      </c>
      <c r="G6" s="10">
        <v>360.16193124196099</v>
      </c>
      <c r="H6" s="10">
        <v>219.63469285986599</v>
      </c>
      <c r="I6" s="10">
        <v>272.67154160154399</v>
      </c>
      <c r="J6" s="273">
        <v>367.85685112577198</v>
      </c>
      <c r="K6" s="10">
        <v>612.49525971191497</v>
      </c>
      <c r="L6" s="10">
        <v>638.21314826569301</v>
      </c>
      <c r="N6" s="119"/>
    </row>
    <row r="7" spans="1:14" x14ac:dyDescent="0.2">
      <c r="A7" s="9" t="s">
        <v>132</v>
      </c>
      <c r="B7" s="9" t="s">
        <v>135</v>
      </c>
      <c r="C7" s="44">
        <v>16.693816124000001</v>
      </c>
      <c r="D7" s="44">
        <v>19.45106182</v>
      </c>
      <c r="E7" s="44">
        <v>17.877299378</v>
      </c>
      <c r="F7" s="44">
        <v>18.448508503999999</v>
      </c>
      <c r="G7" s="44">
        <v>16.477174284</v>
      </c>
      <c r="H7" s="44">
        <v>17.754669809999999</v>
      </c>
      <c r="I7" s="44">
        <v>24.406133279999999</v>
      </c>
      <c r="J7" s="277">
        <v>25.423540350680799</v>
      </c>
      <c r="K7" s="44">
        <v>27.171357639812101</v>
      </c>
      <c r="L7" s="44">
        <v>29.3230160170448</v>
      </c>
      <c r="N7" s="119"/>
    </row>
    <row r="11" spans="1:14" x14ac:dyDescent="0.2">
      <c r="A11" s="259" t="s">
        <v>704</v>
      </c>
      <c r="B11" s="261"/>
      <c r="C11" s="261"/>
      <c r="D11" s="261"/>
      <c r="E11" s="261"/>
      <c r="F11" s="261"/>
      <c r="G11" s="261"/>
      <c r="H11" s="261"/>
      <c r="I11" s="261"/>
      <c r="J11" s="259"/>
      <c r="K11" s="259"/>
      <c r="L11" s="259"/>
    </row>
    <row r="12" spans="1:14" x14ac:dyDescent="0.2">
      <c r="A12" s="1" t="s">
        <v>706</v>
      </c>
      <c r="B12" s="23"/>
      <c r="C12" s="23"/>
    </row>
    <row r="13" spans="1:14" x14ac:dyDescent="0.2">
      <c r="A13" s="6" t="s">
        <v>707</v>
      </c>
      <c r="B13" s="280"/>
      <c r="C13" s="280"/>
      <c r="D13" s="12"/>
      <c r="E13" s="12"/>
      <c r="F13" s="12"/>
      <c r="G13" s="12"/>
      <c r="H13" s="12"/>
      <c r="I13" s="12"/>
      <c r="J13" s="6"/>
      <c r="K13" s="6"/>
      <c r="L13" s="6"/>
    </row>
    <row r="16" spans="1:14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  <row r="51" spans="2:9" x14ac:dyDescent="0.2">
      <c r="B51" s="1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1"/>
      <c r="H52" s="1"/>
      <c r="I52" s="1"/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29.28515625" style="1" customWidth="1"/>
    <col min="2" max="3" width="22.42578125" style="9" customWidth="1"/>
    <col min="4" max="16384" width="11.5703125" style="1"/>
  </cols>
  <sheetData>
    <row r="1" spans="1:5" x14ac:dyDescent="0.2">
      <c r="A1" s="180" t="s">
        <v>751</v>
      </c>
    </row>
    <row r="2" spans="1:5" x14ac:dyDescent="0.2">
      <c r="A2" s="174" t="s">
        <v>379</v>
      </c>
    </row>
    <row r="5" spans="1:5" x14ac:dyDescent="0.2">
      <c r="A5" s="4" t="s">
        <v>154</v>
      </c>
      <c r="B5" s="7" t="s">
        <v>155</v>
      </c>
      <c r="C5" s="7" t="s">
        <v>101</v>
      </c>
    </row>
    <row r="6" spans="1:5" x14ac:dyDescent="0.2">
      <c r="A6" s="174" t="s">
        <v>156</v>
      </c>
      <c r="B6" s="210" t="s">
        <v>157</v>
      </c>
      <c r="C6" s="210" t="s">
        <v>101</v>
      </c>
      <c r="D6" s="174"/>
    </row>
    <row r="7" spans="1:5" x14ac:dyDescent="0.2">
      <c r="B7" s="10"/>
      <c r="C7" s="10"/>
    </row>
    <row r="8" spans="1:5" x14ac:dyDescent="0.2">
      <c r="A8" s="1" t="s">
        <v>116</v>
      </c>
      <c r="B8" s="32">
        <v>322.72169854000003</v>
      </c>
      <c r="C8" s="268">
        <f>(B8/$B$17)</f>
        <v>0.50566403433781071</v>
      </c>
      <c r="E8" s="122"/>
    </row>
    <row r="9" spans="1:5" x14ac:dyDescent="0.2">
      <c r="A9" s="1" t="s">
        <v>120</v>
      </c>
      <c r="B9" s="32">
        <v>196.91138228</v>
      </c>
      <c r="C9" s="268">
        <f t="shared" ref="C9:C15" si="0">(B9/$B$17)</f>
        <v>0.30853520051859257</v>
      </c>
    </row>
    <row r="10" spans="1:5" x14ac:dyDescent="0.2">
      <c r="A10" s="1" t="s">
        <v>369</v>
      </c>
      <c r="B10" s="32">
        <v>39.590979099999998</v>
      </c>
      <c r="C10" s="268">
        <f t="shared" si="0"/>
        <v>6.2034050718187399E-2</v>
      </c>
    </row>
    <row r="11" spans="1:5" x14ac:dyDescent="0.2">
      <c r="A11" s="1" t="s">
        <v>114</v>
      </c>
      <c r="B11" s="295">
        <v>31.48233445</v>
      </c>
      <c r="C11" s="268">
        <f>(B11/$B$17)</f>
        <v>4.9328831375080553E-2</v>
      </c>
    </row>
    <row r="12" spans="1:5" x14ac:dyDescent="0.2">
      <c r="A12" s="1" t="s">
        <v>380</v>
      </c>
      <c r="B12" s="295">
        <v>31.090407859999999</v>
      </c>
      <c r="C12" s="268">
        <f t="shared" si="0"/>
        <v>4.8714732039460279E-2</v>
      </c>
    </row>
    <row r="13" spans="1:5" x14ac:dyDescent="0.2">
      <c r="A13" s="1" t="s">
        <v>368</v>
      </c>
      <c r="B13" s="295">
        <v>15.70775566</v>
      </c>
      <c r="C13" s="268">
        <f t="shared" si="0"/>
        <v>2.4612063996197944E-2</v>
      </c>
    </row>
    <row r="14" spans="1:5" x14ac:dyDescent="0.2">
      <c r="A14" s="1" t="s">
        <v>158</v>
      </c>
      <c r="B14" s="295">
        <v>0.69515983999999997</v>
      </c>
      <c r="C14" s="268">
        <f t="shared" si="0"/>
        <v>1.0892274389800842E-3</v>
      </c>
    </row>
    <row r="15" spans="1:5" x14ac:dyDescent="0.2">
      <c r="A15" s="1" t="s">
        <v>470</v>
      </c>
      <c r="B15" s="295">
        <v>1.3951079999999999E-2</v>
      </c>
      <c r="C15" s="268">
        <f t="shared" si="0"/>
        <v>2.1859575690399884E-5</v>
      </c>
    </row>
    <row r="16" spans="1:5" x14ac:dyDescent="0.2">
      <c r="B16" s="296"/>
      <c r="C16" s="179"/>
    </row>
    <row r="17" spans="1:3" x14ac:dyDescent="0.2">
      <c r="A17" s="257" t="s">
        <v>162</v>
      </c>
      <c r="B17" s="297">
        <f>SUM(B8:B15)</f>
        <v>638.21366881000006</v>
      </c>
      <c r="C17" s="298">
        <f>SUM(C8:C15)</f>
        <v>1</v>
      </c>
    </row>
    <row r="22" spans="1:3" x14ac:dyDescent="0.2">
      <c r="A22" s="259" t="s">
        <v>660</v>
      </c>
      <c r="B22" s="261"/>
      <c r="C22" s="261"/>
    </row>
    <row r="23" spans="1:3" x14ac:dyDescent="0.2">
      <c r="A23" s="6" t="s">
        <v>661</v>
      </c>
      <c r="B23" s="12"/>
      <c r="C23" s="1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4"/>
  <sheetViews>
    <sheetView topLeftCell="A4" zoomScale="85" zoomScaleNormal="85" workbookViewId="0">
      <selection activeCell="H123" sqref="H123"/>
    </sheetView>
  </sheetViews>
  <sheetFormatPr baseColWidth="10" defaultColWidth="11.5703125" defaultRowHeight="12" x14ac:dyDescent="0.2"/>
  <cols>
    <col min="1" max="1" width="26.140625" style="1" customWidth="1"/>
    <col min="2" max="9" width="11.7109375" style="39" customWidth="1"/>
    <col min="10" max="10" width="11.28515625" style="39" customWidth="1"/>
    <col min="11" max="11" width="11.28515625" style="1" customWidth="1"/>
    <col min="12" max="16384" width="11.5703125" style="1"/>
  </cols>
  <sheetData>
    <row r="1" spans="1:13" x14ac:dyDescent="0.2">
      <c r="A1" s="2" t="s">
        <v>788</v>
      </c>
    </row>
    <row r="2" spans="1:13" ht="15" x14ac:dyDescent="0.25">
      <c r="A2" s="174" t="s">
        <v>789</v>
      </c>
      <c r="J2"/>
    </row>
    <row r="4" spans="1:13" x14ac:dyDescent="0.2">
      <c r="A4" s="4" t="s">
        <v>1</v>
      </c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 t="s">
        <v>753</v>
      </c>
    </row>
    <row r="5" spans="1:13" x14ac:dyDescent="0.2">
      <c r="A5" s="1" t="s">
        <v>205</v>
      </c>
      <c r="B5" s="53">
        <v>11527826.024000002</v>
      </c>
      <c r="C5" s="53">
        <v>11593903.369000001</v>
      </c>
      <c r="D5" s="53">
        <v>16305797.085999999</v>
      </c>
      <c r="E5" s="53">
        <v>16650488.23</v>
      </c>
      <c r="F5" s="53">
        <v>21985639.484999999</v>
      </c>
      <c r="G5" s="53">
        <v>24661948.447900001</v>
      </c>
      <c r="H5" s="53">
        <v>18819423.771999989</v>
      </c>
      <c r="I5" s="53">
        <v>20273311.866999999</v>
      </c>
      <c r="J5" s="53">
        <v>30515554.859000001</v>
      </c>
      <c r="K5" s="53">
        <v>16385556.227000002</v>
      </c>
      <c r="L5" s="117"/>
      <c r="M5" s="53"/>
    </row>
    <row r="6" spans="1:13" x14ac:dyDescent="0.2">
      <c r="A6" s="1" t="s">
        <v>206</v>
      </c>
      <c r="B6" s="53">
        <v>1134086.3999999999</v>
      </c>
      <c r="C6" s="53">
        <v>8889295</v>
      </c>
      <c r="D6" s="53">
        <v>10345925</v>
      </c>
      <c r="E6" s="53">
        <v>14842307</v>
      </c>
      <c r="F6" s="53">
        <v>10884269</v>
      </c>
      <c r="G6" s="53">
        <v>11161636</v>
      </c>
      <c r="H6" s="53">
        <v>10561111</v>
      </c>
      <c r="I6" s="53">
        <v>8450379.0199999996</v>
      </c>
      <c r="J6" s="53">
        <v>10308276</v>
      </c>
      <c r="K6" s="53">
        <v>11091501.800000001</v>
      </c>
      <c r="L6" s="117"/>
      <c r="M6" s="53"/>
    </row>
    <row r="7" spans="1:13" x14ac:dyDescent="0.2">
      <c r="A7" s="1" t="s">
        <v>790</v>
      </c>
      <c r="B7" s="53">
        <v>3399030.17</v>
      </c>
      <c r="C7" s="53">
        <v>3029342.0263</v>
      </c>
      <c r="D7" s="53">
        <v>3739151.33</v>
      </c>
      <c r="E7" s="53">
        <v>6393617.21</v>
      </c>
      <c r="F7" s="53">
        <v>8755510.0725279991</v>
      </c>
      <c r="G7" s="53">
        <v>7202733.5630000001</v>
      </c>
      <c r="H7" s="53">
        <v>5529133.7780000009</v>
      </c>
      <c r="I7" s="53">
        <v>7014037.9479999989</v>
      </c>
      <c r="J7" s="53">
        <v>8463955.6960000005</v>
      </c>
      <c r="K7" s="53">
        <v>6262347.6280000014</v>
      </c>
      <c r="L7" s="117"/>
      <c r="M7" s="53"/>
    </row>
    <row r="8" spans="1:13" x14ac:dyDescent="0.2">
      <c r="A8" s="1" t="s">
        <v>209</v>
      </c>
      <c r="B8" s="53">
        <v>331155.95</v>
      </c>
      <c r="C8" s="53">
        <v>421597.89</v>
      </c>
      <c r="D8" s="53">
        <v>752088.23499999999</v>
      </c>
      <c r="E8" s="53">
        <v>648545.06500000006</v>
      </c>
      <c r="F8" s="53">
        <v>1006526.64</v>
      </c>
      <c r="G8" s="53">
        <v>1587264.68</v>
      </c>
      <c r="H8" s="53">
        <v>2149980.84</v>
      </c>
      <c r="I8" s="53">
        <v>1908364.2550000001</v>
      </c>
      <c r="J8" s="53">
        <v>2157357.915</v>
      </c>
      <c r="K8" s="53">
        <v>2036524.2520000003</v>
      </c>
      <c r="L8" s="117"/>
      <c r="M8" s="53"/>
    </row>
    <row r="9" spans="1:13" x14ac:dyDescent="0.2">
      <c r="A9" s="1" t="s">
        <v>393</v>
      </c>
      <c r="B9" s="53">
        <v>1906772.92</v>
      </c>
      <c r="C9" s="53">
        <v>1069533.5350000001</v>
      </c>
      <c r="D9" s="53">
        <v>1293368.665</v>
      </c>
      <c r="E9" s="53">
        <v>891469.16</v>
      </c>
      <c r="F9" s="53">
        <v>1213403.78764</v>
      </c>
      <c r="G9" s="53">
        <v>1873669.074</v>
      </c>
      <c r="H9" s="53">
        <v>1699370.67</v>
      </c>
      <c r="I9" s="53">
        <v>1501714.7755999998</v>
      </c>
      <c r="J9" s="53">
        <v>1618978.939</v>
      </c>
      <c r="K9" s="53">
        <v>1922161.8069999996</v>
      </c>
      <c r="L9" s="117"/>
      <c r="M9" s="53"/>
    </row>
    <row r="10" spans="1:13" x14ac:dyDescent="0.2">
      <c r="A10" s="1" t="s">
        <v>216</v>
      </c>
      <c r="B10" s="53">
        <v>5528.52</v>
      </c>
      <c r="C10" s="53">
        <v>17885.809999999998</v>
      </c>
      <c r="D10" s="53">
        <v>13484</v>
      </c>
      <c r="E10" s="53">
        <v>20215.71</v>
      </c>
      <c r="F10" s="53">
        <v>57864.023999999998</v>
      </c>
      <c r="G10" s="53">
        <v>443363</v>
      </c>
      <c r="H10" s="53">
        <v>1270521</v>
      </c>
      <c r="I10" s="53">
        <v>922161</v>
      </c>
      <c r="J10" s="53">
        <v>1400340.75</v>
      </c>
      <c r="K10" s="53">
        <v>1628285</v>
      </c>
      <c r="L10" s="117"/>
      <c r="M10" s="53"/>
    </row>
    <row r="11" spans="1:13" x14ac:dyDescent="0.2">
      <c r="A11" s="1" t="s">
        <v>791</v>
      </c>
      <c r="B11" s="53">
        <v>1213891.7899999998</v>
      </c>
      <c r="C11" s="53">
        <v>1344781.4909999997</v>
      </c>
      <c r="D11" s="53">
        <v>1602205.047</v>
      </c>
      <c r="E11" s="53">
        <v>828808.03</v>
      </c>
      <c r="F11" s="53">
        <v>1237080.1950000001</v>
      </c>
      <c r="G11" s="53">
        <v>2189091.7199999997</v>
      </c>
      <c r="H11" s="53">
        <v>1708521.05</v>
      </c>
      <c r="I11" s="53">
        <v>1342812.23</v>
      </c>
      <c r="J11" s="53">
        <v>1591116.3225</v>
      </c>
      <c r="K11" s="53">
        <v>1618663.1</v>
      </c>
      <c r="L11" s="117"/>
      <c r="M11" s="53"/>
    </row>
    <row r="12" spans="1:13" x14ac:dyDescent="0.2">
      <c r="A12" s="1" t="s">
        <v>207</v>
      </c>
      <c r="B12" s="53">
        <v>1120043.3599999999</v>
      </c>
      <c r="C12" s="53">
        <v>1021502.349</v>
      </c>
      <c r="D12" s="53">
        <v>1098545.7213999999</v>
      </c>
      <c r="E12" s="53">
        <v>1291938.6390000002</v>
      </c>
      <c r="F12" s="53">
        <v>1273154.0934000001</v>
      </c>
      <c r="G12" s="53">
        <v>1419777.9950000001</v>
      </c>
      <c r="H12" s="53">
        <v>1368114.2930000001</v>
      </c>
      <c r="I12" s="53">
        <v>1382742.5250000001</v>
      </c>
      <c r="J12" s="53">
        <v>1139282.2315000002</v>
      </c>
      <c r="K12" s="53">
        <v>1377764.9827339998</v>
      </c>
      <c r="L12" s="117"/>
      <c r="M12" s="53"/>
    </row>
    <row r="13" spans="1:13" x14ac:dyDescent="0.2">
      <c r="A13" s="1" t="s">
        <v>208</v>
      </c>
      <c r="B13" s="53">
        <v>700513.82000000007</v>
      </c>
      <c r="C13" s="53">
        <v>986673.37</v>
      </c>
      <c r="D13" s="53">
        <v>735704.13</v>
      </c>
      <c r="E13" s="53">
        <v>1028313.71</v>
      </c>
      <c r="F13" s="53">
        <v>1054193.31</v>
      </c>
      <c r="G13" s="53">
        <v>1420152.88</v>
      </c>
      <c r="H13" s="53">
        <v>1010266.84</v>
      </c>
      <c r="I13" s="53">
        <v>1053820.68</v>
      </c>
      <c r="J13" s="53">
        <v>1186499.81</v>
      </c>
      <c r="K13" s="53">
        <v>1321616.5899999999</v>
      </c>
      <c r="L13" s="117"/>
      <c r="M13" s="53"/>
    </row>
    <row r="14" spans="1:13" x14ac:dyDescent="0.2">
      <c r="A14" s="1" t="s">
        <v>394</v>
      </c>
      <c r="B14" s="53">
        <v>1228900.27</v>
      </c>
      <c r="C14" s="53">
        <v>1468266.0080000001</v>
      </c>
      <c r="D14" s="53">
        <v>1242765</v>
      </c>
      <c r="E14" s="53">
        <v>1205435</v>
      </c>
      <c r="F14" s="53">
        <v>1175157</v>
      </c>
      <c r="G14" s="53">
        <v>1471131</v>
      </c>
      <c r="H14" s="53">
        <v>1450415</v>
      </c>
      <c r="I14" s="53">
        <v>1481397.5</v>
      </c>
      <c r="J14" s="53">
        <v>1509564.0069999998</v>
      </c>
      <c r="K14" s="53">
        <v>1266346.6000000001</v>
      </c>
      <c r="L14" s="117"/>
      <c r="M14" s="53"/>
    </row>
    <row r="15" spans="1:13" x14ac:dyDescent="0.2">
      <c r="A15" s="1" t="s">
        <v>210</v>
      </c>
      <c r="B15" s="53">
        <v>262868</v>
      </c>
      <c r="C15" s="53">
        <v>276860</v>
      </c>
      <c r="D15" s="53">
        <v>374788</v>
      </c>
      <c r="E15" s="53">
        <v>322240.34000000003</v>
      </c>
      <c r="F15" s="53">
        <v>588251.81999999995</v>
      </c>
      <c r="G15" s="53">
        <v>539559.92000000004</v>
      </c>
      <c r="H15" s="53">
        <v>639776.04</v>
      </c>
      <c r="I15" s="53">
        <v>561044.9</v>
      </c>
      <c r="J15" s="53">
        <v>751070.47</v>
      </c>
      <c r="K15" s="53">
        <v>750620</v>
      </c>
      <c r="L15" s="117"/>
      <c r="M15" s="53"/>
    </row>
    <row r="16" spans="1:13" x14ac:dyDescent="0.2">
      <c r="A16" s="1" t="s">
        <v>792</v>
      </c>
      <c r="B16" s="53">
        <v>283097.66000000003</v>
      </c>
      <c r="C16" s="53">
        <v>316876.95</v>
      </c>
      <c r="D16" s="53">
        <v>374611.27200000011</v>
      </c>
      <c r="E16" s="53">
        <v>326852.67199999996</v>
      </c>
      <c r="F16" s="53">
        <v>302874.51499999996</v>
      </c>
      <c r="G16" s="53">
        <v>409616.38299999997</v>
      </c>
      <c r="H16" s="53">
        <v>375735.29500000004</v>
      </c>
      <c r="I16" s="53">
        <v>377145.57899999997</v>
      </c>
      <c r="J16" s="53">
        <v>435254.56399999995</v>
      </c>
      <c r="K16" s="53">
        <v>401785.18000000005</v>
      </c>
      <c r="L16" s="117"/>
      <c r="M16" s="53"/>
    </row>
    <row r="17" spans="1:13" x14ac:dyDescent="0.2">
      <c r="A17" s="1" t="s">
        <v>211</v>
      </c>
      <c r="B17" s="53">
        <v>313025.44499999995</v>
      </c>
      <c r="C17" s="53">
        <v>481769.685</v>
      </c>
      <c r="D17" s="53">
        <v>390704.53</v>
      </c>
      <c r="E17" s="53">
        <v>297526.565</v>
      </c>
      <c r="F17" s="53">
        <v>543856.4</v>
      </c>
      <c r="G17" s="53">
        <v>438024.56499999994</v>
      </c>
      <c r="H17" s="53">
        <v>257422.67000000004</v>
      </c>
      <c r="I17" s="53">
        <v>286657.27799999999</v>
      </c>
      <c r="J17" s="53">
        <v>458479.06100299995</v>
      </c>
      <c r="K17" s="53">
        <v>254381.81699999998</v>
      </c>
      <c r="L17" s="117"/>
      <c r="M17" s="53"/>
    </row>
    <row r="18" spans="1:13" x14ac:dyDescent="0.2">
      <c r="A18" s="1" t="s">
        <v>212</v>
      </c>
      <c r="B18" s="53">
        <v>105113.6318</v>
      </c>
      <c r="C18" s="53">
        <v>126200.47125</v>
      </c>
      <c r="D18" s="53">
        <v>149202.31280000001</v>
      </c>
      <c r="E18" s="53">
        <v>245875.34299999999</v>
      </c>
      <c r="F18" s="53">
        <v>394477.61201000004</v>
      </c>
      <c r="G18" s="53">
        <v>567685.63899999997</v>
      </c>
      <c r="H18" s="53">
        <v>149294.27999999997</v>
      </c>
      <c r="I18" s="53">
        <v>129905.79</v>
      </c>
      <c r="J18" s="53">
        <v>144454.45000000001</v>
      </c>
      <c r="K18" s="53">
        <v>113568.35569999997</v>
      </c>
      <c r="L18" s="117"/>
      <c r="M18" s="53"/>
    </row>
    <row r="19" spans="1:13" x14ac:dyDescent="0.2">
      <c r="A19" s="1" t="s">
        <v>708</v>
      </c>
      <c r="B19" s="53">
        <v>292855.08</v>
      </c>
      <c r="C19" s="53" t="s">
        <v>47</v>
      </c>
      <c r="D19" s="53">
        <v>104072</v>
      </c>
      <c r="E19" s="53">
        <v>224454</v>
      </c>
      <c r="F19" s="53">
        <v>239725.18</v>
      </c>
      <c r="G19" s="53">
        <v>662709</v>
      </c>
      <c r="H19" s="53">
        <v>33792.014999999999</v>
      </c>
      <c r="I19" s="53" t="s">
        <v>47</v>
      </c>
      <c r="J19" s="53">
        <v>100551.95999999999</v>
      </c>
      <c r="K19" s="53">
        <v>111108.1731</v>
      </c>
      <c r="L19" s="117"/>
      <c r="M19" s="53"/>
    </row>
    <row r="20" spans="1:13" x14ac:dyDescent="0.2">
      <c r="A20" s="1" t="s">
        <v>213</v>
      </c>
      <c r="B20" s="53">
        <v>18865.645</v>
      </c>
      <c r="C20" s="53">
        <v>57838.875</v>
      </c>
      <c r="D20" s="53">
        <v>93785.675000000003</v>
      </c>
      <c r="E20" s="53">
        <v>124917.295</v>
      </c>
      <c r="F20" s="53">
        <v>151398.21522000001</v>
      </c>
      <c r="G20" s="53">
        <v>120671.515</v>
      </c>
      <c r="H20" s="53">
        <v>107264.54000000001</v>
      </c>
      <c r="I20" s="53">
        <v>96589.985000000001</v>
      </c>
      <c r="J20" s="53">
        <v>96532.145000000004</v>
      </c>
      <c r="K20" s="53">
        <v>91102.955000000002</v>
      </c>
      <c r="L20" s="117"/>
      <c r="M20" s="53"/>
    </row>
    <row r="21" spans="1:13" x14ac:dyDescent="0.2">
      <c r="A21" s="1" t="s">
        <v>218</v>
      </c>
      <c r="B21" s="53">
        <v>44265.745000000003</v>
      </c>
      <c r="C21" s="53">
        <v>27533.723000999998</v>
      </c>
      <c r="D21" s="53">
        <v>22976.578999999998</v>
      </c>
      <c r="E21" s="53">
        <v>47743.493000000002</v>
      </c>
      <c r="F21" s="53">
        <v>37374.966</v>
      </c>
      <c r="G21" s="53">
        <v>21340.811000000005</v>
      </c>
      <c r="H21" s="53">
        <v>19410.187999999998</v>
      </c>
      <c r="I21" s="53">
        <v>755.80399999999997</v>
      </c>
      <c r="J21" s="53">
        <v>2383.1580000000004</v>
      </c>
      <c r="K21" s="53">
        <v>46886.991999999998</v>
      </c>
      <c r="L21" s="117"/>
      <c r="M21" s="53"/>
    </row>
    <row r="22" spans="1:13" x14ac:dyDescent="0.2">
      <c r="A22" s="1" t="s">
        <v>397</v>
      </c>
      <c r="B22" s="53">
        <v>2202</v>
      </c>
      <c r="C22" s="53">
        <v>2606.2399999999998</v>
      </c>
      <c r="D22" s="53">
        <v>10020.51</v>
      </c>
      <c r="E22" s="53">
        <v>13836.93</v>
      </c>
      <c r="F22" s="53">
        <v>13845</v>
      </c>
      <c r="G22" s="53">
        <v>13542.21</v>
      </c>
      <c r="H22" s="53">
        <v>11261</v>
      </c>
      <c r="I22" s="53">
        <v>18215.2</v>
      </c>
      <c r="J22" s="53">
        <v>22013</v>
      </c>
      <c r="K22" s="53">
        <v>46760</v>
      </c>
      <c r="L22" s="117"/>
      <c r="M22" s="53"/>
    </row>
    <row r="23" spans="1:13" x14ac:dyDescent="0.2">
      <c r="A23" s="1" t="s">
        <v>217</v>
      </c>
      <c r="B23" s="53">
        <v>97474.26999999999</v>
      </c>
      <c r="C23" s="53">
        <v>92148.1</v>
      </c>
      <c r="D23" s="53">
        <v>88507.89</v>
      </c>
      <c r="E23" s="53">
        <v>74080.680999999997</v>
      </c>
      <c r="F23" s="53">
        <v>47491.38</v>
      </c>
      <c r="G23" s="53">
        <v>84853.98</v>
      </c>
      <c r="H23" s="53">
        <v>74634.12999999999</v>
      </c>
      <c r="I23" s="53">
        <v>73022.133000000002</v>
      </c>
      <c r="J23" s="53">
        <v>67757.73000000001</v>
      </c>
      <c r="K23" s="53">
        <v>43853.01</v>
      </c>
      <c r="L23" s="117"/>
      <c r="M23" s="53"/>
    </row>
    <row r="24" spans="1:13" x14ac:dyDescent="0.2">
      <c r="A24" s="1" t="s">
        <v>709</v>
      </c>
      <c r="B24" s="53" t="s">
        <v>47</v>
      </c>
      <c r="C24" s="53">
        <v>7</v>
      </c>
      <c r="D24" s="53">
        <v>2545.1999999999998</v>
      </c>
      <c r="E24" s="53" t="s">
        <v>47</v>
      </c>
      <c r="F24" s="53" t="s">
        <v>47</v>
      </c>
      <c r="G24" s="53">
        <v>332</v>
      </c>
      <c r="H24" s="53">
        <v>91</v>
      </c>
      <c r="I24" s="53" t="s">
        <v>47</v>
      </c>
      <c r="J24" s="53">
        <v>8469.4599999999991</v>
      </c>
      <c r="K24" s="53">
        <v>35845.42</v>
      </c>
      <c r="L24" s="117"/>
    </row>
    <row r="25" spans="1:13" x14ac:dyDescent="0.2">
      <c r="A25" s="1" t="s">
        <v>215</v>
      </c>
      <c r="B25" s="53">
        <v>341</v>
      </c>
      <c r="C25" s="53">
        <v>18165</v>
      </c>
      <c r="D25" s="53">
        <v>33948</v>
      </c>
      <c r="E25" s="53">
        <v>97711</v>
      </c>
      <c r="F25" s="53">
        <v>77847</v>
      </c>
      <c r="G25" s="53">
        <v>65593</v>
      </c>
      <c r="H25" s="53">
        <v>65554</v>
      </c>
      <c r="I25" s="53">
        <v>51436</v>
      </c>
      <c r="J25" s="53">
        <v>23731</v>
      </c>
      <c r="K25" s="53">
        <v>31459</v>
      </c>
      <c r="L25" s="117"/>
    </row>
    <row r="26" spans="1:13" x14ac:dyDescent="0.2">
      <c r="A26" s="1" t="s">
        <v>396</v>
      </c>
      <c r="B26" s="53">
        <v>3589.2409999999995</v>
      </c>
      <c r="C26" s="53">
        <v>11645.125999999998</v>
      </c>
      <c r="D26" s="53">
        <v>26358.527999999998</v>
      </c>
      <c r="E26" s="53">
        <v>22695.112000000001</v>
      </c>
      <c r="F26" s="53">
        <v>18018.864999999998</v>
      </c>
      <c r="G26" s="53">
        <v>16979.095000000001</v>
      </c>
      <c r="H26" s="53">
        <v>16629.769</v>
      </c>
      <c r="I26" s="53">
        <v>14929.800999999999</v>
      </c>
      <c r="J26" s="53">
        <v>31587.906000000003</v>
      </c>
      <c r="K26" s="53">
        <v>29134.296000000002</v>
      </c>
      <c r="L26" s="117"/>
    </row>
    <row r="27" spans="1:13" x14ac:dyDescent="0.2">
      <c r="A27" s="1" t="s">
        <v>395</v>
      </c>
      <c r="B27" s="53">
        <v>19185.215</v>
      </c>
      <c r="C27" s="53">
        <v>30389.064999999999</v>
      </c>
      <c r="D27" s="53">
        <v>30398.504000000001</v>
      </c>
      <c r="E27" s="53">
        <v>31678.295000000002</v>
      </c>
      <c r="F27" s="53">
        <v>17859.125</v>
      </c>
      <c r="G27" s="53">
        <v>26208.884999999995</v>
      </c>
      <c r="H27" s="53">
        <v>17871.787</v>
      </c>
      <c r="I27" s="53">
        <v>22760.419999999995</v>
      </c>
      <c r="J27" s="53">
        <v>26674.678</v>
      </c>
      <c r="K27" s="53">
        <v>25038.815000000002</v>
      </c>
      <c r="L27" s="117"/>
    </row>
    <row r="28" spans="1:13" x14ac:dyDescent="0.2">
      <c r="A28" s="1" t="s">
        <v>219</v>
      </c>
      <c r="B28" s="53">
        <v>19767.370000000003</v>
      </c>
      <c r="C28" s="53">
        <v>28295.636000000002</v>
      </c>
      <c r="D28" s="53">
        <v>31558.955000000002</v>
      </c>
      <c r="E28" s="53">
        <v>32899.345000000001</v>
      </c>
      <c r="F28" s="53">
        <v>28847.260000000002</v>
      </c>
      <c r="G28" s="53">
        <v>26781.254000000001</v>
      </c>
      <c r="H28" s="53">
        <v>11506.590000000002</v>
      </c>
      <c r="I28" s="53">
        <v>19362.82</v>
      </c>
      <c r="J28" s="53">
        <v>20634.16</v>
      </c>
      <c r="K28" s="53">
        <v>18935.410000000003</v>
      </c>
      <c r="L28" s="117"/>
    </row>
    <row r="29" spans="1:13" x14ac:dyDescent="0.2">
      <c r="A29" s="1" t="s">
        <v>214</v>
      </c>
      <c r="B29" s="53">
        <v>52275.447</v>
      </c>
      <c r="C29" s="53">
        <v>87848.09199999999</v>
      </c>
      <c r="D29" s="53">
        <v>79451.413</v>
      </c>
      <c r="E29" s="53">
        <v>52491.334000000003</v>
      </c>
      <c r="F29" s="53">
        <v>106071.48750000002</v>
      </c>
      <c r="G29" s="53">
        <v>28407.035</v>
      </c>
      <c r="H29" s="53">
        <v>7952.9</v>
      </c>
      <c r="I29" s="53">
        <v>9182.119999999999</v>
      </c>
      <c r="J29" s="53">
        <v>15621.406000000001</v>
      </c>
      <c r="K29" s="53">
        <v>16372.529999999999</v>
      </c>
      <c r="L29" s="117"/>
    </row>
    <row r="30" spans="1:13" x14ac:dyDescent="0.2">
      <c r="A30" s="1" t="s">
        <v>793</v>
      </c>
      <c r="B30" s="53">
        <v>16677.52</v>
      </c>
      <c r="C30" s="53">
        <v>18168.847000000002</v>
      </c>
      <c r="D30" s="53">
        <v>34585.466</v>
      </c>
      <c r="E30" s="53">
        <v>32248.629999999997</v>
      </c>
      <c r="F30" s="53">
        <v>19963.88</v>
      </c>
      <c r="G30" s="53">
        <v>43250.824999999997</v>
      </c>
      <c r="H30" s="53">
        <v>19097.594999999998</v>
      </c>
      <c r="I30" s="53">
        <v>17700.056</v>
      </c>
      <c r="J30" s="53">
        <v>16003.561000000002</v>
      </c>
      <c r="K30" s="53">
        <v>9208.0729999999985</v>
      </c>
      <c r="L30" s="117"/>
    </row>
    <row r="31" spans="1:13" x14ac:dyDescent="0.2">
      <c r="A31" s="1" t="s">
        <v>794</v>
      </c>
      <c r="B31" s="53">
        <v>0</v>
      </c>
      <c r="C31" s="53">
        <v>0</v>
      </c>
      <c r="D31" s="53">
        <v>22</v>
      </c>
      <c r="E31" s="53">
        <v>102</v>
      </c>
      <c r="F31" s="53">
        <v>13</v>
      </c>
      <c r="G31" s="53">
        <v>0</v>
      </c>
      <c r="H31" s="53">
        <v>0</v>
      </c>
      <c r="I31" s="53">
        <v>0</v>
      </c>
      <c r="J31" s="53">
        <v>0</v>
      </c>
      <c r="K31" s="53">
        <v>3650</v>
      </c>
      <c r="L31" s="117"/>
    </row>
    <row r="32" spans="1:13" x14ac:dyDescent="0.2">
      <c r="A32" s="1" t="s">
        <v>398</v>
      </c>
      <c r="B32" s="53">
        <v>1994</v>
      </c>
      <c r="C32" s="53">
        <v>1295</v>
      </c>
      <c r="D32" s="53">
        <v>2077</v>
      </c>
      <c r="E32" s="53">
        <v>4366</v>
      </c>
      <c r="F32" s="53">
        <v>1586.16</v>
      </c>
      <c r="G32" s="53">
        <v>1511.0599999999997</v>
      </c>
      <c r="H32" s="53">
        <v>3039.24</v>
      </c>
      <c r="I32" s="53">
        <v>1431.39</v>
      </c>
      <c r="J32" s="53">
        <v>2186.6</v>
      </c>
      <c r="K32" s="53">
        <v>3239.93</v>
      </c>
      <c r="L32" s="117"/>
    </row>
    <row r="33" spans="1:18" x14ac:dyDescent="0.2">
      <c r="A33" s="1" t="s">
        <v>401</v>
      </c>
      <c r="B33" s="53">
        <v>215</v>
      </c>
      <c r="C33" s="53">
        <v>60</v>
      </c>
      <c r="D33" s="53">
        <v>203</v>
      </c>
      <c r="E33" s="53">
        <v>348</v>
      </c>
      <c r="F33" s="53">
        <v>488</v>
      </c>
      <c r="G33" s="53">
        <v>213</v>
      </c>
      <c r="H33" s="53">
        <v>8766</v>
      </c>
      <c r="I33" s="53">
        <v>288</v>
      </c>
      <c r="J33" s="53">
        <v>412</v>
      </c>
      <c r="K33" s="53">
        <v>394</v>
      </c>
      <c r="L33" s="117"/>
    </row>
    <row r="34" spans="1:18" x14ac:dyDescent="0.2">
      <c r="A34" s="1" t="s">
        <v>399</v>
      </c>
      <c r="B34" s="53">
        <v>120865.755</v>
      </c>
      <c r="C34" s="53">
        <v>0</v>
      </c>
      <c r="D34" s="53">
        <v>0</v>
      </c>
      <c r="E34" s="53">
        <v>0</v>
      </c>
      <c r="F34" s="53">
        <v>0</v>
      </c>
      <c r="G34" s="53">
        <v>500</v>
      </c>
      <c r="H34" s="53">
        <v>90.084999999999994</v>
      </c>
      <c r="I34" s="53">
        <v>414.65600000000001</v>
      </c>
      <c r="J34" s="53">
        <v>7112.5349999999999</v>
      </c>
      <c r="K34" s="53">
        <v>350.18999999999994</v>
      </c>
      <c r="L34" s="117"/>
    </row>
    <row r="35" spans="1:18" x14ac:dyDescent="0.2">
      <c r="A35" s="1" t="s">
        <v>795</v>
      </c>
      <c r="B35" s="53">
        <v>278.70999999999998</v>
      </c>
      <c r="C35" s="53" t="s">
        <v>47</v>
      </c>
      <c r="D35" s="53">
        <v>16335</v>
      </c>
      <c r="E35" s="53">
        <v>225</v>
      </c>
      <c r="F35" s="53">
        <v>556.5</v>
      </c>
      <c r="G35" s="53">
        <v>706.82600000000002</v>
      </c>
      <c r="H35" s="53">
        <v>303.63</v>
      </c>
      <c r="I35" s="53">
        <v>220</v>
      </c>
      <c r="J35" s="53">
        <v>223</v>
      </c>
      <c r="K35" s="53">
        <v>310</v>
      </c>
      <c r="L35" s="117"/>
    </row>
    <row r="36" spans="1:18" s="178" customFormat="1" x14ac:dyDescent="0.2">
      <c r="A36" s="1" t="s">
        <v>175</v>
      </c>
      <c r="B36" s="329">
        <v>114745.2490000017</v>
      </c>
      <c r="C36" s="329">
        <v>123393.82100000605</v>
      </c>
      <c r="D36" s="329">
        <v>118311.92899999768</v>
      </c>
      <c r="E36" s="329">
        <v>121350.79600000381</v>
      </c>
      <c r="F36" s="329">
        <v>48860.360000006855</v>
      </c>
      <c r="G36" s="329">
        <v>544.62500000745058</v>
      </c>
      <c r="H36" s="329">
        <v>586.35000000149012</v>
      </c>
      <c r="I36" s="329">
        <v>967.59000000357628</v>
      </c>
      <c r="J36" s="329">
        <v>133793.57999999821</v>
      </c>
      <c r="K36" s="53">
        <v>545.67999999970198</v>
      </c>
      <c r="L36" s="117"/>
      <c r="M36" s="1"/>
      <c r="N36" s="1"/>
      <c r="O36" s="1"/>
      <c r="P36" s="1"/>
      <c r="Q36" s="1"/>
      <c r="R36" s="1"/>
    </row>
    <row r="37" spans="1:18" ht="12.75" thickBot="1" x14ac:dyDescent="0.25">
      <c r="K37" s="39"/>
    </row>
    <row r="38" spans="1:18" ht="12.75" thickBot="1" x14ac:dyDescent="0.25">
      <c r="A38" s="241" t="s">
        <v>32</v>
      </c>
      <c r="B38" s="330">
        <v>24337451.207800001</v>
      </c>
      <c r="C38" s="330">
        <v>31543882.479551006</v>
      </c>
      <c r="D38" s="330">
        <v>39113497.978199996</v>
      </c>
      <c r="E38" s="330">
        <v>45874780.585000008</v>
      </c>
      <c r="F38" s="330">
        <v>51282204.333297998</v>
      </c>
      <c r="G38" s="330">
        <v>56499799.987899996</v>
      </c>
      <c r="H38" s="330">
        <v>47386937.347000003</v>
      </c>
      <c r="I38" s="330">
        <v>47012771.3226</v>
      </c>
      <c r="J38" s="330">
        <v>62255872.954003006</v>
      </c>
      <c r="K38" s="331">
        <v>46945317.813533999</v>
      </c>
    </row>
    <row r="39" spans="1:18" x14ac:dyDescent="0.2">
      <c r="B39" s="332">
        <v>24337451.207800001</v>
      </c>
      <c r="C39" s="332">
        <v>31543882.479551006</v>
      </c>
      <c r="D39" s="332">
        <v>39113497.978199996</v>
      </c>
      <c r="E39" s="332">
        <v>45874780.585000008</v>
      </c>
      <c r="F39" s="332">
        <v>51282204.333297998</v>
      </c>
      <c r="G39" s="332">
        <v>56499799.987899996</v>
      </c>
      <c r="H39" s="332">
        <v>47386937.347000003</v>
      </c>
      <c r="I39" s="332">
        <v>47012771.3226</v>
      </c>
      <c r="J39" s="332">
        <v>62255872.954003006</v>
      </c>
      <c r="K39" s="332">
        <v>46945317.813533999</v>
      </c>
    </row>
    <row r="40" spans="1:18" x14ac:dyDescent="0.2">
      <c r="K40" s="119"/>
    </row>
    <row r="41" spans="1:18" x14ac:dyDescent="0.2">
      <c r="B41" s="114"/>
      <c r="C41" s="114"/>
      <c r="D41" s="114"/>
      <c r="E41" s="114"/>
      <c r="F41" s="114"/>
      <c r="G41" s="114"/>
      <c r="H41" s="114"/>
      <c r="I41" s="114"/>
      <c r="J41" s="114"/>
      <c r="K41" s="48"/>
    </row>
    <row r="42" spans="1:18" x14ac:dyDescent="0.2">
      <c r="A42" s="259" t="s">
        <v>704</v>
      </c>
      <c r="B42" s="264"/>
      <c r="C42" s="293"/>
      <c r="D42" s="293"/>
      <c r="E42" s="293"/>
      <c r="F42" s="293"/>
      <c r="G42" s="293"/>
      <c r="H42" s="293"/>
      <c r="I42" s="294"/>
      <c r="J42" s="293"/>
      <c r="K42" s="293"/>
    </row>
    <row r="43" spans="1:18" x14ac:dyDescent="0.2">
      <c r="A43" s="6" t="s">
        <v>597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5" spans="1:18" x14ac:dyDescent="0.2">
      <c r="F45" s="1"/>
      <c r="G45" s="1"/>
      <c r="H45" s="1"/>
      <c r="I45" s="1"/>
      <c r="J45" s="1"/>
    </row>
    <row r="46" spans="1:18" x14ac:dyDescent="0.2">
      <c r="F46" s="1"/>
      <c r="G46" s="1"/>
      <c r="H46" s="1"/>
      <c r="I46" s="1"/>
      <c r="J46" s="1"/>
    </row>
    <row r="47" spans="1:18" x14ac:dyDescent="0.2">
      <c r="F47" s="1"/>
      <c r="G47" s="1"/>
      <c r="H47" s="1"/>
      <c r="I47" s="1"/>
      <c r="J47" s="1"/>
    </row>
    <row r="48" spans="1:18" x14ac:dyDescent="0.2">
      <c r="F48" s="1"/>
      <c r="G48" s="1"/>
      <c r="H48" s="1"/>
      <c r="I48" s="1"/>
      <c r="J48" s="1"/>
    </row>
    <row r="49" spans="6:10" x14ac:dyDescent="0.2">
      <c r="F49" s="1"/>
      <c r="G49" s="1"/>
      <c r="H49" s="1"/>
      <c r="I49" s="1"/>
      <c r="J49" s="1"/>
    </row>
    <row r="50" spans="6:10" x14ac:dyDescent="0.2">
      <c r="F50" s="1"/>
      <c r="G50" s="1"/>
      <c r="H50" s="1"/>
      <c r="I50" s="1"/>
      <c r="J50" s="1"/>
    </row>
    <row r="51" spans="6:10" x14ac:dyDescent="0.2">
      <c r="F51" s="1"/>
      <c r="G51" s="1"/>
      <c r="H51" s="1"/>
      <c r="I51" s="1"/>
      <c r="J51" s="1"/>
    </row>
    <row r="52" spans="6:10" x14ac:dyDescent="0.2">
      <c r="F52" s="1"/>
      <c r="G52" s="1"/>
      <c r="H52" s="1"/>
      <c r="I52" s="1"/>
      <c r="J52" s="1"/>
    </row>
    <row r="53" spans="6:10" x14ac:dyDescent="0.2">
      <c r="F53" s="1"/>
      <c r="G53" s="1"/>
      <c r="H53" s="1"/>
      <c r="I53" s="1"/>
      <c r="J53" s="1"/>
    </row>
    <row r="54" spans="6:10" x14ac:dyDescent="0.2">
      <c r="F54" s="1"/>
      <c r="G54" s="1"/>
      <c r="H54" s="1"/>
      <c r="I54" s="1"/>
      <c r="J54" s="1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showGridLines="0" zoomScaleNormal="100" workbookViewId="0">
      <selection activeCell="H123" sqref="H123"/>
    </sheetView>
  </sheetViews>
  <sheetFormatPr baseColWidth="10" defaultColWidth="11.5703125" defaultRowHeight="12" x14ac:dyDescent="0.2"/>
  <cols>
    <col min="1" max="1" width="24.28515625" style="1" customWidth="1"/>
    <col min="2" max="2" width="9.42578125" style="10" bestFit="1" customWidth="1"/>
    <col min="3" max="3" width="7.42578125" style="10" bestFit="1" customWidth="1"/>
    <col min="4" max="4" width="8.7109375" style="10" bestFit="1" customWidth="1"/>
    <col min="5" max="5" width="9" style="10" bestFit="1" customWidth="1"/>
    <col min="6" max="6" width="9.7109375" style="10" bestFit="1" customWidth="1"/>
    <col min="7" max="7" width="7.42578125" style="10" bestFit="1" customWidth="1"/>
    <col min="8" max="8" width="6.5703125" style="10" bestFit="1" customWidth="1"/>
    <col min="9" max="9" width="12.140625" style="10" bestFit="1" customWidth="1"/>
    <col min="10" max="10" width="8.5703125" style="10" bestFit="1" customWidth="1"/>
    <col min="11" max="11" width="8.7109375" style="10" bestFit="1" customWidth="1"/>
    <col min="12" max="12" width="9.5703125" style="10" bestFit="1" customWidth="1"/>
    <col min="13" max="13" width="10.140625" style="10" bestFit="1" customWidth="1"/>
    <col min="14" max="14" width="11" style="10" bestFit="1" customWidth="1"/>
    <col min="15" max="15" width="9.5703125" style="10" bestFit="1" customWidth="1"/>
    <col min="16" max="16" width="9.5703125" style="10" customWidth="1"/>
    <col min="17" max="17" width="10" style="10" bestFit="1" customWidth="1"/>
    <col min="18" max="18" width="5.7109375" style="10" bestFit="1" customWidth="1"/>
    <col min="19" max="19" width="9.5703125" style="10" bestFit="1" customWidth="1"/>
    <col min="20" max="20" width="8.7109375" style="10" bestFit="1" customWidth="1"/>
    <col min="21" max="21" width="10.28515625" style="10" bestFit="1" customWidth="1"/>
    <col min="22" max="22" width="7.42578125" style="10" bestFit="1" customWidth="1"/>
    <col min="23" max="23" width="7.140625" style="10" bestFit="1" customWidth="1"/>
    <col min="24" max="16384" width="11.5703125" style="1"/>
  </cols>
  <sheetData>
    <row r="1" spans="1:24" s="178" customFormat="1" x14ac:dyDescent="0.2">
      <c r="A1" s="299" t="s">
        <v>796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4" x14ac:dyDescent="0.2">
      <c r="A2" s="174" t="s">
        <v>322</v>
      </c>
    </row>
    <row r="5" spans="1:24" ht="12" customHeight="1" x14ac:dyDescent="0.25">
      <c r="A5" s="4" t="s">
        <v>478</v>
      </c>
      <c r="B5" s="333" t="s">
        <v>97</v>
      </c>
      <c r="C5" s="333" t="s">
        <v>576</v>
      </c>
      <c r="D5" s="333" t="s">
        <v>83</v>
      </c>
      <c r="E5" s="333" t="s">
        <v>96</v>
      </c>
      <c r="F5" s="333" t="s">
        <v>89</v>
      </c>
      <c r="G5" s="333" t="s">
        <v>293</v>
      </c>
      <c r="H5" s="333" t="s">
        <v>86</v>
      </c>
      <c r="I5" s="333" t="s">
        <v>94</v>
      </c>
      <c r="J5" s="333" t="s">
        <v>575</v>
      </c>
      <c r="K5" s="333" t="s">
        <v>93</v>
      </c>
      <c r="L5" s="333" t="s">
        <v>573</v>
      </c>
      <c r="M5" s="333" t="s">
        <v>91</v>
      </c>
      <c r="N5" s="333" t="s">
        <v>87</v>
      </c>
      <c r="O5" s="333" t="s">
        <v>92</v>
      </c>
      <c r="P5" s="333" t="s">
        <v>98</v>
      </c>
      <c r="Q5" s="333" t="s">
        <v>85</v>
      </c>
      <c r="R5" s="333" t="s">
        <v>90</v>
      </c>
      <c r="S5" s="333" t="s">
        <v>88</v>
      </c>
      <c r="T5" s="333" t="s">
        <v>95</v>
      </c>
      <c r="U5" s="333" t="s">
        <v>627</v>
      </c>
      <c r="V5" s="333" t="s">
        <v>84</v>
      </c>
      <c r="W5" s="333" t="s">
        <v>415</v>
      </c>
      <c r="X5"/>
    </row>
    <row r="6" spans="1:24" ht="12" customHeight="1" x14ac:dyDescent="0.25">
      <c r="A6" s="334" t="s">
        <v>210</v>
      </c>
      <c r="B6" s="33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>
        <v>750620</v>
      </c>
      <c r="T6" s="165"/>
      <c r="U6" s="165"/>
      <c r="V6" s="165"/>
      <c r="W6" s="165"/>
      <c r="X6"/>
    </row>
    <row r="7" spans="1:24" ht="12" customHeight="1" x14ac:dyDescent="0.25">
      <c r="A7" s="336" t="s">
        <v>397</v>
      </c>
      <c r="B7" s="337"/>
      <c r="C7" s="338"/>
      <c r="D7" s="338">
        <v>163</v>
      </c>
      <c r="E7" s="338"/>
      <c r="F7" s="338"/>
      <c r="G7" s="338">
        <v>29200</v>
      </c>
      <c r="H7" s="338">
        <v>16980</v>
      </c>
      <c r="I7" s="338"/>
      <c r="J7" s="338"/>
      <c r="K7" s="338"/>
      <c r="L7" s="338"/>
      <c r="M7" s="338"/>
      <c r="N7" s="338"/>
      <c r="O7" s="338"/>
      <c r="P7" s="338"/>
      <c r="Q7" s="338">
        <v>417</v>
      </c>
      <c r="R7" s="338"/>
      <c r="S7" s="338"/>
      <c r="T7" s="338"/>
      <c r="U7" s="338"/>
      <c r="V7" s="338"/>
      <c r="W7" s="338"/>
      <c r="X7"/>
    </row>
    <row r="8" spans="1:24" ht="12" customHeight="1" x14ac:dyDescent="0.25">
      <c r="A8" s="336" t="s">
        <v>207</v>
      </c>
      <c r="B8" s="337"/>
      <c r="C8" s="338"/>
      <c r="D8" s="338"/>
      <c r="E8" s="338"/>
      <c r="F8" s="338">
        <v>14377.08</v>
      </c>
      <c r="G8" s="338"/>
      <c r="H8" s="338">
        <v>6105.9287339999992</v>
      </c>
      <c r="I8" s="338">
        <v>44432.25</v>
      </c>
      <c r="J8" s="338">
        <v>3156</v>
      </c>
      <c r="K8" s="338"/>
      <c r="L8" s="338">
        <v>160816.64000000001</v>
      </c>
      <c r="M8" s="338">
        <v>21365.06</v>
      </c>
      <c r="N8" s="338">
        <v>52363</v>
      </c>
      <c r="O8" s="338">
        <v>902833.47999999986</v>
      </c>
      <c r="P8" s="338">
        <v>504.90999999999997</v>
      </c>
      <c r="Q8" s="338">
        <v>1140</v>
      </c>
      <c r="R8" s="338"/>
      <c r="S8" s="338"/>
      <c r="T8" s="338"/>
      <c r="U8" s="338">
        <v>91062.334000000003</v>
      </c>
      <c r="V8" s="338">
        <v>75606.3</v>
      </c>
      <c r="W8" s="338">
        <v>4002</v>
      </c>
      <c r="X8"/>
    </row>
    <row r="9" spans="1:24" ht="12" customHeight="1" x14ac:dyDescent="0.25">
      <c r="A9" s="336" t="s">
        <v>393</v>
      </c>
      <c r="B9" s="337">
        <v>2560</v>
      </c>
      <c r="C9" s="338">
        <v>10627</v>
      </c>
      <c r="D9" s="338">
        <v>36944.239999999998</v>
      </c>
      <c r="E9" s="338">
        <v>3828</v>
      </c>
      <c r="F9" s="338"/>
      <c r="G9" s="338"/>
      <c r="H9" s="338">
        <v>951.02499999999998</v>
      </c>
      <c r="I9" s="338"/>
      <c r="J9" s="338">
        <v>3036</v>
      </c>
      <c r="K9" s="338">
        <v>130783</v>
      </c>
      <c r="L9" s="338">
        <v>3106</v>
      </c>
      <c r="M9" s="338">
        <v>180682.66999999998</v>
      </c>
      <c r="N9" s="338">
        <v>97226.7</v>
      </c>
      <c r="O9" s="338">
        <v>1339506.7520000001</v>
      </c>
      <c r="P9" s="338">
        <v>43488</v>
      </c>
      <c r="Q9" s="338">
        <v>47905.3</v>
      </c>
      <c r="R9" s="338"/>
      <c r="S9" s="338"/>
      <c r="T9" s="338"/>
      <c r="U9" s="338">
        <v>21517.119999999999</v>
      </c>
      <c r="V9" s="338"/>
      <c r="W9" s="338"/>
      <c r="X9"/>
    </row>
    <row r="10" spans="1:24" ht="12" customHeight="1" x14ac:dyDescent="0.25">
      <c r="A10" s="336" t="s">
        <v>217</v>
      </c>
      <c r="B10" s="337"/>
      <c r="C10" s="338"/>
      <c r="D10" s="338">
        <v>906</v>
      </c>
      <c r="E10" s="338">
        <v>1800</v>
      </c>
      <c r="F10" s="338"/>
      <c r="G10" s="338"/>
      <c r="H10" s="338">
        <v>775</v>
      </c>
      <c r="I10" s="338"/>
      <c r="J10" s="338"/>
      <c r="K10" s="338">
        <v>45</v>
      </c>
      <c r="L10" s="338">
        <v>3340</v>
      </c>
      <c r="M10" s="338"/>
      <c r="N10" s="338"/>
      <c r="O10" s="338"/>
      <c r="P10" s="338"/>
      <c r="Q10" s="338"/>
      <c r="R10" s="338"/>
      <c r="S10" s="338"/>
      <c r="T10" s="338"/>
      <c r="U10" s="338"/>
      <c r="V10" s="338">
        <v>35833.89</v>
      </c>
      <c r="W10" s="338">
        <v>1153.1200000000001</v>
      </c>
      <c r="X10"/>
    </row>
    <row r="11" spans="1:24" ht="12" customHeight="1" x14ac:dyDescent="0.25">
      <c r="A11" s="334" t="s">
        <v>214</v>
      </c>
      <c r="B11" s="335"/>
      <c r="C11" s="165"/>
      <c r="D11" s="165"/>
      <c r="E11" s="165"/>
      <c r="F11" s="165"/>
      <c r="G11" s="165"/>
      <c r="H11" s="165"/>
      <c r="I11" s="165"/>
      <c r="J11" s="165"/>
      <c r="K11" s="165"/>
      <c r="L11" s="165">
        <v>16372.529999999999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/>
    </row>
    <row r="12" spans="1:24" ht="12" customHeight="1" x14ac:dyDescent="0.25">
      <c r="A12" s="334" t="s">
        <v>218</v>
      </c>
      <c r="B12" s="335"/>
      <c r="C12" s="165"/>
      <c r="D12" s="165"/>
      <c r="E12" s="165"/>
      <c r="F12" s="165"/>
      <c r="G12" s="165"/>
      <c r="H12" s="165"/>
      <c r="I12" s="165"/>
      <c r="J12" s="165"/>
      <c r="K12" s="165">
        <v>46</v>
      </c>
      <c r="L12" s="165">
        <v>45023</v>
      </c>
      <c r="M12" s="165"/>
      <c r="N12" s="165"/>
      <c r="O12" s="165"/>
      <c r="P12" s="165"/>
      <c r="Q12" s="165"/>
      <c r="R12" s="165"/>
      <c r="S12" s="165">
        <v>1817.9920000000002</v>
      </c>
      <c r="T12" s="165"/>
      <c r="U12" s="165"/>
      <c r="V12" s="165"/>
      <c r="W12" s="165"/>
      <c r="X12"/>
    </row>
    <row r="13" spans="1:24" ht="12" customHeight="1" x14ac:dyDescent="0.25">
      <c r="A13" s="334" t="s">
        <v>708</v>
      </c>
      <c r="B13" s="335"/>
      <c r="C13" s="165"/>
      <c r="D13" s="165">
        <v>111108.1731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/>
    </row>
    <row r="14" spans="1:24" ht="12" customHeight="1" x14ac:dyDescent="0.25">
      <c r="A14" s="339" t="s">
        <v>209</v>
      </c>
      <c r="B14" s="340"/>
      <c r="C14" s="37">
        <v>12900</v>
      </c>
      <c r="D14" s="37"/>
      <c r="E14" s="37"/>
      <c r="F14" s="37"/>
      <c r="G14" s="37"/>
      <c r="H14" s="37"/>
      <c r="I14" s="37"/>
      <c r="J14" s="37"/>
      <c r="K14" s="37"/>
      <c r="L14" s="37">
        <v>6758.0420000000004</v>
      </c>
      <c r="M14" s="37"/>
      <c r="N14" s="37"/>
      <c r="O14" s="37">
        <v>31289</v>
      </c>
      <c r="P14" s="37"/>
      <c r="Q14" s="37"/>
      <c r="R14" s="37"/>
      <c r="S14" s="37"/>
      <c r="T14" s="37">
        <v>1985577.2100000004</v>
      </c>
      <c r="U14" s="37"/>
      <c r="V14" s="37"/>
      <c r="W14" s="37"/>
      <c r="X14"/>
    </row>
    <row r="15" spans="1:24" ht="12" customHeight="1" x14ac:dyDescent="0.25">
      <c r="A15" s="336" t="s">
        <v>205</v>
      </c>
      <c r="B15" s="337"/>
      <c r="C15" s="338">
        <v>35069.094999999994</v>
      </c>
      <c r="D15" s="338">
        <v>2406533.7600000002</v>
      </c>
      <c r="E15" s="338"/>
      <c r="F15" s="338">
        <v>1780084.2700000003</v>
      </c>
      <c r="G15" s="338"/>
      <c r="H15" s="338"/>
      <c r="I15" s="338"/>
      <c r="J15" s="338">
        <v>4240</v>
      </c>
      <c r="K15" s="338">
        <v>84467.414999999979</v>
      </c>
      <c r="L15" s="338">
        <v>6723040.977</v>
      </c>
      <c r="M15" s="338">
        <v>8315.2999999999993</v>
      </c>
      <c r="N15" s="338"/>
      <c r="O15" s="338">
        <v>4794902.1100000003</v>
      </c>
      <c r="P15" s="338"/>
      <c r="Q15" s="338"/>
      <c r="R15" s="338"/>
      <c r="S15" s="338"/>
      <c r="T15" s="338"/>
      <c r="U15" s="338">
        <v>403402.3</v>
      </c>
      <c r="V15" s="338">
        <v>145501</v>
      </c>
      <c r="W15" s="338"/>
      <c r="X15"/>
    </row>
    <row r="16" spans="1:24" ht="12" customHeight="1" x14ac:dyDescent="0.25">
      <c r="A16" s="334" t="s">
        <v>710</v>
      </c>
      <c r="B16" s="335"/>
      <c r="C16" s="165">
        <v>3817.828</v>
      </c>
      <c r="D16" s="165"/>
      <c r="E16" s="165"/>
      <c r="F16" s="165"/>
      <c r="G16" s="165"/>
      <c r="H16" s="165"/>
      <c r="I16" s="165">
        <v>1303.55</v>
      </c>
      <c r="J16" s="165"/>
      <c r="K16" s="165"/>
      <c r="L16" s="165"/>
      <c r="M16" s="165"/>
      <c r="N16" s="165"/>
      <c r="O16" s="165"/>
      <c r="P16" s="165"/>
      <c r="Q16" s="165"/>
      <c r="R16" s="165">
        <v>4086.6949999999997</v>
      </c>
      <c r="S16" s="165"/>
      <c r="T16" s="165"/>
      <c r="U16" s="165"/>
      <c r="V16" s="165"/>
      <c r="W16" s="165"/>
      <c r="X16"/>
    </row>
    <row r="17" spans="1:24" ht="12" customHeight="1" x14ac:dyDescent="0.25">
      <c r="A17" s="339" t="s">
        <v>216</v>
      </c>
      <c r="B17" s="340"/>
      <c r="C17" s="37"/>
      <c r="D17" s="37">
        <v>22592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1605693</v>
      </c>
      <c r="T17" s="37"/>
      <c r="U17" s="37"/>
      <c r="V17" s="37"/>
      <c r="W17" s="37"/>
      <c r="X17"/>
    </row>
    <row r="18" spans="1:24" ht="12" customHeight="1" x14ac:dyDescent="0.25">
      <c r="A18" s="336" t="s">
        <v>213</v>
      </c>
      <c r="B18" s="337"/>
      <c r="C18" s="338"/>
      <c r="D18" s="338">
        <v>6111.1</v>
      </c>
      <c r="E18" s="338"/>
      <c r="F18" s="338"/>
      <c r="G18" s="338"/>
      <c r="H18" s="338"/>
      <c r="I18" s="338"/>
      <c r="J18" s="338"/>
      <c r="K18" s="338">
        <v>4692.8549999999996</v>
      </c>
      <c r="L18" s="338"/>
      <c r="M18" s="338"/>
      <c r="N18" s="338"/>
      <c r="O18" s="338"/>
      <c r="P18" s="338"/>
      <c r="Q18" s="338"/>
      <c r="R18" s="338"/>
      <c r="S18" s="338">
        <v>80299</v>
      </c>
      <c r="T18" s="338"/>
      <c r="U18" s="338"/>
      <c r="V18" s="338"/>
      <c r="W18" s="338"/>
      <c r="X18"/>
    </row>
    <row r="19" spans="1:24" ht="12" customHeight="1" x14ac:dyDescent="0.25">
      <c r="A19" s="339" t="s">
        <v>709</v>
      </c>
      <c r="B19" s="340"/>
      <c r="C19" s="37"/>
      <c r="D19" s="37"/>
      <c r="E19" s="37"/>
      <c r="F19" s="37"/>
      <c r="G19" s="37"/>
      <c r="H19" s="37"/>
      <c r="I19" s="37"/>
      <c r="J19" s="37"/>
      <c r="K19" s="37">
        <v>67</v>
      </c>
      <c r="L19" s="37">
        <v>7178.42</v>
      </c>
      <c r="M19" s="37"/>
      <c r="N19" s="37"/>
      <c r="O19" s="37">
        <v>28600</v>
      </c>
      <c r="P19" s="37"/>
      <c r="Q19" s="37"/>
      <c r="R19" s="37"/>
      <c r="S19" s="37"/>
      <c r="T19" s="37"/>
      <c r="U19" s="37"/>
      <c r="V19" s="37"/>
      <c r="W19" s="37"/>
      <c r="X19"/>
    </row>
    <row r="20" spans="1:24" ht="12" customHeight="1" x14ac:dyDescent="0.25">
      <c r="A20" s="336" t="s">
        <v>396</v>
      </c>
      <c r="B20" s="337"/>
      <c r="C20" s="338"/>
      <c r="D20" s="338">
        <v>5414.8260000000009</v>
      </c>
      <c r="E20" s="338"/>
      <c r="F20" s="338"/>
      <c r="G20" s="338"/>
      <c r="H20" s="338"/>
      <c r="I20" s="338">
        <v>18691.41</v>
      </c>
      <c r="J20" s="338"/>
      <c r="K20" s="338"/>
      <c r="L20" s="338">
        <v>5028.0600000000004</v>
      </c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/>
    </row>
    <row r="21" spans="1:24" ht="12" customHeight="1" x14ac:dyDescent="0.25">
      <c r="A21" s="339" t="s">
        <v>206</v>
      </c>
      <c r="B21" s="340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11091501.800000001</v>
      </c>
      <c r="T21" s="37"/>
      <c r="U21" s="37"/>
      <c r="V21" s="37"/>
      <c r="W21" s="37"/>
      <c r="X21"/>
    </row>
    <row r="22" spans="1:24" ht="12" customHeight="1" x14ac:dyDescent="0.25">
      <c r="A22" s="336" t="s">
        <v>794</v>
      </c>
      <c r="B22" s="337"/>
      <c r="C22" s="338"/>
      <c r="D22" s="338"/>
      <c r="E22" s="338"/>
      <c r="F22" s="338"/>
      <c r="G22" s="338"/>
      <c r="H22" s="338">
        <v>3650</v>
      </c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/>
    </row>
    <row r="23" spans="1:24" ht="12" customHeight="1" x14ac:dyDescent="0.25">
      <c r="A23" s="339" t="s">
        <v>401</v>
      </c>
      <c r="B23" s="340"/>
      <c r="C23" s="37"/>
      <c r="D23" s="37">
        <v>324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>
        <v>70</v>
      </c>
      <c r="R23" s="37"/>
      <c r="S23" s="37"/>
      <c r="T23" s="37"/>
      <c r="U23" s="37"/>
      <c r="V23" s="37"/>
      <c r="W23" s="37"/>
      <c r="X23"/>
    </row>
    <row r="24" spans="1:24" ht="12" customHeight="1" x14ac:dyDescent="0.25">
      <c r="A24" s="336" t="s">
        <v>711</v>
      </c>
      <c r="B24" s="337"/>
      <c r="C24" s="338">
        <v>6382</v>
      </c>
      <c r="D24" s="338">
        <v>832361.56799999997</v>
      </c>
      <c r="E24" s="338">
        <v>253</v>
      </c>
      <c r="F24" s="338"/>
      <c r="G24" s="338">
        <v>216858</v>
      </c>
      <c r="H24" s="338"/>
      <c r="I24" s="338"/>
      <c r="J24" s="338"/>
      <c r="K24" s="338">
        <v>361471</v>
      </c>
      <c r="L24" s="338">
        <v>4003</v>
      </c>
      <c r="M24" s="338">
        <v>103623.62000000001</v>
      </c>
      <c r="N24" s="338"/>
      <c r="O24" s="338">
        <v>4265205.09</v>
      </c>
      <c r="P24" s="338"/>
      <c r="Q24" s="338">
        <v>446738.77</v>
      </c>
      <c r="R24" s="338"/>
      <c r="S24" s="338"/>
      <c r="T24" s="338"/>
      <c r="U24" s="338">
        <v>10700</v>
      </c>
      <c r="V24" s="338">
        <v>14751.58</v>
      </c>
      <c r="W24" s="338"/>
      <c r="X24"/>
    </row>
    <row r="25" spans="1:24" ht="12" customHeight="1" x14ac:dyDescent="0.25">
      <c r="A25" s="339" t="s">
        <v>712</v>
      </c>
      <c r="B25" s="340"/>
      <c r="C25" s="37"/>
      <c r="D25" s="37"/>
      <c r="E25" s="37"/>
      <c r="F25" s="37"/>
      <c r="G25" s="37"/>
      <c r="H25" s="37"/>
      <c r="I25" s="37"/>
      <c r="J25" s="37"/>
      <c r="K25" s="37"/>
      <c r="L25" s="37">
        <v>60</v>
      </c>
      <c r="M25" s="37"/>
      <c r="N25" s="37"/>
      <c r="O25" s="37"/>
      <c r="P25" s="37"/>
      <c r="Q25" s="37"/>
      <c r="R25" s="37"/>
      <c r="S25" s="37"/>
      <c r="T25" s="37">
        <v>250</v>
      </c>
      <c r="U25" s="37"/>
      <c r="V25" s="37"/>
      <c r="W25" s="37"/>
      <c r="X25"/>
    </row>
    <row r="26" spans="1:24" ht="12" customHeight="1" x14ac:dyDescent="0.25">
      <c r="A26" s="336" t="s">
        <v>402</v>
      </c>
      <c r="B26" s="337"/>
      <c r="C26" s="338"/>
      <c r="D26" s="338">
        <v>51.68</v>
      </c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/>
    </row>
    <row r="27" spans="1:24" ht="12" customHeight="1" x14ac:dyDescent="0.25">
      <c r="A27" s="339" t="s">
        <v>713</v>
      </c>
      <c r="B27" s="340"/>
      <c r="C27" s="37"/>
      <c r="D27" s="37"/>
      <c r="E27" s="37">
        <v>209</v>
      </c>
      <c r="F27" s="37"/>
      <c r="G27" s="37"/>
      <c r="H27" s="37"/>
      <c r="I27" s="37"/>
      <c r="J27" s="37"/>
      <c r="K27" s="37"/>
      <c r="L27" s="37">
        <v>29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/>
    </row>
    <row r="28" spans="1:24" ht="12" customHeight="1" x14ac:dyDescent="0.25">
      <c r="A28" s="336" t="s">
        <v>714</v>
      </c>
      <c r="B28" s="337">
        <v>12978</v>
      </c>
      <c r="C28" s="338">
        <v>41904</v>
      </c>
      <c r="D28" s="338">
        <v>23040</v>
      </c>
      <c r="E28" s="338">
        <v>3538</v>
      </c>
      <c r="F28" s="338"/>
      <c r="G28" s="338">
        <v>224990</v>
      </c>
      <c r="H28" s="338">
        <v>56740</v>
      </c>
      <c r="I28" s="338"/>
      <c r="J28" s="338"/>
      <c r="K28" s="338">
        <v>276404</v>
      </c>
      <c r="L28" s="338">
        <v>184</v>
      </c>
      <c r="M28" s="338"/>
      <c r="N28" s="338">
        <v>112924.29</v>
      </c>
      <c r="O28" s="338">
        <v>844416.61</v>
      </c>
      <c r="P28" s="338"/>
      <c r="Q28" s="338">
        <v>13744.2</v>
      </c>
      <c r="R28" s="338"/>
      <c r="S28" s="338">
        <v>7800</v>
      </c>
      <c r="T28" s="338"/>
      <c r="U28" s="338"/>
      <c r="V28" s="338"/>
      <c r="W28" s="338"/>
      <c r="X28"/>
    </row>
    <row r="29" spans="1:24" ht="12" customHeight="1" x14ac:dyDescent="0.25">
      <c r="A29" s="339" t="s">
        <v>398</v>
      </c>
      <c r="B29" s="340">
        <v>560</v>
      </c>
      <c r="C29" s="37"/>
      <c r="D29" s="37">
        <v>16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2545.9299999999998</v>
      </c>
      <c r="R29" s="37"/>
      <c r="S29" s="37"/>
      <c r="T29" s="37">
        <v>118</v>
      </c>
      <c r="U29" s="37"/>
      <c r="V29" s="37"/>
      <c r="W29" s="37"/>
      <c r="X29"/>
    </row>
    <row r="30" spans="1:24" ht="12" customHeight="1" x14ac:dyDescent="0.25">
      <c r="A30" s="336" t="s">
        <v>395</v>
      </c>
      <c r="B30" s="337"/>
      <c r="C30" s="338"/>
      <c r="D30" s="338"/>
      <c r="E30" s="338"/>
      <c r="F30" s="338"/>
      <c r="G30" s="338"/>
      <c r="H30" s="338"/>
      <c r="I30" s="338"/>
      <c r="J30" s="338"/>
      <c r="K30" s="338"/>
      <c r="L30" s="338">
        <v>25038.815000000002</v>
      </c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/>
    </row>
    <row r="31" spans="1:24" ht="12" customHeight="1" x14ac:dyDescent="0.25">
      <c r="A31" s="339" t="s">
        <v>215</v>
      </c>
      <c r="B31" s="340"/>
      <c r="C31" s="37">
        <v>200</v>
      </c>
      <c r="D31" s="37">
        <v>31258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>
        <v>1</v>
      </c>
      <c r="U31" s="37"/>
      <c r="V31" s="37"/>
      <c r="W31" s="37"/>
      <c r="X31"/>
    </row>
    <row r="32" spans="1:24" ht="12" customHeight="1" x14ac:dyDescent="0.25">
      <c r="A32" s="336" t="s">
        <v>208</v>
      </c>
      <c r="B32" s="337">
        <v>1000</v>
      </c>
      <c r="C32" s="338"/>
      <c r="D32" s="338">
        <v>982326.07</v>
      </c>
      <c r="E32" s="338">
        <v>48371.199999999997</v>
      </c>
      <c r="F32" s="338">
        <v>244882.15</v>
      </c>
      <c r="G32" s="338"/>
      <c r="H32" s="338"/>
      <c r="I32" s="338"/>
      <c r="J32" s="338"/>
      <c r="K32" s="338"/>
      <c r="L32" s="338">
        <v>5710.17</v>
      </c>
      <c r="M32" s="338"/>
      <c r="N32" s="338"/>
      <c r="O32" s="338">
        <v>39327</v>
      </c>
      <c r="P32" s="338"/>
      <c r="Q32" s="338"/>
      <c r="R32" s="338"/>
      <c r="S32" s="338"/>
      <c r="T32" s="338"/>
      <c r="U32" s="338"/>
      <c r="V32" s="338"/>
      <c r="W32" s="338"/>
      <c r="X32"/>
    </row>
    <row r="33" spans="1:24" ht="12" customHeight="1" x14ac:dyDescent="0.25">
      <c r="A33" s="339" t="s">
        <v>394</v>
      </c>
      <c r="B33" s="340"/>
      <c r="C33" s="37"/>
      <c r="D33" s="37"/>
      <c r="E33" s="37"/>
      <c r="F33" s="37"/>
      <c r="G33" s="37"/>
      <c r="H33" s="37"/>
      <c r="I33" s="37"/>
      <c r="J33" s="37"/>
      <c r="K33" s="37">
        <v>662424.6</v>
      </c>
      <c r="L33" s="37"/>
      <c r="M33" s="37">
        <v>34740</v>
      </c>
      <c r="N33" s="37"/>
      <c r="O33" s="37">
        <v>558862</v>
      </c>
      <c r="P33" s="37"/>
      <c r="Q33" s="37"/>
      <c r="R33" s="37"/>
      <c r="S33" s="37"/>
      <c r="T33" s="37"/>
      <c r="U33" s="37">
        <v>10320</v>
      </c>
      <c r="V33" s="37"/>
      <c r="W33" s="37"/>
      <c r="X33"/>
    </row>
    <row r="34" spans="1:24" ht="12" customHeight="1" x14ac:dyDescent="0.25">
      <c r="A34" s="336" t="s">
        <v>399</v>
      </c>
      <c r="B34" s="337"/>
      <c r="C34" s="338"/>
      <c r="D34" s="338"/>
      <c r="E34" s="338"/>
      <c r="F34" s="338"/>
      <c r="G34" s="338"/>
      <c r="H34" s="338"/>
      <c r="I34" s="338"/>
      <c r="J34" s="338">
        <v>350.18999999999994</v>
      </c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/>
    </row>
    <row r="35" spans="1:24" ht="12" customHeight="1" x14ac:dyDescent="0.25">
      <c r="A35" s="339" t="s">
        <v>715</v>
      </c>
      <c r="B35" s="340"/>
      <c r="C35" s="37"/>
      <c r="D35" s="37">
        <v>85934.950000000012</v>
      </c>
      <c r="E35" s="37"/>
      <c r="F35" s="37"/>
      <c r="G35" s="37"/>
      <c r="H35" s="37"/>
      <c r="I35" s="37"/>
      <c r="J35" s="37"/>
      <c r="K35" s="37"/>
      <c r="L35" s="37">
        <v>282112.23000000004</v>
      </c>
      <c r="M35" s="37"/>
      <c r="N35" s="37"/>
      <c r="O35" s="37"/>
      <c r="P35" s="37"/>
      <c r="Q35" s="37"/>
      <c r="R35" s="37"/>
      <c r="S35" s="37"/>
      <c r="T35" s="37"/>
      <c r="U35" s="37"/>
      <c r="V35" s="37">
        <v>33738</v>
      </c>
      <c r="W35" s="37"/>
      <c r="X35"/>
    </row>
    <row r="36" spans="1:24" ht="12" customHeight="1" x14ac:dyDescent="0.25">
      <c r="A36" s="336" t="s">
        <v>400</v>
      </c>
      <c r="B36" s="337"/>
      <c r="C36" s="338"/>
      <c r="D36" s="338"/>
      <c r="E36" s="338"/>
      <c r="F36" s="338"/>
      <c r="G36" s="338"/>
      <c r="H36" s="338"/>
      <c r="I36" s="338"/>
      <c r="J36" s="338"/>
      <c r="K36" s="338">
        <v>256</v>
      </c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/>
    </row>
    <row r="37" spans="1:24" s="178" customFormat="1" ht="12" customHeight="1" x14ac:dyDescent="0.25">
      <c r="A37" s="334" t="s">
        <v>219</v>
      </c>
      <c r="B37" s="335"/>
      <c r="C37" s="165"/>
      <c r="D37" s="165"/>
      <c r="E37" s="165"/>
      <c r="F37" s="165"/>
      <c r="G37" s="165"/>
      <c r="H37" s="165"/>
      <c r="I37" s="165"/>
      <c r="J37" s="165"/>
      <c r="K37" s="165"/>
      <c r="L37" s="165">
        <v>18935.410000000003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/>
    </row>
    <row r="38" spans="1:24" ht="12" customHeight="1" x14ac:dyDescent="0.2">
      <c r="A38" s="334" t="s">
        <v>212</v>
      </c>
      <c r="B38" s="335"/>
      <c r="C38" s="165"/>
      <c r="D38" s="165">
        <v>6837.7100000000009</v>
      </c>
      <c r="E38" s="165"/>
      <c r="F38" s="165"/>
      <c r="G38" s="165"/>
      <c r="H38" s="165"/>
      <c r="I38" s="165"/>
      <c r="J38" s="165"/>
      <c r="K38" s="165"/>
      <c r="L38" s="165">
        <v>96774.395699999979</v>
      </c>
      <c r="M38" s="165"/>
      <c r="N38" s="165"/>
      <c r="O38" s="165">
        <v>9956.25</v>
      </c>
      <c r="P38" s="165"/>
      <c r="Q38" s="165"/>
      <c r="R38" s="165"/>
      <c r="S38" s="165"/>
      <c r="T38" s="165"/>
      <c r="U38" s="165"/>
      <c r="V38" s="165"/>
      <c r="W38" s="165"/>
    </row>
    <row r="39" spans="1:24" ht="12" customHeight="1" thickBot="1" x14ac:dyDescent="0.25">
      <c r="A39" s="339" t="s">
        <v>211</v>
      </c>
      <c r="B39" s="340"/>
      <c r="C39" s="37">
        <v>3600</v>
      </c>
      <c r="D39" s="37">
        <v>73585.3</v>
      </c>
      <c r="E39" s="37"/>
      <c r="F39" s="37"/>
      <c r="G39" s="37"/>
      <c r="H39" s="37">
        <v>372.13599999999997</v>
      </c>
      <c r="I39" s="37">
        <v>351</v>
      </c>
      <c r="J39" s="37"/>
      <c r="K39" s="37">
        <v>10351.299999999999</v>
      </c>
      <c r="L39" s="37">
        <v>98531.633000000002</v>
      </c>
      <c r="M39" s="37"/>
      <c r="N39" s="37"/>
      <c r="O39" s="37">
        <v>45045.148000000001</v>
      </c>
      <c r="P39" s="37"/>
      <c r="Q39" s="37"/>
      <c r="R39" s="37"/>
      <c r="S39" s="37">
        <v>4125</v>
      </c>
      <c r="T39" s="37">
        <v>2822</v>
      </c>
      <c r="U39" s="37">
        <v>15598.3</v>
      </c>
      <c r="V39" s="37"/>
      <c r="W39" s="37"/>
    </row>
    <row r="40" spans="1:24" ht="12" customHeight="1" thickBot="1" x14ac:dyDescent="0.25">
      <c r="A40" s="341" t="s">
        <v>32</v>
      </c>
      <c r="B40" s="342">
        <v>17098</v>
      </c>
      <c r="C40" s="342">
        <v>114499.923</v>
      </c>
      <c r="D40" s="342">
        <v>4625508.3771000002</v>
      </c>
      <c r="E40" s="342">
        <v>57999.199999999997</v>
      </c>
      <c r="F40" s="342">
        <v>2039343.5000000002</v>
      </c>
      <c r="G40" s="342">
        <v>471048</v>
      </c>
      <c r="H40" s="342">
        <v>85574.089734000008</v>
      </c>
      <c r="I40" s="342">
        <v>64778.210000000006</v>
      </c>
      <c r="J40" s="342">
        <v>10782.19</v>
      </c>
      <c r="K40" s="342">
        <v>1531008.1700000002</v>
      </c>
      <c r="L40" s="342">
        <v>7502042.3227000013</v>
      </c>
      <c r="M40" s="342">
        <v>348726.64999999997</v>
      </c>
      <c r="N40" s="342">
        <v>262513.99</v>
      </c>
      <c r="O40" s="342">
        <v>12859943.439999999</v>
      </c>
      <c r="P40" s="342">
        <v>43992.91</v>
      </c>
      <c r="Q40" s="342">
        <v>512561.2</v>
      </c>
      <c r="R40" s="342">
        <v>4086.6949999999997</v>
      </c>
      <c r="S40" s="342">
        <v>13541856.792000001</v>
      </c>
      <c r="T40" s="342">
        <v>1988768.2100000004</v>
      </c>
      <c r="U40" s="342">
        <v>552600.054</v>
      </c>
      <c r="V40" s="342">
        <v>305430.77</v>
      </c>
      <c r="W40" s="342">
        <v>5155.12</v>
      </c>
    </row>
    <row r="42" spans="1:24" x14ac:dyDescent="0.2">
      <c r="A42" s="264" t="s">
        <v>360</v>
      </c>
      <c r="B42" s="264"/>
      <c r="C42" s="264"/>
      <c r="D42" s="293"/>
      <c r="E42" s="293"/>
      <c r="F42" s="293"/>
      <c r="G42" s="293"/>
      <c r="H42" s="293"/>
      <c r="I42" s="293"/>
      <c r="J42" s="294"/>
      <c r="K42" s="293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</row>
    <row r="43" spans="1:24" x14ac:dyDescent="0.2">
      <c r="A43" s="6" t="s">
        <v>597</v>
      </c>
      <c r="B43" s="6"/>
      <c r="C43" s="110"/>
      <c r="D43" s="110"/>
      <c r="E43" s="110"/>
      <c r="F43" s="110"/>
      <c r="G43" s="110"/>
      <c r="H43" s="110"/>
      <c r="I43" s="110"/>
      <c r="J43" s="110"/>
      <c r="K43" s="1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4"/>
  <sheetViews>
    <sheetView showGridLines="0" zoomScaleNormal="100" zoomScaleSheetLayoutView="100" workbookViewId="0">
      <selection activeCell="C7" sqref="C7"/>
    </sheetView>
  </sheetViews>
  <sheetFormatPr baseColWidth="10" defaultColWidth="11.5703125" defaultRowHeight="12" x14ac:dyDescent="0.2"/>
  <cols>
    <col min="1" max="1" width="36.5703125" style="23" customWidth="1"/>
    <col min="2" max="2" width="25.85546875" style="9" bestFit="1" customWidth="1"/>
    <col min="3" max="3" width="14.140625" style="9" bestFit="1" customWidth="1"/>
    <col min="4" max="16384" width="11.5703125" style="1"/>
  </cols>
  <sheetData>
    <row r="1" spans="1:3" x14ac:dyDescent="0.2">
      <c r="A1" s="180" t="s">
        <v>720</v>
      </c>
      <c r="B1" s="23"/>
    </row>
    <row r="2" spans="1:3" x14ac:dyDescent="0.2">
      <c r="A2" s="174" t="s">
        <v>49</v>
      </c>
      <c r="B2" s="23"/>
    </row>
    <row r="5" spans="1:3" x14ac:dyDescent="0.2">
      <c r="A5" s="24" t="s">
        <v>1</v>
      </c>
      <c r="B5" s="7" t="s">
        <v>50</v>
      </c>
      <c r="C5" s="7" t="s">
        <v>51</v>
      </c>
    </row>
    <row r="6" spans="1:3" x14ac:dyDescent="0.2">
      <c r="A6" s="23" t="s">
        <v>55</v>
      </c>
      <c r="B6" s="28">
        <v>1</v>
      </c>
      <c r="C6" s="28">
        <v>8</v>
      </c>
    </row>
    <row r="7" spans="1:3" x14ac:dyDescent="0.2">
      <c r="A7" s="23" t="s">
        <v>56</v>
      </c>
      <c r="B7" s="28">
        <v>2</v>
      </c>
      <c r="C7" s="28">
        <v>2</v>
      </c>
    </row>
    <row r="8" spans="1:3" x14ac:dyDescent="0.2">
      <c r="A8" s="23" t="s">
        <v>57</v>
      </c>
      <c r="B8" s="34">
        <v>2</v>
      </c>
      <c r="C8" s="34">
        <v>2</v>
      </c>
    </row>
    <row r="9" spans="1:3" x14ac:dyDescent="0.2">
      <c r="A9" s="23" t="s">
        <v>52</v>
      </c>
      <c r="B9" s="28">
        <v>1</v>
      </c>
      <c r="C9" s="28">
        <v>2</v>
      </c>
    </row>
    <row r="10" spans="1:3" x14ac:dyDescent="0.2">
      <c r="A10" s="23" t="s">
        <v>54</v>
      </c>
      <c r="B10" s="28">
        <v>1</v>
      </c>
      <c r="C10" s="28">
        <v>3</v>
      </c>
    </row>
    <row r="11" spans="1:3" x14ac:dyDescent="0.2">
      <c r="A11" s="23" t="s">
        <v>53</v>
      </c>
      <c r="B11" s="28">
        <v>1</v>
      </c>
      <c r="C11" s="28">
        <v>4</v>
      </c>
    </row>
    <row r="12" spans="1:3" x14ac:dyDescent="0.2">
      <c r="A12" s="23" t="s">
        <v>58</v>
      </c>
      <c r="B12" s="34">
        <v>2</v>
      </c>
      <c r="C12" s="34">
        <v>4</v>
      </c>
    </row>
    <row r="13" spans="1:3" x14ac:dyDescent="0.2">
      <c r="A13" s="23" t="s">
        <v>60</v>
      </c>
      <c r="B13" s="34">
        <v>2</v>
      </c>
      <c r="C13" s="34">
        <v>9</v>
      </c>
    </row>
    <row r="14" spans="1:3" x14ac:dyDescent="0.2">
      <c r="A14" s="113" t="s">
        <v>61</v>
      </c>
      <c r="B14" s="244">
        <v>2</v>
      </c>
      <c r="C14" s="244">
        <v>10</v>
      </c>
    </row>
    <row r="15" spans="1:3" x14ac:dyDescent="0.2">
      <c r="A15" s="113" t="s">
        <v>458</v>
      </c>
      <c r="B15" s="244">
        <v>1</v>
      </c>
      <c r="C15" s="244">
        <v>6</v>
      </c>
    </row>
    <row r="16" spans="1:3" x14ac:dyDescent="0.2">
      <c r="A16" s="113" t="s">
        <v>459</v>
      </c>
      <c r="B16" s="244">
        <v>1</v>
      </c>
      <c r="C16" s="244">
        <v>7</v>
      </c>
    </row>
    <row r="17" spans="1:3" x14ac:dyDescent="0.2">
      <c r="A17" s="113" t="s">
        <v>460</v>
      </c>
      <c r="B17" s="244">
        <v>1</v>
      </c>
      <c r="C17" s="244">
        <v>4</v>
      </c>
    </row>
    <row r="18" spans="1:3" x14ac:dyDescent="0.2">
      <c r="A18" s="113" t="s">
        <v>59</v>
      </c>
      <c r="B18" s="244">
        <v>1</v>
      </c>
      <c r="C18" s="244">
        <v>11</v>
      </c>
    </row>
    <row r="19" spans="1:3" ht="12" customHeight="1" x14ac:dyDescent="0.2">
      <c r="A19" s="422" t="s">
        <v>721</v>
      </c>
      <c r="B19" s="422"/>
      <c r="C19" s="422"/>
    </row>
    <row r="20" spans="1:3" x14ac:dyDescent="0.2">
      <c r="A20" s="6" t="s">
        <v>664</v>
      </c>
      <c r="B20" s="12"/>
      <c r="C20" s="12"/>
    </row>
    <row r="26" spans="1:3" ht="15" x14ac:dyDescent="0.25">
      <c r="A26"/>
      <c r="B26"/>
      <c r="C26"/>
    </row>
    <row r="27" spans="1:3" ht="15" x14ac:dyDescent="0.25">
      <c r="A27"/>
      <c r="B27"/>
      <c r="C27"/>
    </row>
    <row r="28" spans="1:3" ht="15" x14ac:dyDescent="0.25">
      <c r="A28"/>
      <c r="B28"/>
      <c r="C28"/>
    </row>
    <row r="29" spans="1:3" ht="15" x14ac:dyDescent="0.25">
      <c r="A29"/>
      <c r="B29"/>
      <c r="C29"/>
    </row>
    <row r="30" spans="1:3" ht="15" x14ac:dyDescent="0.25">
      <c r="A30"/>
      <c r="B30"/>
      <c r="C30"/>
    </row>
    <row r="31" spans="1:3" ht="15" x14ac:dyDescent="0.25">
      <c r="A31"/>
      <c r="B31"/>
      <c r="C31"/>
    </row>
    <row r="32" spans="1:3" ht="15" x14ac:dyDescent="0.25">
      <c r="A32"/>
      <c r="B32"/>
      <c r="C32"/>
    </row>
    <row r="33" spans="1:3" ht="15" x14ac:dyDescent="0.25">
      <c r="A33"/>
      <c r="B33"/>
      <c r="C33"/>
    </row>
    <row r="34" spans="1:3" ht="15" x14ac:dyDescent="0.25">
      <c r="A34"/>
      <c r="B34"/>
      <c r="C34"/>
    </row>
    <row r="35" spans="1:3" ht="15" x14ac:dyDescent="0.25">
      <c r="A35"/>
      <c r="B35"/>
      <c r="C35"/>
    </row>
    <row r="36" spans="1:3" ht="15" x14ac:dyDescent="0.25">
      <c r="A36"/>
      <c r="B36"/>
      <c r="C36"/>
    </row>
    <row r="37" spans="1:3" ht="15" x14ac:dyDescent="0.25">
      <c r="A37"/>
      <c r="B37"/>
      <c r="C37"/>
    </row>
    <row r="38" spans="1:3" ht="15" x14ac:dyDescent="0.25">
      <c r="A38"/>
      <c r="B38"/>
      <c r="C38"/>
    </row>
    <row r="39" spans="1:3" ht="15" x14ac:dyDescent="0.25">
      <c r="A39"/>
      <c r="B39"/>
      <c r="C39"/>
    </row>
    <row r="40" spans="1:3" ht="15" x14ac:dyDescent="0.25">
      <c r="A40"/>
      <c r="B40"/>
      <c r="C40"/>
    </row>
    <row r="41" spans="1:3" ht="15" x14ac:dyDescent="0.25">
      <c r="A41"/>
      <c r="B41"/>
      <c r="C41"/>
    </row>
    <row r="42" spans="1:3" ht="15" x14ac:dyDescent="0.25">
      <c r="A42"/>
      <c r="B42"/>
      <c r="C42"/>
    </row>
    <row r="43" spans="1:3" ht="15" x14ac:dyDescent="0.25">
      <c r="A43"/>
      <c r="B43"/>
      <c r="C43"/>
    </row>
    <row r="44" spans="1:3" ht="15" x14ac:dyDescent="0.25">
      <c r="A44"/>
      <c r="B44"/>
      <c r="C44"/>
    </row>
  </sheetData>
  <mergeCells count="1">
    <mergeCell ref="A19:C19"/>
  </mergeCells>
  <pageMargins left="0.7" right="0.7" top="0.75" bottom="0.75" header="0.3" footer="0.3"/>
  <pageSetup paperSize="9" scale="9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0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19" style="1" customWidth="1"/>
    <col min="2" max="2" width="11.85546875" style="9" customWidth="1"/>
    <col min="3" max="9" width="9.140625" style="9" customWidth="1"/>
    <col min="10" max="12" width="9.140625" style="1" customWidth="1"/>
    <col min="13" max="16384" width="11.5703125" style="1"/>
  </cols>
  <sheetData>
    <row r="1" spans="1:12" x14ac:dyDescent="0.2">
      <c r="A1" s="2" t="s">
        <v>797</v>
      </c>
      <c r="I1" s="1"/>
    </row>
    <row r="2" spans="1:12" x14ac:dyDescent="0.2">
      <c r="A2" s="174" t="s">
        <v>471</v>
      </c>
      <c r="I2" s="1"/>
    </row>
    <row r="3" spans="1:12" x14ac:dyDescent="0.2">
      <c r="I3" s="1"/>
    </row>
    <row r="4" spans="1:12" x14ac:dyDescent="0.2">
      <c r="I4" s="1"/>
    </row>
    <row r="5" spans="1:12" x14ac:dyDescent="0.2">
      <c r="A5" s="4"/>
      <c r="B5" s="7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>
        <v>2019</v>
      </c>
    </row>
    <row r="6" spans="1:12" x14ac:dyDescent="0.2">
      <c r="A6" s="23" t="s">
        <v>130</v>
      </c>
      <c r="B6" s="9" t="s">
        <v>131</v>
      </c>
      <c r="C6" s="10">
        <v>251.68169999999998</v>
      </c>
      <c r="D6" s="10">
        <v>491.9676</v>
      </c>
      <c r="E6" s="10">
        <v>722.26499999999999</v>
      </c>
      <c r="F6" s="10">
        <v>721.94380000000001</v>
      </c>
      <c r="G6" s="10">
        <v>663.60569999999996</v>
      </c>
      <c r="H6" s="10">
        <v>698.46229999999991</v>
      </c>
      <c r="I6" s="10">
        <v>640.32760000000007</v>
      </c>
      <c r="J6" s="10">
        <v>587.74400000000003</v>
      </c>
      <c r="K6" s="10">
        <v>629.21399999999994</v>
      </c>
      <c r="L6" s="10">
        <v>604.25619999999992</v>
      </c>
    </row>
    <row r="7" spans="1:12" x14ac:dyDescent="0.2">
      <c r="I7" s="1"/>
    </row>
    <row r="8" spans="1:12" x14ac:dyDescent="0.2">
      <c r="A8" s="259" t="s">
        <v>609</v>
      </c>
      <c r="B8" s="264"/>
      <c r="C8" s="261"/>
      <c r="D8" s="261"/>
      <c r="E8" s="261"/>
      <c r="F8" s="261"/>
      <c r="G8" s="261"/>
      <c r="H8" s="261"/>
      <c r="I8" s="259"/>
      <c r="J8" s="259"/>
      <c r="K8" s="259"/>
      <c r="L8" s="259"/>
    </row>
    <row r="9" spans="1:12" x14ac:dyDescent="0.2">
      <c r="A9" s="6" t="s">
        <v>613</v>
      </c>
      <c r="B9" s="281"/>
      <c r="C9" s="12"/>
      <c r="D9" s="12"/>
      <c r="E9" s="12"/>
      <c r="F9" s="12"/>
      <c r="G9" s="12"/>
      <c r="H9" s="12"/>
      <c r="I9" s="6"/>
      <c r="J9" s="6"/>
      <c r="K9" s="6"/>
      <c r="L9" s="6"/>
    </row>
    <row r="10" spans="1:12" x14ac:dyDescent="0.2">
      <c r="I10" s="1"/>
    </row>
    <row r="11" spans="1:12" x14ac:dyDescent="0.2">
      <c r="I11" s="1"/>
    </row>
    <row r="12" spans="1:12" x14ac:dyDescent="0.2">
      <c r="B12" s="1"/>
      <c r="C12" s="1"/>
      <c r="D12" s="1"/>
      <c r="E12" s="1"/>
      <c r="F12" s="1"/>
      <c r="G12" s="1"/>
      <c r="H12" s="1"/>
      <c r="I12" s="1"/>
    </row>
    <row r="13" spans="1:12" x14ac:dyDescent="0.2">
      <c r="B13" s="1"/>
      <c r="C13" s="1"/>
      <c r="D13" s="1"/>
      <c r="E13" s="1"/>
      <c r="F13" s="1"/>
      <c r="G13" s="1"/>
      <c r="H13" s="1"/>
      <c r="I13" s="1"/>
    </row>
    <row r="14" spans="1:12" x14ac:dyDescent="0.2">
      <c r="B14" s="1"/>
      <c r="C14" s="1"/>
      <c r="D14" s="1"/>
      <c r="E14" s="1"/>
      <c r="F14" s="1"/>
      <c r="G14" s="1"/>
      <c r="H14" s="1"/>
      <c r="I14" s="1"/>
    </row>
    <row r="15" spans="1:12" x14ac:dyDescent="0.2">
      <c r="B15" s="1"/>
      <c r="C15" s="1"/>
      <c r="D15" s="1"/>
      <c r="E15" s="1"/>
      <c r="F15" s="1"/>
      <c r="G15" s="1"/>
      <c r="H15" s="1"/>
      <c r="I15" s="1"/>
    </row>
    <row r="16" spans="1:12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1"/>
      <c r="C47" s="1"/>
      <c r="D47" s="1"/>
      <c r="E47" s="1"/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1"/>
      <c r="E49" s="1"/>
      <c r="F49" s="1"/>
      <c r="G49" s="1"/>
      <c r="H49" s="1"/>
      <c r="I49" s="1"/>
    </row>
    <row r="50" spans="2:9" x14ac:dyDescent="0.2">
      <c r="B50" s="1"/>
      <c r="C50" s="1"/>
      <c r="D50" s="1"/>
      <c r="E50" s="1"/>
      <c r="F50" s="1"/>
      <c r="G50" s="1"/>
      <c r="H50" s="1"/>
      <c r="I50" s="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5"/>
  <sheetViews>
    <sheetView showGridLines="0" workbookViewId="0">
      <selection activeCell="H123" sqref="H123"/>
    </sheetView>
  </sheetViews>
  <sheetFormatPr baseColWidth="10" defaultColWidth="11.5703125" defaultRowHeight="13.15" customHeight="1" x14ac:dyDescent="0.2"/>
  <cols>
    <col min="1" max="1" width="25.7109375" style="1" customWidth="1"/>
    <col min="2" max="11" width="13.85546875" style="9" customWidth="1"/>
    <col min="12" max="12" width="12.7109375" style="9" customWidth="1"/>
    <col min="13" max="13" width="14.28515625" style="9" customWidth="1"/>
    <col min="14" max="14" width="13.85546875" style="1" bestFit="1" customWidth="1"/>
    <col min="15" max="16384" width="11.5703125" style="1"/>
  </cols>
  <sheetData>
    <row r="1" spans="1:14" ht="13.15" customHeight="1" x14ac:dyDescent="0.2">
      <c r="A1" s="2" t="s">
        <v>815</v>
      </c>
    </row>
    <row r="2" spans="1:14" ht="13.15" customHeight="1" x14ac:dyDescent="0.2">
      <c r="A2" s="174" t="s">
        <v>323</v>
      </c>
    </row>
    <row r="4" spans="1:14" ht="13.15" customHeight="1" x14ac:dyDescent="0.2">
      <c r="A4" s="4" t="s">
        <v>220</v>
      </c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 t="s">
        <v>814</v>
      </c>
      <c r="L4" s="60" t="s">
        <v>221</v>
      </c>
      <c r="M4" s="161"/>
    </row>
    <row r="5" spans="1:14" ht="13.15" customHeight="1" x14ac:dyDescent="0.2">
      <c r="A5" s="1" t="s">
        <v>669</v>
      </c>
      <c r="B5" s="10">
        <v>416.01199267999988</v>
      </c>
      <c r="C5" s="10">
        <v>1124.8277340299999</v>
      </c>
      <c r="D5" s="10">
        <v>1140.0687546699999</v>
      </c>
      <c r="E5" s="10">
        <v>1414.3736898400005</v>
      </c>
      <c r="F5" s="10">
        <v>889.68246103000013</v>
      </c>
      <c r="G5" s="10">
        <v>446.22060993999986</v>
      </c>
      <c r="H5" s="10">
        <v>238.19842627000003</v>
      </c>
      <c r="I5" s="10">
        <v>286.72039309000002</v>
      </c>
      <c r="J5" s="10">
        <v>1411.6761153700004</v>
      </c>
      <c r="K5" s="10">
        <v>1512.9943579999999</v>
      </c>
      <c r="L5" s="216" t="s">
        <v>672</v>
      </c>
      <c r="N5" s="43"/>
    </row>
    <row r="6" spans="1:14" ht="13.15" customHeight="1" x14ac:dyDescent="0.2">
      <c r="A6" s="1" t="s">
        <v>417</v>
      </c>
      <c r="B6" s="10">
        <v>518.07894740000006</v>
      </c>
      <c r="C6" s="10">
        <v>776.15126841000006</v>
      </c>
      <c r="D6" s="10">
        <v>525.25784971000019</v>
      </c>
      <c r="E6" s="10">
        <v>789.35814349999998</v>
      </c>
      <c r="F6" s="10">
        <v>557.60761627000022</v>
      </c>
      <c r="G6" s="10">
        <v>654.23373478000042</v>
      </c>
      <c r="H6" s="10">
        <v>386.90838151999998</v>
      </c>
      <c r="I6" s="10">
        <v>491.19739848000006</v>
      </c>
      <c r="J6" s="10">
        <v>656.60647504999997</v>
      </c>
      <c r="K6" s="10">
        <v>1035.404125</v>
      </c>
      <c r="L6" s="216" t="s">
        <v>222</v>
      </c>
      <c r="N6" s="43"/>
    </row>
    <row r="7" spans="1:14" ht="13.15" customHeight="1" x14ac:dyDescent="0.2">
      <c r="A7" s="1" t="s">
        <v>223</v>
      </c>
      <c r="B7" s="10">
        <v>615.81522655000015</v>
      </c>
      <c r="C7" s="10">
        <v>869.36674373000119</v>
      </c>
      <c r="D7" s="10">
        <v>905.40164529999981</v>
      </c>
      <c r="E7" s="10">
        <v>776.41837466999971</v>
      </c>
      <c r="F7" s="10">
        <v>625.45890749000046</v>
      </c>
      <c r="G7" s="10">
        <v>527.19709748000025</v>
      </c>
      <c r="H7" s="10">
        <v>377.05351929000045</v>
      </c>
      <c r="I7" s="10">
        <v>484.39515811999911</v>
      </c>
      <c r="J7" s="10">
        <v>412.52404171000029</v>
      </c>
      <c r="K7" s="10">
        <v>356.57154800000001</v>
      </c>
      <c r="L7" s="216" t="s">
        <v>224</v>
      </c>
      <c r="N7" s="43"/>
    </row>
    <row r="8" spans="1:14" ht="13.15" customHeight="1" x14ac:dyDescent="0.2">
      <c r="A8" s="1" t="s">
        <v>226</v>
      </c>
      <c r="B8" s="10">
        <v>827.5919687300003</v>
      </c>
      <c r="C8" s="10">
        <v>1406.8257813399996</v>
      </c>
      <c r="D8" s="10">
        <v>1797.2339700199998</v>
      </c>
      <c r="E8" s="10">
        <v>1807.7440010099992</v>
      </c>
      <c r="F8" s="10">
        <v>1463.5212241099991</v>
      </c>
      <c r="G8" s="10">
        <v>1227.8160248500005</v>
      </c>
      <c r="H8" s="10">
        <v>1079.3201964900002</v>
      </c>
      <c r="I8" s="10">
        <v>1556.5379706599986</v>
      </c>
      <c r="J8" s="10">
        <v>1084.1494098000005</v>
      </c>
      <c r="K8" s="10">
        <v>1316.174401</v>
      </c>
      <c r="L8" s="216" t="s">
        <v>227</v>
      </c>
      <c r="N8" s="43"/>
    </row>
    <row r="9" spans="1:14" ht="13.15" customHeight="1" x14ac:dyDescent="0.2">
      <c r="A9" s="1" t="s">
        <v>670</v>
      </c>
      <c r="B9" s="10">
        <v>510.27600716999945</v>
      </c>
      <c r="C9" s="10">
        <v>788.18774842000005</v>
      </c>
      <c r="D9" s="10">
        <v>638.74060701000019</v>
      </c>
      <c r="E9" s="10">
        <v>404.54816493999999</v>
      </c>
      <c r="F9" s="10">
        <v>420.08609484000004</v>
      </c>
      <c r="G9" s="10">
        <v>374.97237317000003</v>
      </c>
      <c r="H9" s="10">
        <v>349.69053914999995</v>
      </c>
      <c r="I9" s="10">
        <v>388.48155876999988</v>
      </c>
      <c r="J9" s="10">
        <v>761.28830973000004</v>
      </c>
      <c r="K9" s="10">
        <v>1151.532751</v>
      </c>
      <c r="L9" s="216" t="s">
        <v>671</v>
      </c>
      <c r="N9" s="43"/>
    </row>
    <row r="10" spans="1:14" ht="13.15" customHeight="1" x14ac:dyDescent="0.2">
      <c r="A10" s="1" t="s">
        <v>175</v>
      </c>
      <c r="B10" s="10">
        <v>443.78032836000006</v>
      </c>
      <c r="C10" s="10">
        <v>1412.2560879500011</v>
      </c>
      <c r="D10" s="10">
        <v>2491.5045928899985</v>
      </c>
      <c r="E10" s="10">
        <v>3671.1795918199991</v>
      </c>
      <c r="F10" s="10">
        <v>4122.8533977500065</v>
      </c>
      <c r="G10" s="10">
        <v>3594.1844860099982</v>
      </c>
      <c r="H10" s="10">
        <v>902.39251049999916</v>
      </c>
      <c r="I10" s="10">
        <v>720.68430273999968</v>
      </c>
      <c r="J10" s="10">
        <v>621.19052751999982</v>
      </c>
      <c r="K10" s="10">
        <v>784.45490400000006</v>
      </c>
      <c r="L10" s="216" t="s">
        <v>228</v>
      </c>
      <c r="N10" s="43"/>
    </row>
    <row r="11" spans="1:14" ht="13.15" customHeight="1" x14ac:dyDescent="0.2">
      <c r="A11" s="19" t="s">
        <v>673</v>
      </c>
      <c r="B11" s="21">
        <v>3331.5544708899997</v>
      </c>
      <c r="C11" s="21">
        <v>6377.6153638800024</v>
      </c>
      <c r="D11" s="21">
        <v>7498.2074195999994</v>
      </c>
      <c r="E11" s="21">
        <v>8863.6219657799975</v>
      </c>
      <c r="F11" s="21">
        <v>8079.2097014900064</v>
      </c>
      <c r="G11" s="21">
        <v>6824.6243262299995</v>
      </c>
      <c r="H11" s="21">
        <v>3333.5635732199999</v>
      </c>
      <c r="I11" s="21">
        <v>3928.0167818599975</v>
      </c>
      <c r="J11" s="21">
        <v>4947.4348791800012</v>
      </c>
      <c r="K11" s="21">
        <v>6157.132087</v>
      </c>
      <c r="L11" s="217" t="s">
        <v>229</v>
      </c>
      <c r="M11" s="20"/>
      <c r="N11" s="3"/>
    </row>
    <row r="12" spans="1:14" ht="13.15" customHeight="1" x14ac:dyDescent="0.2">
      <c r="B12" s="22"/>
      <c r="C12" s="22"/>
      <c r="D12" s="22"/>
      <c r="E12" s="22"/>
      <c r="F12" s="22"/>
      <c r="G12" s="22"/>
      <c r="H12" s="22"/>
      <c r="I12" s="22"/>
      <c r="J12" s="30"/>
      <c r="K12" s="30"/>
    </row>
    <row r="13" spans="1:14" ht="13.15" customHeight="1" x14ac:dyDescent="0.2">
      <c r="A13" s="206" t="s">
        <v>358</v>
      </c>
      <c r="B13" s="207" t="s">
        <v>360</v>
      </c>
      <c r="C13" s="212"/>
      <c r="D13" s="212"/>
      <c r="E13" s="212"/>
      <c r="F13" s="212"/>
      <c r="G13" s="212"/>
      <c r="H13" s="212"/>
      <c r="I13" s="212"/>
      <c r="J13" s="212"/>
      <c r="K13" s="246"/>
      <c r="L13" s="212"/>
      <c r="M13" s="212"/>
    </row>
    <row r="14" spans="1:14" ht="13.15" customHeight="1" x14ac:dyDescent="0.2">
      <c r="A14" s="25" t="s">
        <v>359</v>
      </c>
      <c r="B14" s="26" t="s">
        <v>674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4" ht="13.15" customHeight="1" x14ac:dyDescent="0.2">
      <c r="A15" s="6"/>
      <c r="B15" s="204" t="s">
        <v>597</v>
      </c>
      <c r="C15" s="12"/>
      <c r="D15" s="12"/>
      <c r="E15" s="12"/>
      <c r="F15" s="12"/>
      <c r="G15" s="12"/>
      <c r="H15" s="12"/>
      <c r="I15" s="213"/>
      <c r="J15" s="213"/>
      <c r="K15" s="213"/>
      <c r="L15" s="12"/>
      <c r="M15" s="12"/>
    </row>
    <row r="17" spans="1:13" ht="13.15" customHeight="1" x14ac:dyDescent="0.25">
      <c r="A17"/>
      <c r="B17"/>
      <c r="C17"/>
      <c r="D17"/>
      <c r="E17"/>
      <c r="F17"/>
      <c r="G17"/>
      <c r="H17"/>
      <c r="I17"/>
      <c r="J17"/>
      <c r="K17"/>
      <c r="L17" s="1"/>
      <c r="M17" s="1"/>
    </row>
    <row r="18" spans="1:13" ht="13.15" customHeight="1" x14ac:dyDescent="0.25">
      <c r="A18"/>
      <c r="B18"/>
      <c r="C18"/>
      <c r="D18"/>
      <c r="E18"/>
      <c r="F18"/>
      <c r="G18"/>
      <c r="H18"/>
      <c r="I18"/>
      <c r="J18"/>
      <c r="K18"/>
      <c r="L18" s="1"/>
      <c r="M18" s="1"/>
    </row>
    <row r="19" spans="1:13" ht="13.15" customHeight="1" x14ac:dyDescent="0.25">
      <c r="A19"/>
      <c r="B19"/>
      <c r="C19"/>
      <c r="D19"/>
      <c r="E19"/>
      <c r="F19"/>
      <c r="G19"/>
      <c r="H19"/>
      <c r="I19"/>
      <c r="J19"/>
      <c r="K19"/>
      <c r="L19" s="1"/>
      <c r="M19" s="1"/>
    </row>
    <row r="20" spans="1:13" ht="13.15" customHeight="1" x14ac:dyDescent="0.25">
      <c r="A20"/>
      <c r="B20"/>
      <c r="C20"/>
      <c r="D20"/>
      <c r="E20"/>
      <c r="F20"/>
      <c r="G20"/>
      <c r="H20"/>
      <c r="I20"/>
      <c r="J20"/>
      <c r="K20"/>
      <c r="L20" s="1"/>
      <c r="M20" s="1"/>
    </row>
    <row r="21" spans="1:13" ht="13.15" customHeight="1" x14ac:dyDescent="0.25">
      <c r="A21"/>
      <c r="B21"/>
      <c r="C21"/>
      <c r="D21"/>
      <c r="E21"/>
      <c r="F21"/>
      <c r="G21"/>
      <c r="H21"/>
      <c r="I21"/>
      <c r="J21"/>
      <c r="K21"/>
      <c r="L21" s="1"/>
      <c r="M21" s="1"/>
    </row>
    <row r="22" spans="1:13" ht="13.15" customHeight="1" x14ac:dyDescent="0.25">
      <c r="A22"/>
      <c r="B22"/>
      <c r="C22"/>
      <c r="D22"/>
      <c r="E22"/>
      <c r="F22"/>
      <c r="G22"/>
      <c r="H22"/>
      <c r="I22"/>
      <c r="J22"/>
      <c r="K22"/>
      <c r="L22" s="1"/>
      <c r="M22" s="1"/>
    </row>
    <row r="23" spans="1:13" ht="13.15" customHeight="1" x14ac:dyDescent="0.25">
      <c r="A23"/>
      <c r="B23"/>
      <c r="C23"/>
      <c r="D23"/>
      <c r="E23"/>
      <c r="F23"/>
      <c r="G23"/>
      <c r="H23"/>
      <c r="I23"/>
      <c r="J23"/>
      <c r="K23"/>
      <c r="L23" s="1"/>
      <c r="M23" s="1"/>
    </row>
    <row r="24" spans="1:13" ht="13.1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3" ht="13.1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3" ht="13.1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3" ht="13.15" customHeight="1" x14ac:dyDescent="0.25">
      <c r="A27"/>
      <c r="B27"/>
      <c r="C27"/>
      <c r="D27"/>
      <c r="E27"/>
      <c r="F27"/>
      <c r="G27"/>
      <c r="H27"/>
      <c r="I27"/>
      <c r="J27"/>
      <c r="K27"/>
      <c r="L27" s="1"/>
      <c r="M27" s="1"/>
    </row>
    <row r="28" spans="1:13" ht="13.15" customHeight="1" x14ac:dyDescent="0.25">
      <c r="A28"/>
      <c r="B28"/>
      <c r="C28"/>
      <c r="D28"/>
      <c r="E28"/>
      <c r="F28"/>
      <c r="G28"/>
      <c r="H28"/>
      <c r="I28"/>
      <c r="J28"/>
      <c r="K28"/>
      <c r="L28" s="1"/>
      <c r="M28" s="1"/>
    </row>
    <row r="29" spans="1:13" ht="13.15" customHeight="1" x14ac:dyDescent="0.25">
      <c r="A29"/>
      <c r="B29"/>
      <c r="C29"/>
      <c r="D29"/>
      <c r="E29"/>
      <c r="F29"/>
      <c r="G29"/>
      <c r="H29"/>
      <c r="I29"/>
      <c r="J29"/>
      <c r="K29"/>
      <c r="L29" s="1"/>
      <c r="M29" s="1"/>
    </row>
    <row r="30" spans="1:13" ht="13.15" customHeight="1" x14ac:dyDescent="0.2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1"/>
      <c r="M30" s="1"/>
    </row>
    <row r="31" spans="1:13" ht="13.15" customHeight="1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1"/>
      <c r="M31" s="1"/>
    </row>
    <row r="32" spans="1:13" ht="13.15" customHeight="1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1"/>
      <c r="M32" s="1"/>
    </row>
    <row r="33" spans="2:13" ht="13.15" customHeight="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1"/>
      <c r="M33" s="1"/>
    </row>
    <row r="35" spans="2:13" ht="13.15" customHeight="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1"/>
      <c r="M35" s="1"/>
    </row>
  </sheetData>
  <phoneticPr fontId="29" type="noConversion"/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99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8.28515625" style="1" customWidth="1"/>
    <col min="2" max="2" width="62.85546875" style="9" customWidth="1"/>
    <col min="3" max="5" width="20.5703125" style="9" customWidth="1"/>
    <col min="6" max="16384" width="11.5703125" style="1"/>
  </cols>
  <sheetData>
    <row r="1" spans="1:5" ht="12" customHeight="1" x14ac:dyDescent="0.2">
      <c r="A1" s="2" t="s">
        <v>820</v>
      </c>
    </row>
    <row r="2" spans="1:5" ht="12" customHeight="1" x14ac:dyDescent="0.2">
      <c r="A2" s="174" t="s">
        <v>291</v>
      </c>
    </row>
    <row r="4" spans="1:5" ht="12" customHeight="1" x14ac:dyDescent="0.2">
      <c r="A4" s="4"/>
      <c r="B4" s="4" t="s">
        <v>149</v>
      </c>
      <c r="C4" s="7">
        <v>2018</v>
      </c>
      <c r="D4" s="7" t="s">
        <v>814</v>
      </c>
      <c r="E4" s="7" t="s">
        <v>230</v>
      </c>
    </row>
    <row r="5" spans="1:5" ht="12" customHeight="1" x14ac:dyDescent="0.2">
      <c r="A5" s="65" t="s">
        <v>231</v>
      </c>
      <c r="B5" s="66" t="s">
        <v>244</v>
      </c>
      <c r="C5" s="67">
        <v>510076311</v>
      </c>
      <c r="D5" s="67">
        <v>1343517528</v>
      </c>
      <c r="E5" s="248">
        <f t="shared" ref="E5:E55" si="0">D5/C5-1</f>
        <v>1.6339539771334333</v>
      </c>
    </row>
    <row r="6" spans="1:5" ht="12" customHeight="1" x14ac:dyDescent="0.2">
      <c r="A6" s="65" t="s">
        <v>233</v>
      </c>
      <c r="B6" s="66" t="s">
        <v>263</v>
      </c>
      <c r="C6" s="67">
        <v>252468679.25</v>
      </c>
      <c r="D6" s="67">
        <v>744693273</v>
      </c>
      <c r="E6" s="248">
        <f t="shared" si="0"/>
        <v>1.9496461708130872</v>
      </c>
    </row>
    <row r="7" spans="1:5" ht="12" customHeight="1" x14ac:dyDescent="0.2">
      <c r="A7" s="65" t="s">
        <v>234</v>
      </c>
      <c r="B7" s="66" t="s">
        <v>510</v>
      </c>
      <c r="C7" s="67">
        <v>227160236.51999995</v>
      </c>
      <c r="D7" s="67">
        <v>412709814</v>
      </c>
      <c r="E7" s="248">
        <f t="shared" si="0"/>
        <v>0.81682243478234651</v>
      </c>
    </row>
    <row r="8" spans="1:5" ht="12" customHeight="1" x14ac:dyDescent="0.2">
      <c r="A8" s="65" t="s">
        <v>235</v>
      </c>
      <c r="B8" s="66" t="s">
        <v>239</v>
      </c>
      <c r="C8" s="67">
        <v>614832859.75999975</v>
      </c>
      <c r="D8" s="67">
        <v>397425518</v>
      </c>
      <c r="E8" s="248">
        <f t="shared" si="0"/>
        <v>-0.35360397270384147</v>
      </c>
    </row>
    <row r="9" spans="1:5" ht="12" customHeight="1" x14ac:dyDescent="0.2">
      <c r="A9" s="65" t="s">
        <v>237</v>
      </c>
      <c r="B9" s="66" t="s">
        <v>241</v>
      </c>
      <c r="C9" s="67">
        <v>275967016.63</v>
      </c>
      <c r="D9" s="67">
        <v>326047532</v>
      </c>
      <c r="E9" s="248">
        <f t="shared" si="0"/>
        <v>0.18147282954884769</v>
      </c>
    </row>
    <row r="10" spans="1:5" ht="12" customHeight="1" x14ac:dyDescent="0.2">
      <c r="A10" s="65" t="s">
        <v>238</v>
      </c>
      <c r="B10" s="66" t="s">
        <v>390</v>
      </c>
      <c r="C10" s="67">
        <v>213327703</v>
      </c>
      <c r="D10" s="67">
        <v>274425110</v>
      </c>
      <c r="E10" s="248">
        <f t="shared" si="0"/>
        <v>0.2864016540786547</v>
      </c>
    </row>
    <row r="11" spans="1:5" ht="12" customHeight="1" x14ac:dyDescent="0.2">
      <c r="A11" s="65" t="s">
        <v>240</v>
      </c>
      <c r="B11" s="68" t="s">
        <v>232</v>
      </c>
      <c r="C11" s="67">
        <v>285070997</v>
      </c>
      <c r="D11" s="67">
        <v>266859576</v>
      </c>
      <c r="E11" s="248">
        <f t="shared" si="0"/>
        <v>-6.3883808565765809E-2</v>
      </c>
    </row>
    <row r="12" spans="1:5" ht="12" customHeight="1" x14ac:dyDescent="0.2">
      <c r="A12" s="65" t="s">
        <v>242</v>
      </c>
      <c r="B12" s="66" t="s">
        <v>294</v>
      </c>
      <c r="C12" s="67">
        <v>509016969.97000003</v>
      </c>
      <c r="D12" s="67">
        <v>211514403</v>
      </c>
      <c r="E12" s="248">
        <f t="shared" si="0"/>
        <v>-0.58446492852199794</v>
      </c>
    </row>
    <row r="13" spans="1:5" ht="12" customHeight="1" x14ac:dyDescent="0.2">
      <c r="A13" s="65" t="s">
        <v>243</v>
      </c>
      <c r="B13" s="68" t="s">
        <v>167</v>
      </c>
      <c r="C13" s="67">
        <v>119372931.47</v>
      </c>
      <c r="D13" s="67">
        <v>180637236</v>
      </c>
      <c r="E13" s="248">
        <f t="shared" si="0"/>
        <v>0.51321772679593214</v>
      </c>
    </row>
    <row r="14" spans="1:5" ht="12" customHeight="1" x14ac:dyDescent="0.2">
      <c r="A14" s="65" t="s">
        <v>245</v>
      </c>
      <c r="B14" s="68" t="s">
        <v>236</v>
      </c>
      <c r="C14" s="67">
        <v>189180203.16</v>
      </c>
      <c r="D14" s="67">
        <v>150782112</v>
      </c>
      <c r="E14" s="248">
        <f t="shared" si="0"/>
        <v>-0.20297097961949351</v>
      </c>
    </row>
    <row r="15" spans="1:5" ht="12" customHeight="1" x14ac:dyDescent="0.2">
      <c r="A15" s="65" t="s">
        <v>246</v>
      </c>
      <c r="B15" s="68" t="s">
        <v>41</v>
      </c>
      <c r="C15" s="67">
        <v>113817124.89999998</v>
      </c>
      <c r="D15" s="67">
        <v>141994274</v>
      </c>
      <c r="E15" s="248">
        <f t="shared" si="0"/>
        <v>0.24756511047662233</v>
      </c>
    </row>
    <row r="16" spans="1:5" ht="12" customHeight="1" x14ac:dyDescent="0.2">
      <c r="A16" s="65" t="s">
        <v>247</v>
      </c>
      <c r="B16" s="68" t="s">
        <v>680</v>
      </c>
      <c r="C16" s="67">
        <v>58700639.130000018</v>
      </c>
      <c r="D16" s="67">
        <v>138304299</v>
      </c>
      <c r="E16" s="248">
        <f t="shared" si="0"/>
        <v>1.3560952836255762</v>
      </c>
    </row>
    <row r="17" spans="1:5" ht="12" customHeight="1" x14ac:dyDescent="0.2">
      <c r="A17" s="65" t="s">
        <v>248</v>
      </c>
      <c r="B17" s="68" t="s">
        <v>39</v>
      </c>
      <c r="C17" s="67">
        <v>85849524.87000002</v>
      </c>
      <c r="D17" s="67">
        <v>96408071</v>
      </c>
      <c r="E17" s="248">
        <f t="shared" si="0"/>
        <v>0.12298898737050146</v>
      </c>
    </row>
    <row r="18" spans="1:5" ht="12" customHeight="1" x14ac:dyDescent="0.2">
      <c r="A18" s="65" t="s">
        <v>249</v>
      </c>
      <c r="B18" s="68" t="s">
        <v>43</v>
      </c>
      <c r="C18" s="67">
        <v>85290122.209999993</v>
      </c>
      <c r="D18" s="67">
        <v>94776550</v>
      </c>
      <c r="E18" s="248">
        <f t="shared" si="0"/>
        <v>0.11122539802021469</v>
      </c>
    </row>
    <row r="19" spans="1:5" ht="12" customHeight="1" x14ac:dyDescent="0.2">
      <c r="A19" s="65" t="s">
        <v>250</v>
      </c>
      <c r="B19" s="68" t="s">
        <v>36</v>
      </c>
      <c r="C19" s="67">
        <v>96083423.359999999</v>
      </c>
      <c r="D19" s="67">
        <v>88866265</v>
      </c>
      <c r="E19" s="248">
        <f t="shared" si="0"/>
        <v>-7.5113459820838724E-2</v>
      </c>
    </row>
    <row r="20" spans="1:5" ht="12" customHeight="1" x14ac:dyDescent="0.2">
      <c r="A20" s="65" t="s">
        <v>251</v>
      </c>
      <c r="B20" s="68" t="s">
        <v>413</v>
      </c>
      <c r="C20" s="67">
        <v>71077376.110000014</v>
      </c>
      <c r="D20" s="67">
        <v>85282579</v>
      </c>
      <c r="E20" s="248">
        <f t="shared" si="0"/>
        <v>0.19985547676965276</v>
      </c>
    </row>
    <row r="21" spans="1:5" ht="12" customHeight="1" x14ac:dyDescent="0.2">
      <c r="A21" s="65" t="s">
        <v>252</v>
      </c>
      <c r="B21" s="68" t="s">
        <v>280</v>
      </c>
      <c r="C21" s="67">
        <v>108331606.08000001</v>
      </c>
      <c r="D21" s="67">
        <v>70006256</v>
      </c>
      <c r="E21" s="248">
        <f t="shared" si="0"/>
        <v>-0.35377810287145339</v>
      </c>
    </row>
    <row r="22" spans="1:5" ht="12" customHeight="1" x14ac:dyDescent="0.2">
      <c r="A22" s="65" t="s">
        <v>253</v>
      </c>
      <c r="B22" s="68" t="s">
        <v>363</v>
      </c>
      <c r="C22" s="67">
        <v>69494801.650000006</v>
      </c>
      <c r="D22" s="67">
        <v>66584122</v>
      </c>
      <c r="E22" s="248">
        <f t="shared" si="0"/>
        <v>-4.1883415462629858E-2</v>
      </c>
    </row>
    <row r="23" spans="1:5" ht="12" customHeight="1" x14ac:dyDescent="0.2">
      <c r="A23" s="65" t="s">
        <v>254</v>
      </c>
      <c r="B23" s="68" t="s">
        <v>38</v>
      </c>
      <c r="C23" s="67">
        <v>38549337.640000008</v>
      </c>
      <c r="D23" s="67">
        <v>64176488</v>
      </c>
      <c r="E23" s="248">
        <f t="shared" si="0"/>
        <v>0.66478834472653703</v>
      </c>
    </row>
    <row r="24" spans="1:5" ht="12" customHeight="1" x14ac:dyDescent="0.2">
      <c r="A24" s="65" t="s">
        <v>255</v>
      </c>
      <c r="B24" s="68" t="s">
        <v>192</v>
      </c>
      <c r="C24" s="67">
        <v>38002720.290000014</v>
      </c>
      <c r="D24" s="67">
        <v>61651854</v>
      </c>
      <c r="E24" s="248">
        <f t="shared" si="0"/>
        <v>0.62230107554229441</v>
      </c>
    </row>
    <row r="25" spans="1:5" ht="12" customHeight="1" x14ac:dyDescent="0.2">
      <c r="A25" s="65" t="s">
        <v>256</v>
      </c>
      <c r="B25" s="68" t="s">
        <v>151</v>
      </c>
      <c r="C25" s="67">
        <v>34568861</v>
      </c>
      <c r="D25" s="67">
        <v>58242706</v>
      </c>
      <c r="E25" s="248">
        <f t="shared" si="0"/>
        <v>0.68483150196935916</v>
      </c>
    </row>
    <row r="26" spans="1:5" ht="12" customHeight="1" x14ac:dyDescent="0.2">
      <c r="A26" s="65" t="s">
        <v>257</v>
      </c>
      <c r="B26" s="68" t="s">
        <v>44</v>
      </c>
      <c r="C26" s="67">
        <v>45397273.869999997</v>
      </c>
      <c r="D26" s="67">
        <v>53935967</v>
      </c>
      <c r="E26" s="248">
        <f t="shared" si="0"/>
        <v>0.18808823530794982</v>
      </c>
    </row>
    <row r="27" spans="1:5" ht="12" customHeight="1" x14ac:dyDescent="0.2">
      <c r="A27" s="65" t="s">
        <v>258</v>
      </c>
      <c r="B27" s="68" t="s">
        <v>169</v>
      </c>
      <c r="C27" s="67">
        <v>55280180</v>
      </c>
      <c r="D27" s="67">
        <v>42197978</v>
      </c>
      <c r="E27" s="248">
        <f t="shared" si="0"/>
        <v>-0.23665266647105709</v>
      </c>
    </row>
    <row r="28" spans="1:5" ht="12" customHeight="1" x14ac:dyDescent="0.2">
      <c r="A28" s="65" t="s">
        <v>259</v>
      </c>
      <c r="B28" s="68" t="s">
        <v>667</v>
      </c>
      <c r="C28" s="67">
        <v>50424735.840000004</v>
      </c>
      <c r="D28" s="67">
        <v>38736800</v>
      </c>
      <c r="E28" s="248">
        <f t="shared" si="0"/>
        <v>-0.23178972869756542</v>
      </c>
    </row>
    <row r="29" spans="1:5" ht="12" customHeight="1" x14ac:dyDescent="0.2">
      <c r="A29" s="65" t="s">
        <v>260</v>
      </c>
      <c r="B29" s="68" t="s">
        <v>171</v>
      </c>
      <c r="C29" s="67">
        <v>38711176</v>
      </c>
      <c r="D29" s="67">
        <v>38248892</v>
      </c>
      <c r="E29" s="248">
        <f t="shared" si="0"/>
        <v>-1.1941874356904081E-2</v>
      </c>
    </row>
    <row r="30" spans="1:5" ht="12" customHeight="1" x14ac:dyDescent="0.2">
      <c r="A30" s="65" t="s">
        <v>261</v>
      </c>
      <c r="B30" s="68" t="s">
        <v>266</v>
      </c>
      <c r="C30" s="67">
        <v>26170463</v>
      </c>
      <c r="D30" s="67">
        <v>34135468</v>
      </c>
      <c r="E30" s="248">
        <f t="shared" si="0"/>
        <v>0.30435093945414726</v>
      </c>
    </row>
    <row r="31" spans="1:5" ht="12" customHeight="1" x14ac:dyDescent="0.2">
      <c r="A31" s="65" t="s">
        <v>262</v>
      </c>
      <c r="B31" s="68" t="s">
        <v>681</v>
      </c>
      <c r="C31" s="67">
        <v>24837275.039999999</v>
      </c>
      <c r="D31" s="67">
        <v>32806575</v>
      </c>
      <c r="E31" s="248">
        <f t="shared" si="0"/>
        <v>0.3208604787427598</v>
      </c>
    </row>
    <row r="32" spans="1:5" ht="12" customHeight="1" x14ac:dyDescent="0.2">
      <c r="A32" s="65" t="s">
        <v>264</v>
      </c>
      <c r="B32" s="68" t="s">
        <v>816</v>
      </c>
      <c r="C32" s="67">
        <v>4148166</v>
      </c>
      <c r="D32" s="67">
        <v>31164000</v>
      </c>
      <c r="E32" s="248">
        <f t="shared" si="0"/>
        <v>6.5127176684828907</v>
      </c>
    </row>
    <row r="33" spans="1:5" ht="12" customHeight="1" x14ac:dyDescent="0.2">
      <c r="A33" s="65" t="s">
        <v>265</v>
      </c>
      <c r="B33" s="68" t="s">
        <v>509</v>
      </c>
      <c r="C33" s="67">
        <v>14915371.699999999</v>
      </c>
      <c r="D33" s="67">
        <v>30467495</v>
      </c>
      <c r="E33" s="248">
        <f t="shared" si="0"/>
        <v>1.0426909642486484</v>
      </c>
    </row>
    <row r="34" spans="1:5" ht="12" customHeight="1" x14ac:dyDescent="0.2">
      <c r="A34" s="65" t="s">
        <v>267</v>
      </c>
      <c r="B34" s="68" t="s">
        <v>736</v>
      </c>
      <c r="C34" s="67">
        <v>24085303</v>
      </c>
      <c r="D34" s="67">
        <v>29050938</v>
      </c>
      <c r="E34" s="248">
        <f t="shared" si="0"/>
        <v>0.2061686747308098</v>
      </c>
    </row>
    <row r="35" spans="1:5" ht="12" customHeight="1" x14ac:dyDescent="0.2">
      <c r="A35" s="65" t="s">
        <v>268</v>
      </c>
      <c r="B35" s="68" t="s">
        <v>172</v>
      </c>
      <c r="C35" s="67">
        <v>57916203.039999999</v>
      </c>
      <c r="D35" s="67">
        <v>28590022</v>
      </c>
      <c r="E35" s="248">
        <f t="shared" si="0"/>
        <v>-0.50635538071696073</v>
      </c>
    </row>
    <row r="36" spans="1:5" ht="12" customHeight="1" x14ac:dyDescent="0.2">
      <c r="A36" s="65" t="s">
        <v>269</v>
      </c>
      <c r="B36" s="68" t="s">
        <v>391</v>
      </c>
      <c r="C36" s="67">
        <v>28427930.03999998</v>
      </c>
      <c r="D36" s="67">
        <v>25605702</v>
      </c>
      <c r="E36" s="248">
        <f t="shared" si="0"/>
        <v>-9.9276592985451884E-2</v>
      </c>
    </row>
    <row r="37" spans="1:5" ht="12" customHeight="1" x14ac:dyDescent="0.2">
      <c r="A37" s="65" t="s">
        <v>270</v>
      </c>
      <c r="B37" s="68" t="s">
        <v>684</v>
      </c>
      <c r="C37" s="67">
        <v>14412515.98</v>
      </c>
      <c r="D37" s="67">
        <v>24418974</v>
      </c>
      <c r="E37" s="248">
        <f t="shared" si="0"/>
        <v>0.6942894657591907</v>
      </c>
    </row>
    <row r="38" spans="1:5" ht="12" customHeight="1" x14ac:dyDescent="0.2">
      <c r="A38" s="65" t="s">
        <v>271</v>
      </c>
      <c r="B38" s="68" t="s">
        <v>193</v>
      </c>
      <c r="C38" s="67">
        <v>37920106</v>
      </c>
      <c r="D38" s="67">
        <v>23428320</v>
      </c>
      <c r="E38" s="248">
        <f t="shared" si="0"/>
        <v>-0.38216628402884734</v>
      </c>
    </row>
    <row r="39" spans="1:5" ht="12" customHeight="1" x14ac:dyDescent="0.2">
      <c r="A39" s="65" t="s">
        <v>272</v>
      </c>
      <c r="B39" s="68" t="s">
        <v>170</v>
      </c>
      <c r="C39" s="67">
        <v>45012378.460000001</v>
      </c>
      <c r="D39" s="67">
        <v>22542223</v>
      </c>
      <c r="E39" s="248">
        <f t="shared" si="0"/>
        <v>-0.49919946976292262</v>
      </c>
    </row>
    <row r="40" spans="1:5" ht="12" customHeight="1" x14ac:dyDescent="0.2">
      <c r="A40" s="65" t="s">
        <v>274</v>
      </c>
      <c r="B40" s="68" t="s">
        <v>686</v>
      </c>
      <c r="C40" s="67">
        <v>12596894.949999999</v>
      </c>
      <c r="D40" s="67">
        <v>22210373</v>
      </c>
      <c r="E40" s="248">
        <f t="shared" si="0"/>
        <v>0.76316251648982769</v>
      </c>
    </row>
    <row r="41" spans="1:5" ht="12" customHeight="1" x14ac:dyDescent="0.2">
      <c r="A41" s="65" t="s">
        <v>275</v>
      </c>
      <c r="B41" s="68" t="s">
        <v>42</v>
      </c>
      <c r="C41" s="67">
        <v>25595547.079999998</v>
      </c>
      <c r="D41" s="67">
        <v>19306073</v>
      </c>
      <c r="E41" s="248">
        <f t="shared" si="0"/>
        <v>-0.2457253232502502</v>
      </c>
    </row>
    <row r="42" spans="1:5" ht="12" customHeight="1" x14ac:dyDescent="0.2">
      <c r="A42" s="65" t="s">
        <v>276</v>
      </c>
      <c r="B42" s="68" t="s">
        <v>817</v>
      </c>
      <c r="C42" s="67">
        <v>4354234</v>
      </c>
      <c r="D42" s="67">
        <v>19074443</v>
      </c>
      <c r="E42" s="248">
        <f t="shared" si="0"/>
        <v>3.3806655774586298</v>
      </c>
    </row>
    <row r="43" spans="1:5" ht="12" customHeight="1" x14ac:dyDescent="0.2">
      <c r="A43" s="65" t="s">
        <v>277</v>
      </c>
      <c r="B43" s="68" t="s">
        <v>150</v>
      </c>
      <c r="C43" s="67">
        <v>21985040.030000001</v>
      </c>
      <c r="D43" s="67">
        <v>16482868</v>
      </c>
      <c r="E43" s="248">
        <f t="shared" si="0"/>
        <v>-0.25026891115467309</v>
      </c>
    </row>
    <row r="44" spans="1:5" ht="12" customHeight="1" x14ac:dyDescent="0.2">
      <c r="A44" s="65" t="s">
        <v>279</v>
      </c>
      <c r="B44" s="68" t="s">
        <v>40</v>
      </c>
      <c r="C44" s="67">
        <v>15547298.340000002</v>
      </c>
      <c r="D44" s="67">
        <v>16036417</v>
      </c>
      <c r="E44" s="248">
        <f t="shared" si="0"/>
        <v>3.1460042079568096E-2</v>
      </c>
    </row>
    <row r="45" spans="1:5" ht="12" customHeight="1" x14ac:dyDescent="0.2">
      <c r="A45" s="65" t="s">
        <v>281</v>
      </c>
      <c r="B45" s="68" t="s">
        <v>687</v>
      </c>
      <c r="C45" s="67">
        <v>9739125.0700000003</v>
      </c>
      <c r="D45" s="67">
        <v>15003530</v>
      </c>
      <c r="E45" s="248">
        <f t="shared" si="0"/>
        <v>0.5405418753904554</v>
      </c>
    </row>
    <row r="46" spans="1:5" ht="12" customHeight="1" x14ac:dyDescent="0.2">
      <c r="A46" s="65" t="s">
        <v>282</v>
      </c>
      <c r="B46" s="68" t="s">
        <v>765</v>
      </c>
      <c r="C46" s="67">
        <v>6255151.0699999994</v>
      </c>
      <c r="D46" s="67">
        <v>14175621</v>
      </c>
      <c r="E46" s="248">
        <f t="shared" si="0"/>
        <v>1.2662315971850702</v>
      </c>
    </row>
    <row r="47" spans="1:5" ht="12" customHeight="1" x14ac:dyDescent="0.2">
      <c r="A47" s="65" t="s">
        <v>283</v>
      </c>
      <c r="B47" s="68" t="s">
        <v>668</v>
      </c>
      <c r="C47" s="67">
        <v>14789732.030000001</v>
      </c>
      <c r="D47" s="67">
        <v>12383545</v>
      </c>
      <c r="E47" s="248">
        <f t="shared" si="0"/>
        <v>-0.16269307821934897</v>
      </c>
    </row>
    <row r="48" spans="1:5" ht="12" customHeight="1" x14ac:dyDescent="0.2">
      <c r="A48" s="65" t="s">
        <v>284</v>
      </c>
      <c r="B48" s="68" t="s">
        <v>682</v>
      </c>
      <c r="C48" s="67">
        <v>16527066.789999999</v>
      </c>
      <c r="D48" s="67">
        <v>12360131</v>
      </c>
      <c r="E48" s="248">
        <f t="shared" si="0"/>
        <v>-0.25212796940599758</v>
      </c>
    </row>
    <row r="49" spans="1:5" ht="12" customHeight="1" x14ac:dyDescent="0.2">
      <c r="A49" s="65" t="s">
        <v>285</v>
      </c>
      <c r="B49" s="68" t="s">
        <v>688</v>
      </c>
      <c r="C49" s="67">
        <v>9033699.6399999969</v>
      </c>
      <c r="D49" s="67">
        <v>12220207</v>
      </c>
      <c r="E49" s="248">
        <f t="shared" si="0"/>
        <v>0.35273558862756293</v>
      </c>
    </row>
    <row r="50" spans="1:5" ht="12" customHeight="1" x14ac:dyDescent="0.2">
      <c r="A50" s="65" t="s">
        <v>286</v>
      </c>
      <c r="B50" s="68" t="s">
        <v>683</v>
      </c>
      <c r="C50" s="67">
        <v>14415766</v>
      </c>
      <c r="D50" s="67">
        <v>11749258</v>
      </c>
      <c r="E50" s="248">
        <f t="shared" si="0"/>
        <v>-0.18497164840217306</v>
      </c>
    </row>
    <row r="51" spans="1:5" ht="12" customHeight="1" x14ac:dyDescent="0.2">
      <c r="A51" s="65" t="s">
        <v>287</v>
      </c>
      <c r="B51" s="68" t="s">
        <v>685</v>
      </c>
      <c r="C51" s="67">
        <v>13387007</v>
      </c>
      <c r="D51" s="67">
        <v>10175000</v>
      </c>
      <c r="E51" s="248">
        <f t="shared" si="0"/>
        <v>-0.23993466201967328</v>
      </c>
    </row>
    <row r="52" spans="1:5" ht="12" customHeight="1" x14ac:dyDescent="0.2">
      <c r="A52" s="65" t="s">
        <v>288</v>
      </c>
      <c r="B52" s="68" t="s">
        <v>273</v>
      </c>
      <c r="C52" s="67">
        <v>17854107.910000004</v>
      </c>
      <c r="D52" s="67">
        <v>9512580</v>
      </c>
      <c r="E52" s="248">
        <f t="shared" si="0"/>
        <v>-0.46720496773338938</v>
      </c>
    </row>
    <row r="53" spans="1:5" ht="12" customHeight="1" x14ac:dyDescent="0.2">
      <c r="A53" s="65" t="s">
        <v>289</v>
      </c>
      <c r="B53" s="68" t="s">
        <v>818</v>
      </c>
      <c r="C53" s="67">
        <v>5174210.63</v>
      </c>
      <c r="D53" s="67">
        <v>8276723</v>
      </c>
      <c r="E53" s="248">
        <f t="shared" si="0"/>
        <v>0.59961076033736971</v>
      </c>
    </row>
    <row r="54" spans="1:5" ht="12" customHeight="1" x14ac:dyDescent="0.2">
      <c r="A54" s="65" t="s">
        <v>290</v>
      </c>
      <c r="B54" s="68" t="s">
        <v>819</v>
      </c>
      <c r="C54" s="67">
        <v>1574775</v>
      </c>
      <c r="D54" s="67">
        <v>7342961</v>
      </c>
      <c r="E54" s="248">
        <f t="shared" si="0"/>
        <v>3.6628635836865584</v>
      </c>
    </row>
    <row r="55" spans="1:5" ht="12" customHeight="1" x14ac:dyDescent="0.2">
      <c r="B55" s="214" t="s">
        <v>689</v>
      </c>
      <c r="C55" s="67">
        <v>294706700.67000103</v>
      </c>
      <c r="D55" s="67">
        <v>220587437</v>
      </c>
      <c r="E55" s="248">
        <f t="shared" si="0"/>
        <v>-0.25150179314380894</v>
      </c>
    </row>
    <row r="56" spans="1:5" ht="12" customHeight="1" x14ac:dyDescent="0.2"/>
    <row r="57" spans="1:5" ht="12" customHeight="1" x14ac:dyDescent="0.2">
      <c r="A57" s="19"/>
      <c r="B57" s="20" t="s">
        <v>673</v>
      </c>
      <c r="C57" s="21">
        <f>+SUM(C5:C55)</f>
        <v>4947434879.1799994</v>
      </c>
      <c r="D57" s="21">
        <f>+SUM(D5:D55)</f>
        <v>6157132087</v>
      </c>
      <c r="E57" s="247">
        <f>D57/C57-1</f>
        <v>0.2445099809015574</v>
      </c>
    </row>
    <row r="58" spans="1:5" ht="12" customHeight="1" x14ac:dyDescent="0.2"/>
    <row r="59" spans="1:5" ht="12" customHeight="1" x14ac:dyDescent="0.2"/>
    <row r="60" spans="1:5" ht="13.15" customHeight="1" x14ac:dyDescent="0.2">
      <c r="A60" s="206" t="s">
        <v>358</v>
      </c>
      <c r="B60" s="207" t="s">
        <v>360</v>
      </c>
      <c r="C60" s="212"/>
      <c r="D60" s="212"/>
      <c r="E60" s="212"/>
    </row>
    <row r="61" spans="1:5" ht="13.15" customHeight="1" x14ac:dyDescent="0.2">
      <c r="A61" s="25" t="s">
        <v>359</v>
      </c>
      <c r="B61" s="26" t="s">
        <v>674</v>
      </c>
      <c r="C61" s="26"/>
      <c r="D61" s="26"/>
      <c r="E61" s="26"/>
    </row>
    <row r="62" spans="1:5" x14ac:dyDescent="0.2">
      <c r="A62" s="6"/>
      <c r="B62" s="204" t="s">
        <v>597</v>
      </c>
      <c r="C62" s="204"/>
      <c r="D62" s="204"/>
      <c r="E62" s="204"/>
    </row>
    <row r="63" spans="1:5" x14ac:dyDescent="0.2">
      <c r="C63" s="26"/>
      <c r="D63" s="26"/>
      <c r="E63" s="26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  <row r="105" spans="2:5" x14ac:dyDescent="0.2">
      <c r="B105" s="1"/>
      <c r="C105" s="1"/>
      <c r="D105" s="1"/>
      <c r="E105" s="1"/>
    </row>
    <row r="106" spans="2:5" x14ac:dyDescent="0.2">
      <c r="B106" s="1"/>
      <c r="C106" s="1"/>
      <c r="D106" s="1"/>
      <c r="E106" s="1"/>
    </row>
    <row r="107" spans="2:5" x14ac:dyDescent="0.2">
      <c r="B107" s="1"/>
      <c r="C107" s="1"/>
      <c r="D107" s="1"/>
      <c r="E107" s="1"/>
    </row>
    <row r="108" spans="2:5" x14ac:dyDescent="0.2">
      <c r="B108" s="1"/>
      <c r="C108" s="1"/>
      <c r="D108" s="1"/>
      <c r="E108" s="1"/>
    </row>
    <row r="109" spans="2:5" x14ac:dyDescent="0.2">
      <c r="B109" s="1"/>
      <c r="C109" s="1"/>
      <c r="D109" s="1"/>
      <c r="E109" s="1"/>
    </row>
    <row r="110" spans="2:5" x14ac:dyDescent="0.2">
      <c r="B110" s="1"/>
      <c r="C110" s="1"/>
      <c r="D110" s="1"/>
      <c r="E110" s="1"/>
    </row>
    <row r="111" spans="2:5" x14ac:dyDescent="0.2">
      <c r="B111" s="1"/>
      <c r="C111" s="1"/>
      <c r="D111" s="1"/>
      <c r="E111" s="1"/>
    </row>
    <row r="112" spans="2:5" x14ac:dyDescent="0.2">
      <c r="B112" s="1"/>
      <c r="C112" s="1"/>
      <c r="D112" s="1"/>
      <c r="E112" s="1"/>
    </row>
    <row r="113" spans="2:5" x14ac:dyDescent="0.2">
      <c r="B113" s="1"/>
      <c r="C113" s="1"/>
      <c r="D113" s="1"/>
      <c r="E113" s="1"/>
    </row>
    <row r="114" spans="2:5" x14ac:dyDescent="0.2">
      <c r="B114" s="1"/>
      <c r="C114" s="1"/>
      <c r="D114" s="1"/>
      <c r="E114" s="1"/>
    </row>
    <row r="115" spans="2:5" x14ac:dyDescent="0.2">
      <c r="B115" s="1"/>
      <c r="C115" s="1"/>
      <c r="D115" s="1"/>
      <c r="E115" s="1"/>
    </row>
    <row r="116" spans="2:5" x14ac:dyDescent="0.2">
      <c r="B116" s="1"/>
      <c r="C116" s="1"/>
      <c r="D116" s="1"/>
      <c r="E116" s="1"/>
    </row>
    <row r="117" spans="2:5" x14ac:dyDescent="0.2">
      <c r="B117" s="1"/>
      <c r="C117" s="1"/>
      <c r="D117" s="1"/>
      <c r="E117" s="1"/>
    </row>
    <row r="118" spans="2:5" x14ac:dyDescent="0.2">
      <c r="B118" s="1"/>
      <c r="C118" s="1"/>
      <c r="D118" s="1"/>
      <c r="E118" s="1"/>
    </row>
    <row r="119" spans="2:5" x14ac:dyDescent="0.2">
      <c r="B119" s="1"/>
      <c r="C119" s="1"/>
      <c r="D119" s="1"/>
      <c r="E119" s="1"/>
    </row>
    <row r="120" spans="2:5" x14ac:dyDescent="0.2">
      <c r="B120" s="1"/>
      <c r="C120" s="1"/>
      <c r="D120" s="1"/>
      <c r="E120" s="1"/>
    </row>
    <row r="121" spans="2:5" x14ac:dyDescent="0.2">
      <c r="B121" s="1"/>
      <c r="C121" s="1"/>
      <c r="D121" s="1"/>
      <c r="E121" s="1"/>
    </row>
    <row r="122" spans="2:5" x14ac:dyDescent="0.2">
      <c r="B122" s="1"/>
      <c r="C122" s="1"/>
      <c r="D122" s="1"/>
      <c r="E122" s="1"/>
    </row>
    <row r="123" spans="2:5" x14ac:dyDescent="0.2">
      <c r="B123" s="1"/>
      <c r="C123" s="1"/>
      <c r="D123" s="1"/>
      <c r="E123" s="1"/>
    </row>
    <row r="124" spans="2:5" x14ac:dyDescent="0.2">
      <c r="B124" s="1"/>
      <c r="C124" s="1"/>
      <c r="D124" s="1"/>
      <c r="E124" s="1"/>
    </row>
    <row r="125" spans="2:5" x14ac:dyDescent="0.2">
      <c r="B125" s="1"/>
      <c r="C125" s="1"/>
      <c r="D125" s="1"/>
      <c r="E125" s="1"/>
    </row>
    <row r="126" spans="2:5" x14ac:dyDescent="0.2">
      <c r="B126" s="1"/>
      <c r="C126" s="1"/>
      <c r="D126" s="1"/>
      <c r="E126" s="1"/>
    </row>
    <row r="127" spans="2:5" x14ac:dyDescent="0.2">
      <c r="B127" s="1"/>
      <c r="C127" s="1"/>
      <c r="D127" s="1"/>
      <c r="E127" s="1"/>
    </row>
    <row r="128" spans="2:5" x14ac:dyDescent="0.2">
      <c r="B128" s="1"/>
      <c r="C128" s="1"/>
      <c r="D128" s="1"/>
      <c r="E128" s="1"/>
    </row>
    <row r="129" spans="2:5" x14ac:dyDescent="0.2">
      <c r="B129" s="1"/>
      <c r="C129" s="1"/>
      <c r="D129" s="1"/>
      <c r="E129" s="1"/>
    </row>
    <row r="130" spans="2:5" x14ac:dyDescent="0.2">
      <c r="B130" s="1"/>
      <c r="C130" s="1"/>
      <c r="D130" s="1"/>
      <c r="E130" s="1"/>
    </row>
    <row r="131" spans="2:5" x14ac:dyDescent="0.2">
      <c r="B131" s="1"/>
      <c r="C131" s="1"/>
      <c r="D131" s="1"/>
      <c r="E131" s="1"/>
    </row>
    <row r="132" spans="2:5" x14ac:dyDescent="0.2">
      <c r="B132" s="1"/>
      <c r="C132" s="1"/>
      <c r="D132" s="1"/>
      <c r="E132" s="1"/>
    </row>
    <row r="133" spans="2:5" x14ac:dyDescent="0.2">
      <c r="B133" s="1"/>
      <c r="C133" s="1"/>
      <c r="D133" s="1"/>
      <c r="E133" s="1"/>
    </row>
    <row r="134" spans="2:5" x14ac:dyDescent="0.2">
      <c r="B134" s="1"/>
      <c r="C134" s="1"/>
      <c r="D134" s="1"/>
      <c r="E134" s="1"/>
    </row>
    <row r="135" spans="2:5" x14ac:dyDescent="0.2">
      <c r="B135" s="1"/>
      <c r="C135" s="1"/>
      <c r="D135" s="1"/>
      <c r="E135" s="1"/>
    </row>
    <row r="136" spans="2:5" x14ac:dyDescent="0.2">
      <c r="B136" s="1"/>
      <c r="C136" s="1"/>
      <c r="D136" s="1"/>
      <c r="E136" s="1"/>
    </row>
    <row r="137" spans="2:5" x14ac:dyDescent="0.2">
      <c r="B137" s="1"/>
      <c r="C137" s="1"/>
      <c r="D137" s="1"/>
      <c r="E137" s="1"/>
    </row>
    <row r="138" spans="2:5" x14ac:dyDescent="0.2">
      <c r="B138" s="1"/>
      <c r="C138" s="1"/>
      <c r="D138" s="1"/>
      <c r="E138" s="1"/>
    </row>
    <row r="139" spans="2:5" x14ac:dyDescent="0.2">
      <c r="B139" s="1"/>
      <c r="C139" s="1"/>
      <c r="D139" s="1"/>
      <c r="E139" s="1"/>
    </row>
    <row r="140" spans="2:5" x14ac:dyDescent="0.2">
      <c r="B140" s="1"/>
      <c r="C140" s="1"/>
      <c r="D140" s="1"/>
      <c r="E140" s="1"/>
    </row>
    <row r="141" spans="2:5" x14ac:dyDescent="0.2">
      <c r="B141" s="1"/>
      <c r="C141" s="1"/>
      <c r="D141" s="1"/>
      <c r="E141" s="1"/>
    </row>
    <row r="142" spans="2:5" x14ac:dyDescent="0.2">
      <c r="B142" s="1"/>
      <c r="C142" s="1"/>
      <c r="D142" s="1"/>
      <c r="E142" s="1"/>
    </row>
    <row r="143" spans="2:5" x14ac:dyDescent="0.2">
      <c r="B143" s="1"/>
      <c r="C143" s="1"/>
      <c r="D143" s="1"/>
      <c r="E143" s="1"/>
    </row>
    <row r="144" spans="2:5" x14ac:dyDescent="0.2">
      <c r="B144" s="1"/>
      <c r="C144" s="1"/>
      <c r="D144" s="1"/>
      <c r="E144" s="1"/>
    </row>
    <row r="145" spans="2:5" x14ac:dyDescent="0.2">
      <c r="B145" s="1"/>
      <c r="C145" s="1"/>
      <c r="D145" s="1"/>
      <c r="E145" s="1"/>
    </row>
    <row r="146" spans="2:5" x14ac:dyDescent="0.2">
      <c r="B146" s="1"/>
      <c r="C146" s="1"/>
      <c r="D146" s="1"/>
      <c r="E146" s="1"/>
    </row>
    <row r="147" spans="2:5" x14ac:dyDescent="0.2">
      <c r="B147" s="1"/>
      <c r="C147" s="1"/>
      <c r="D147" s="1"/>
      <c r="E147" s="1"/>
    </row>
    <row r="148" spans="2:5" x14ac:dyDescent="0.2">
      <c r="B148" s="1"/>
      <c r="C148" s="1"/>
      <c r="D148" s="1"/>
      <c r="E148" s="1"/>
    </row>
    <row r="149" spans="2:5" x14ac:dyDescent="0.2">
      <c r="B149" s="1"/>
      <c r="C149" s="1"/>
      <c r="D149" s="1"/>
      <c r="E149" s="1"/>
    </row>
    <row r="150" spans="2:5" x14ac:dyDescent="0.2">
      <c r="B150" s="1"/>
      <c r="C150" s="1"/>
      <c r="D150" s="1"/>
      <c r="E150" s="1"/>
    </row>
    <row r="151" spans="2:5" x14ac:dyDescent="0.2">
      <c r="B151" s="1"/>
      <c r="C151" s="1"/>
      <c r="D151" s="1"/>
      <c r="E151" s="1"/>
    </row>
    <row r="152" spans="2:5" x14ac:dyDescent="0.2">
      <c r="B152" s="1"/>
      <c r="C152" s="1"/>
      <c r="D152" s="1"/>
      <c r="E152" s="1"/>
    </row>
    <row r="153" spans="2:5" x14ac:dyDescent="0.2">
      <c r="B153" s="1"/>
      <c r="C153" s="1"/>
      <c r="D153" s="1"/>
      <c r="E153" s="1"/>
    </row>
    <row r="154" spans="2:5" x14ac:dyDescent="0.2">
      <c r="B154" s="1"/>
      <c r="C154" s="1"/>
      <c r="D154" s="1"/>
      <c r="E154" s="1"/>
    </row>
    <row r="155" spans="2:5" x14ac:dyDescent="0.2">
      <c r="B155" s="1"/>
      <c r="C155" s="1"/>
      <c r="D155" s="1"/>
      <c r="E155" s="1"/>
    </row>
    <row r="156" spans="2:5" x14ac:dyDescent="0.2">
      <c r="B156" s="1"/>
      <c r="C156" s="1"/>
      <c r="D156" s="1"/>
      <c r="E156" s="1"/>
    </row>
    <row r="157" spans="2:5" x14ac:dyDescent="0.2">
      <c r="B157" s="1"/>
      <c r="C157" s="1"/>
      <c r="D157" s="1"/>
      <c r="E157" s="1"/>
    </row>
    <row r="158" spans="2:5" x14ac:dyDescent="0.2">
      <c r="B158" s="1"/>
      <c r="C158" s="1"/>
      <c r="D158" s="1"/>
      <c r="E158" s="1"/>
    </row>
    <row r="159" spans="2:5" x14ac:dyDescent="0.2">
      <c r="B159" s="1"/>
      <c r="C159" s="1"/>
      <c r="D159" s="1"/>
      <c r="E159" s="1"/>
    </row>
    <row r="160" spans="2:5" x14ac:dyDescent="0.2">
      <c r="B160" s="1"/>
      <c r="C160" s="1"/>
      <c r="D160" s="1"/>
      <c r="E160" s="1"/>
    </row>
    <row r="161" spans="2:5" x14ac:dyDescent="0.2">
      <c r="B161" s="1"/>
      <c r="C161" s="1"/>
      <c r="D161" s="1"/>
      <c r="E161" s="1"/>
    </row>
    <row r="162" spans="2:5" x14ac:dyDescent="0.2">
      <c r="B162" s="1"/>
      <c r="C162" s="1"/>
      <c r="D162" s="1"/>
      <c r="E162" s="1"/>
    </row>
    <row r="163" spans="2:5" x14ac:dyDescent="0.2">
      <c r="B163" s="1"/>
      <c r="C163" s="1"/>
      <c r="D163" s="1"/>
      <c r="E163" s="1"/>
    </row>
    <row r="164" spans="2:5" x14ac:dyDescent="0.2">
      <c r="B164" s="1"/>
      <c r="C164" s="1"/>
      <c r="D164" s="1"/>
      <c r="E164" s="1"/>
    </row>
    <row r="165" spans="2:5" x14ac:dyDescent="0.2">
      <c r="B165" s="1"/>
      <c r="C165" s="1"/>
      <c r="D165" s="1"/>
      <c r="E165" s="1"/>
    </row>
    <row r="166" spans="2:5" x14ac:dyDescent="0.2">
      <c r="B166" s="1"/>
      <c r="C166" s="1"/>
      <c r="D166" s="1"/>
      <c r="E166" s="1"/>
    </row>
    <row r="167" spans="2:5" x14ac:dyDescent="0.2">
      <c r="B167" s="1"/>
      <c r="C167" s="1"/>
      <c r="D167" s="1"/>
      <c r="E167" s="1"/>
    </row>
    <row r="168" spans="2:5" x14ac:dyDescent="0.2">
      <c r="B168" s="1"/>
      <c r="C168" s="1"/>
      <c r="D168" s="1"/>
      <c r="E168" s="1"/>
    </row>
    <row r="169" spans="2:5" x14ac:dyDescent="0.2">
      <c r="B169" s="1"/>
      <c r="C169" s="1"/>
      <c r="D169" s="1"/>
      <c r="E169" s="1"/>
    </row>
    <row r="170" spans="2:5" x14ac:dyDescent="0.2">
      <c r="B170" s="1"/>
      <c r="C170" s="1"/>
      <c r="D170" s="1"/>
      <c r="E170" s="1"/>
    </row>
    <row r="171" spans="2:5" x14ac:dyDescent="0.2">
      <c r="B171" s="1"/>
      <c r="C171" s="1"/>
      <c r="D171" s="1"/>
      <c r="E171" s="1"/>
    </row>
    <row r="172" spans="2:5" x14ac:dyDescent="0.2">
      <c r="B172" s="1"/>
      <c r="C172" s="1"/>
      <c r="D172" s="1"/>
      <c r="E172" s="1"/>
    </row>
    <row r="173" spans="2:5" x14ac:dyDescent="0.2">
      <c r="B173" s="1"/>
      <c r="C173" s="1"/>
      <c r="D173" s="1"/>
      <c r="E173" s="1"/>
    </row>
    <row r="174" spans="2:5" x14ac:dyDescent="0.2">
      <c r="B174" s="1"/>
      <c r="C174" s="1"/>
      <c r="D174" s="1"/>
      <c r="E174" s="1"/>
    </row>
    <row r="175" spans="2:5" x14ac:dyDescent="0.2">
      <c r="B175" s="1"/>
      <c r="C175" s="1"/>
      <c r="D175" s="1"/>
      <c r="E175" s="1"/>
    </row>
    <row r="176" spans="2:5" x14ac:dyDescent="0.2">
      <c r="B176" s="1"/>
      <c r="C176" s="1"/>
      <c r="D176" s="1"/>
      <c r="E176" s="1"/>
    </row>
    <row r="177" spans="2:5" x14ac:dyDescent="0.2">
      <c r="B177" s="1"/>
      <c r="C177" s="1"/>
      <c r="D177" s="1"/>
      <c r="E177" s="1"/>
    </row>
    <row r="178" spans="2:5" x14ac:dyDescent="0.2">
      <c r="B178" s="1"/>
      <c r="C178" s="1"/>
      <c r="D178" s="1"/>
      <c r="E178" s="1"/>
    </row>
    <row r="179" spans="2:5" x14ac:dyDescent="0.2">
      <c r="B179" s="1"/>
      <c r="C179" s="1"/>
      <c r="D179" s="1"/>
      <c r="E179" s="1"/>
    </row>
    <row r="180" spans="2:5" x14ac:dyDescent="0.2">
      <c r="B180" s="1"/>
      <c r="C180" s="1"/>
      <c r="D180" s="1"/>
      <c r="E180" s="1"/>
    </row>
    <row r="181" spans="2:5" x14ac:dyDescent="0.2">
      <c r="B181" s="1"/>
      <c r="C181" s="1"/>
      <c r="D181" s="1"/>
      <c r="E181" s="1"/>
    </row>
    <row r="182" spans="2:5" x14ac:dyDescent="0.2">
      <c r="B182" s="1"/>
      <c r="C182" s="1"/>
      <c r="D182" s="1"/>
      <c r="E182" s="1"/>
    </row>
    <row r="183" spans="2:5" x14ac:dyDescent="0.2">
      <c r="B183" s="1"/>
      <c r="C183" s="1"/>
      <c r="D183" s="1"/>
      <c r="E183" s="1"/>
    </row>
    <row r="184" spans="2:5" x14ac:dyDescent="0.2">
      <c r="B184" s="1"/>
      <c r="C184" s="1"/>
      <c r="D184" s="1"/>
      <c r="E184" s="1"/>
    </row>
    <row r="185" spans="2:5" x14ac:dyDescent="0.2">
      <c r="B185" s="1"/>
      <c r="C185" s="1"/>
      <c r="D185" s="1"/>
      <c r="E185" s="1"/>
    </row>
    <row r="186" spans="2:5" x14ac:dyDescent="0.2">
      <c r="B186" s="1"/>
      <c r="C186" s="1"/>
      <c r="D186" s="1"/>
      <c r="E186" s="1"/>
    </row>
    <row r="187" spans="2:5" x14ac:dyDescent="0.2">
      <c r="B187" s="1"/>
      <c r="C187" s="1"/>
      <c r="D187" s="1"/>
      <c r="E187" s="1"/>
    </row>
    <row r="188" spans="2:5" x14ac:dyDescent="0.2">
      <c r="B188" s="1"/>
      <c r="C188" s="1"/>
      <c r="D188" s="1"/>
      <c r="E188" s="1"/>
    </row>
    <row r="189" spans="2:5" x14ac:dyDescent="0.2">
      <c r="B189" s="1"/>
      <c r="C189" s="1"/>
      <c r="D189" s="1"/>
      <c r="E189" s="1"/>
    </row>
    <row r="190" spans="2:5" x14ac:dyDescent="0.2">
      <c r="B190" s="1"/>
      <c r="C190" s="1"/>
      <c r="D190" s="1"/>
      <c r="E190" s="1"/>
    </row>
    <row r="191" spans="2:5" x14ac:dyDescent="0.2">
      <c r="B191" s="1"/>
      <c r="C191" s="1"/>
      <c r="D191" s="1"/>
      <c r="E191" s="1"/>
    </row>
    <row r="192" spans="2:5" x14ac:dyDescent="0.2">
      <c r="B192" s="1"/>
      <c r="C192" s="1"/>
      <c r="D192" s="1"/>
      <c r="E192" s="1"/>
    </row>
    <row r="193" spans="2:5" x14ac:dyDescent="0.2">
      <c r="B193" s="1"/>
      <c r="C193" s="1"/>
      <c r="D193" s="1"/>
      <c r="E193" s="1"/>
    </row>
    <row r="194" spans="2:5" x14ac:dyDescent="0.2">
      <c r="B194" s="1"/>
      <c r="C194" s="1"/>
      <c r="D194" s="1"/>
      <c r="E194" s="1"/>
    </row>
    <row r="195" spans="2:5" x14ac:dyDescent="0.2">
      <c r="B195" s="1"/>
      <c r="C195" s="1"/>
      <c r="D195" s="1"/>
      <c r="E195" s="1"/>
    </row>
    <row r="196" spans="2:5" x14ac:dyDescent="0.2">
      <c r="B196" s="1"/>
      <c r="C196" s="1"/>
      <c r="D196" s="1"/>
      <c r="E196" s="1"/>
    </row>
    <row r="197" spans="2:5" x14ac:dyDescent="0.2">
      <c r="B197" s="1"/>
      <c r="C197" s="1"/>
      <c r="D197" s="1"/>
      <c r="E197" s="1"/>
    </row>
    <row r="198" spans="2:5" x14ac:dyDescent="0.2">
      <c r="B198" s="1"/>
      <c r="C198" s="1"/>
      <c r="D198" s="1"/>
      <c r="E198" s="1"/>
    </row>
    <row r="199" spans="2:5" x14ac:dyDescent="0.2">
      <c r="B199" s="1"/>
      <c r="C199" s="1"/>
      <c r="D199" s="1"/>
      <c r="E199" s="1"/>
    </row>
    <row r="200" spans="2:5" x14ac:dyDescent="0.2">
      <c r="B200" s="1"/>
      <c r="C200" s="1"/>
      <c r="D200" s="1"/>
      <c r="E200" s="1"/>
    </row>
    <row r="201" spans="2:5" x14ac:dyDescent="0.2">
      <c r="B201" s="1"/>
      <c r="C201" s="1"/>
      <c r="D201" s="1"/>
      <c r="E201" s="1"/>
    </row>
    <row r="202" spans="2:5" x14ac:dyDescent="0.2">
      <c r="B202" s="1"/>
      <c r="C202" s="1"/>
      <c r="D202" s="1"/>
      <c r="E202" s="1"/>
    </row>
    <row r="203" spans="2:5" x14ac:dyDescent="0.2">
      <c r="B203" s="1"/>
      <c r="C203" s="1"/>
      <c r="D203" s="1"/>
      <c r="E203" s="1"/>
    </row>
    <row r="204" spans="2:5" x14ac:dyDescent="0.2">
      <c r="B204" s="1"/>
      <c r="C204" s="1"/>
      <c r="D204" s="1"/>
      <c r="E204" s="1"/>
    </row>
    <row r="205" spans="2:5" x14ac:dyDescent="0.2">
      <c r="B205" s="1"/>
      <c r="C205" s="1"/>
      <c r="D205" s="1"/>
      <c r="E205" s="1"/>
    </row>
    <row r="206" spans="2:5" x14ac:dyDescent="0.2">
      <c r="B206" s="1"/>
      <c r="C206" s="1"/>
      <c r="D206" s="1"/>
      <c r="E206" s="1"/>
    </row>
    <row r="207" spans="2:5" x14ac:dyDescent="0.2">
      <c r="B207" s="1"/>
      <c r="C207" s="1"/>
      <c r="D207" s="1"/>
      <c r="E207" s="1"/>
    </row>
    <row r="208" spans="2:5" x14ac:dyDescent="0.2">
      <c r="B208" s="1"/>
      <c r="C208" s="1"/>
      <c r="D208" s="1"/>
      <c r="E208" s="1"/>
    </row>
    <row r="209" spans="2:5" x14ac:dyDescent="0.2">
      <c r="B209" s="1"/>
      <c r="C209" s="1"/>
      <c r="D209" s="1"/>
      <c r="E209" s="1"/>
    </row>
    <row r="210" spans="2:5" x14ac:dyDescent="0.2">
      <c r="B210" s="1"/>
      <c r="C210" s="1"/>
      <c r="D210" s="1"/>
      <c r="E210" s="1"/>
    </row>
    <row r="211" spans="2:5" x14ac:dyDescent="0.2">
      <c r="B211" s="1"/>
      <c r="C211" s="1"/>
      <c r="D211" s="1"/>
      <c r="E211" s="1"/>
    </row>
    <row r="212" spans="2:5" x14ac:dyDescent="0.2">
      <c r="B212" s="1"/>
      <c r="C212" s="1"/>
      <c r="D212" s="1"/>
      <c r="E212" s="1"/>
    </row>
    <row r="213" spans="2:5" x14ac:dyDescent="0.2">
      <c r="B213" s="1"/>
      <c r="C213" s="1"/>
      <c r="D213" s="1"/>
      <c r="E213" s="1"/>
    </row>
    <row r="214" spans="2:5" x14ac:dyDescent="0.2">
      <c r="B214" s="1"/>
      <c r="C214" s="1"/>
      <c r="D214" s="1"/>
      <c r="E214" s="1"/>
    </row>
    <row r="215" spans="2:5" x14ac:dyDescent="0.2">
      <c r="B215" s="1"/>
      <c r="C215" s="1"/>
      <c r="D215" s="1"/>
      <c r="E215" s="1"/>
    </row>
    <row r="216" spans="2:5" x14ac:dyDescent="0.2">
      <c r="B216" s="1"/>
      <c r="C216" s="1"/>
      <c r="D216" s="1"/>
      <c r="E216" s="1"/>
    </row>
    <row r="217" spans="2:5" x14ac:dyDescent="0.2">
      <c r="B217" s="1"/>
      <c r="C217" s="1"/>
      <c r="D217" s="1"/>
      <c r="E217" s="1"/>
    </row>
    <row r="218" spans="2:5" x14ac:dyDescent="0.2">
      <c r="B218" s="1"/>
      <c r="C218" s="1"/>
      <c r="D218" s="1"/>
      <c r="E218" s="1"/>
    </row>
    <row r="219" spans="2:5" x14ac:dyDescent="0.2">
      <c r="B219" s="1"/>
      <c r="C219" s="1"/>
      <c r="D219" s="1"/>
      <c r="E219" s="1"/>
    </row>
    <row r="220" spans="2:5" x14ac:dyDescent="0.2">
      <c r="B220" s="1"/>
      <c r="C220" s="1"/>
      <c r="D220" s="1"/>
      <c r="E220" s="1"/>
    </row>
    <row r="221" spans="2:5" x14ac:dyDescent="0.2">
      <c r="B221" s="1"/>
      <c r="C221" s="1"/>
      <c r="D221" s="1"/>
      <c r="E221" s="1"/>
    </row>
    <row r="222" spans="2:5" x14ac:dyDescent="0.2">
      <c r="B222" s="1"/>
      <c r="C222" s="1"/>
      <c r="D222" s="1"/>
      <c r="E222" s="1"/>
    </row>
    <row r="223" spans="2:5" x14ac:dyDescent="0.2">
      <c r="B223" s="1"/>
      <c r="C223" s="1"/>
      <c r="D223" s="1"/>
      <c r="E223" s="1"/>
    </row>
    <row r="224" spans="2:5" x14ac:dyDescent="0.2">
      <c r="B224" s="1"/>
      <c r="C224" s="1"/>
      <c r="D224" s="1"/>
      <c r="E224" s="1"/>
    </row>
    <row r="225" spans="2:5" x14ac:dyDescent="0.2">
      <c r="B225" s="1"/>
      <c r="C225" s="1"/>
      <c r="D225" s="1"/>
      <c r="E225" s="1"/>
    </row>
    <row r="226" spans="2:5" x14ac:dyDescent="0.2">
      <c r="B226" s="1"/>
      <c r="C226" s="1"/>
      <c r="D226" s="1"/>
      <c r="E226" s="1"/>
    </row>
    <row r="227" spans="2:5" x14ac:dyDescent="0.2">
      <c r="B227" s="1"/>
      <c r="C227" s="1"/>
      <c r="D227" s="1"/>
      <c r="E227" s="1"/>
    </row>
    <row r="228" spans="2:5" x14ac:dyDescent="0.2">
      <c r="B228" s="1"/>
      <c r="C228" s="1"/>
      <c r="D228" s="1"/>
      <c r="E228" s="1"/>
    </row>
    <row r="229" spans="2:5" x14ac:dyDescent="0.2">
      <c r="B229" s="1"/>
      <c r="C229" s="1"/>
      <c r="D229" s="1"/>
      <c r="E229" s="1"/>
    </row>
    <row r="230" spans="2:5" x14ac:dyDescent="0.2">
      <c r="B230" s="1"/>
      <c r="C230" s="1"/>
      <c r="D230" s="1"/>
      <c r="E230" s="1"/>
    </row>
    <row r="231" spans="2:5" x14ac:dyDescent="0.2">
      <c r="B231" s="1"/>
      <c r="C231" s="1"/>
      <c r="D231" s="1"/>
      <c r="E231" s="1"/>
    </row>
    <row r="232" spans="2:5" x14ac:dyDescent="0.2">
      <c r="B232" s="1"/>
      <c r="C232" s="1"/>
      <c r="D232" s="1"/>
      <c r="E232" s="1"/>
    </row>
    <row r="233" spans="2:5" x14ac:dyDescent="0.2">
      <c r="B233" s="1"/>
      <c r="C233" s="1"/>
      <c r="D233" s="1"/>
      <c r="E233" s="1"/>
    </row>
    <row r="234" spans="2:5" x14ac:dyDescent="0.2">
      <c r="B234" s="1"/>
      <c r="C234" s="1"/>
      <c r="D234" s="1"/>
      <c r="E234" s="1"/>
    </row>
    <row r="235" spans="2:5" x14ac:dyDescent="0.2">
      <c r="B235" s="1"/>
      <c r="C235" s="1"/>
      <c r="D235" s="1"/>
      <c r="E235" s="1"/>
    </row>
    <row r="236" spans="2:5" x14ac:dyDescent="0.2">
      <c r="B236" s="1"/>
      <c r="C236" s="1"/>
      <c r="D236" s="1"/>
      <c r="E236" s="1"/>
    </row>
    <row r="237" spans="2:5" x14ac:dyDescent="0.2">
      <c r="B237" s="1"/>
      <c r="C237" s="1"/>
      <c r="D237" s="1"/>
      <c r="E237" s="1"/>
    </row>
    <row r="238" spans="2:5" x14ac:dyDescent="0.2">
      <c r="B238" s="1"/>
      <c r="C238" s="1"/>
      <c r="D238" s="1"/>
      <c r="E238" s="1"/>
    </row>
    <row r="239" spans="2:5" x14ac:dyDescent="0.2">
      <c r="B239" s="1"/>
      <c r="C239" s="1"/>
      <c r="D239" s="1"/>
      <c r="E239" s="1"/>
    </row>
    <row r="240" spans="2:5" x14ac:dyDescent="0.2">
      <c r="B240" s="1"/>
      <c r="C240" s="1"/>
      <c r="D240" s="1"/>
      <c r="E240" s="1"/>
    </row>
    <row r="241" spans="2:5" x14ac:dyDescent="0.2">
      <c r="B241" s="1"/>
      <c r="C241" s="1"/>
      <c r="D241" s="1"/>
      <c r="E241" s="1"/>
    </row>
    <row r="242" spans="2:5" x14ac:dyDescent="0.2">
      <c r="B242" s="1"/>
      <c r="C242" s="1"/>
      <c r="D242" s="1"/>
      <c r="E242" s="1"/>
    </row>
    <row r="243" spans="2:5" x14ac:dyDescent="0.2">
      <c r="B243" s="1"/>
      <c r="C243" s="1"/>
      <c r="D243" s="1"/>
      <c r="E243" s="1"/>
    </row>
    <row r="244" spans="2:5" x14ac:dyDescent="0.2">
      <c r="B244" s="1"/>
      <c r="C244" s="1"/>
      <c r="D244" s="1"/>
      <c r="E244" s="1"/>
    </row>
    <row r="245" spans="2:5" x14ac:dyDescent="0.2">
      <c r="B245" s="1"/>
      <c r="C245" s="1"/>
      <c r="D245" s="1"/>
      <c r="E245" s="1"/>
    </row>
    <row r="246" spans="2:5" x14ac:dyDescent="0.2">
      <c r="B246" s="1"/>
      <c r="C246" s="1"/>
      <c r="D246" s="1"/>
      <c r="E246" s="1"/>
    </row>
    <row r="247" spans="2:5" x14ac:dyDescent="0.2">
      <c r="B247" s="1"/>
      <c r="C247" s="1"/>
      <c r="D247" s="1"/>
      <c r="E247" s="1"/>
    </row>
    <row r="248" spans="2:5" x14ac:dyDescent="0.2">
      <c r="B248" s="1"/>
      <c r="C248" s="1"/>
      <c r="D248" s="1"/>
      <c r="E248" s="1"/>
    </row>
    <row r="249" spans="2:5" x14ac:dyDescent="0.2">
      <c r="B249" s="1"/>
      <c r="C249" s="1"/>
      <c r="D249" s="1"/>
      <c r="E249" s="1"/>
    </row>
    <row r="250" spans="2:5" x14ac:dyDescent="0.2">
      <c r="B250" s="1"/>
      <c r="C250" s="1"/>
      <c r="D250" s="1"/>
      <c r="E250" s="1"/>
    </row>
    <row r="251" spans="2:5" x14ac:dyDescent="0.2">
      <c r="B251" s="1"/>
      <c r="C251" s="1"/>
      <c r="D251" s="1"/>
      <c r="E251" s="1"/>
    </row>
    <row r="252" spans="2:5" x14ac:dyDescent="0.2">
      <c r="B252" s="1"/>
      <c r="C252" s="1"/>
      <c r="D252" s="1"/>
      <c r="E252" s="1"/>
    </row>
    <row r="253" spans="2:5" x14ac:dyDescent="0.2">
      <c r="B253" s="1"/>
      <c r="C253" s="1"/>
      <c r="D253" s="1"/>
      <c r="E253" s="1"/>
    </row>
    <row r="254" spans="2:5" x14ac:dyDescent="0.2">
      <c r="B254" s="1"/>
      <c r="C254" s="1"/>
      <c r="D254" s="1"/>
      <c r="E254" s="1"/>
    </row>
    <row r="255" spans="2:5" x14ac:dyDescent="0.2">
      <c r="B255" s="1"/>
      <c r="C255" s="1"/>
      <c r="D255" s="1"/>
      <c r="E255" s="1"/>
    </row>
    <row r="256" spans="2:5" x14ac:dyDescent="0.2">
      <c r="B256" s="1"/>
      <c r="C256" s="1"/>
      <c r="D256" s="1"/>
      <c r="E256" s="1"/>
    </row>
    <row r="257" spans="2:5" x14ac:dyDescent="0.2">
      <c r="B257" s="1"/>
      <c r="C257" s="1"/>
      <c r="D257" s="1"/>
      <c r="E257" s="1"/>
    </row>
    <row r="258" spans="2:5" x14ac:dyDescent="0.2">
      <c r="B258" s="1"/>
      <c r="C258" s="1"/>
      <c r="D258" s="1"/>
      <c r="E258" s="1"/>
    </row>
    <row r="259" spans="2:5" x14ac:dyDescent="0.2">
      <c r="B259" s="1"/>
      <c r="C259" s="1"/>
      <c r="D259" s="1"/>
      <c r="E259" s="1"/>
    </row>
    <row r="260" spans="2:5" x14ac:dyDescent="0.2">
      <c r="B260" s="1"/>
      <c r="C260" s="1"/>
      <c r="D260" s="1"/>
      <c r="E260" s="1"/>
    </row>
    <row r="261" spans="2:5" x14ac:dyDescent="0.2">
      <c r="B261" s="1"/>
      <c r="C261" s="1"/>
      <c r="D261" s="1"/>
      <c r="E261" s="1"/>
    </row>
    <row r="262" spans="2:5" x14ac:dyDescent="0.2">
      <c r="B262" s="1"/>
      <c r="C262" s="1"/>
      <c r="D262" s="1"/>
      <c r="E262" s="1"/>
    </row>
    <row r="263" spans="2:5" x14ac:dyDescent="0.2">
      <c r="B263" s="1"/>
      <c r="C263" s="1"/>
      <c r="D263" s="1"/>
      <c r="E263" s="1"/>
    </row>
    <row r="264" spans="2:5" x14ac:dyDescent="0.2">
      <c r="B264" s="1"/>
      <c r="C264" s="1"/>
      <c r="D264" s="1"/>
      <c r="E264" s="1"/>
    </row>
    <row r="265" spans="2:5" x14ac:dyDescent="0.2">
      <c r="B265" s="1"/>
      <c r="C265" s="1"/>
      <c r="D265" s="1"/>
      <c r="E265" s="1"/>
    </row>
    <row r="266" spans="2:5" x14ac:dyDescent="0.2">
      <c r="B266" s="1"/>
      <c r="C266" s="1"/>
      <c r="D266" s="1"/>
      <c r="E266" s="1"/>
    </row>
    <row r="267" spans="2:5" x14ac:dyDescent="0.2">
      <c r="B267" s="1"/>
      <c r="C267" s="1"/>
      <c r="D267" s="1"/>
      <c r="E267" s="1"/>
    </row>
    <row r="268" spans="2:5" x14ac:dyDescent="0.2">
      <c r="B268" s="1"/>
      <c r="C268" s="1"/>
      <c r="D268" s="1"/>
      <c r="E268" s="1"/>
    </row>
    <row r="269" spans="2:5" x14ac:dyDescent="0.2">
      <c r="B269" s="1"/>
      <c r="C269" s="1"/>
      <c r="D269" s="1"/>
      <c r="E269" s="1"/>
    </row>
    <row r="270" spans="2:5" x14ac:dyDescent="0.2">
      <c r="B270" s="1"/>
      <c r="C270" s="1"/>
      <c r="D270" s="1"/>
      <c r="E270" s="1"/>
    </row>
    <row r="271" spans="2:5" x14ac:dyDescent="0.2">
      <c r="B271" s="1"/>
      <c r="C271" s="1"/>
      <c r="D271" s="1"/>
      <c r="E271" s="1"/>
    </row>
    <row r="272" spans="2:5" x14ac:dyDescent="0.2">
      <c r="B272" s="1"/>
      <c r="C272" s="1"/>
      <c r="D272" s="1"/>
      <c r="E272" s="1"/>
    </row>
    <row r="273" spans="2:5" x14ac:dyDescent="0.2">
      <c r="B273" s="1"/>
      <c r="C273" s="1"/>
      <c r="D273" s="1"/>
      <c r="E273" s="1"/>
    </row>
    <row r="274" spans="2:5" x14ac:dyDescent="0.2">
      <c r="B274" s="1"/>
      <c r="C274" s="1"/>
      <c r="D274" s="1"/>
      <c r="E274" s="1"/>
    </row>
    <row r="275" spans="2:5" x14ac:dyDescent="0.2">
      <c r="B275" s="1"/>
      <c r="C275" s="1"/>
      <c r="D275" s="1"/>
      <c r="E275" s="1"/>
    </row>
    <row r="276" spans="2:5" x14ac:dyDescent="0.2">
      <c r="B276" s="1"/>
      <c r="C276" s="1"/>
      <c r="D276" s="1"/>
      <c r="E276" s="1"/>
    </row>
    <row r="277" spans="2:5" x14ac:dyDescent="0.2">
      <c r="B277" s="1"/>
      <c r="C277" s="1"/>
      <c r="D277" s="1"/>
      <c r="E277" s="1"/>
    </row>
    <row r="278" spans="2:5" x14ac:dyDescent="0.2">
      <c r="B278" s="1"/>
      <c r="C278" s="1"/>
      <c r="D278" s="1"/>
      <c r="E278" s="1"/>
    </row>
    <row r="279" spans="2:5" x14ac:dyDescent="0.2">
      <c r="B279" s="1"/>
      <c r="C279" s="1"/>
      <c r="D279" s="1"/>
      <c r="E279" s="1"/>
    </row>
    <row r="280" spans="2:5" x14ac:dyDescent="0.2">
      <c r="B280" s="1"/>
      <c r="C280" s="1"/>
      <c r="D280" s="1"/>
      <c r="E280" s="1"/>
    </row>
    <row r="281" spans="2:5" x14ac:dyDescent="0.2">
      <c r="B281" s="1"/>
      <c r="C281" s="1"/>
      <c r="D281" s="1"/>
      <c r="E281" s="1"/>
    </row>
    <row r="282" spans="2:5" x14ac:dyDescent="0.2">
      <c r="B282" s="1"/>
      <c r="C282" s="1"/>
      <c r="D282" s="1"/>
      <c r="E282" s="1"/>
    </row>
    <row r="283" spans="2:5" x14ac:dyDescent="0.2">
      <c r="B283" s="1"/>
      <c r="C283" s="1"/>
      <c r="D283" s="1"/>
      <c r="E283" s="1"/>
    </row>
    <row r="284" spans="2:5" x14ac:dyDescent="0.2">
      <c r="B284" s="1"/>
      <c r="C284" s="1"/>
      <c r="D284" s="1"/>
      <c r="E284" s="1"/>
    </row>
    <row r="285" spans="2:5" x14ac:dyDescent="0.2">
      <c r="B285" s="1"/>
      <c r="C285" s="1"/>
      <c r="D285" s="1"/>
      <c r="E285" s="1"/>
    </row>
    <row r="286" spans="2:5" x14ac:dyDescent="0.2">
      <c r="B286" s="1"/>
      <c r="C286" s="1"/>
      <c r="D286" s="1"/>
      <c r="E286" s="1"/>
    </row>
    <row r="287" spans="2:5" x14ac:dyDescent="0.2">
      <c r="B287" s="1"/>
      <c r="C287" s="1"/>
      <c r="D287" s="1"/>
      <c r="E287" s="1"/>
    </row>
    <row r="288" spans="2:5" x14ac:dyDescent="0.2">
      <c r="B288" s="1"/>
      <c r="C288" s="1"/>
      <c r="D288" s="1"/>
      <c r="E288" s="1"/>
    </row>
    <row r="289" spans="2:5" x14ac:dyDescent="0.2">
      <c r="B289" s="1"/>
      <c r="C289" s="1"/>
      <c r="D289" s="1"/>
      <c r="E289" s="1"/>
    </row>
    <row r="290" spans="2:5" x14ac:dyDescent="0.2">
      <c r="B290" s="1"/>
      <c r="C290" s="1"/>
      <c r="D290" s="1"/>
      <c r="E290" s="1"/>
    </row>
    <row r="291" spans="2:5" x14ac:dyDescent="0.2">
      <c r="B291" s="1"/>
      <c r="C291" s="1"/>
      <c r="D291" s="1"/>
      <c r="E291" s="1"/>
    </row>
    <row r="292" spans="2:5" x14ac:dyDescent="0.2">
      <c r="B292" s="1"/>
      <c r="C292" s="1"/>
      <c r="D292" s="1"/>
      <c r="E292" s="1"/>
    </row>
    <row r="293" spans="2:5" x14ac:dyDescent="0.2">
      <c r="B293" s="1"/>
      <c r="C293" s="1"/>
      <c r="D293" s="1"/>
      <c r="E293" s="1"/>
    </row>
    <row r="294" spans="2:5" x14ac:dyDescent="0.2">
      <c r="B294" s="1"/>
      <c r="C294" s="1"/>
      <c r="D294" s="1"/>
      <c r="E294" s="1"/>
    </row>
    <row r="295" spans="2:5" x14ac:dyDescent="0.2">
      <c r="B295" s="1"/>
      <c r="C295" s="1"/>
      <c r="D295" s="1"/>
      <c r="E295" s="1"/>
    </row>
    <row r="296" spans="2:5" x14ac:dyDescent="0.2">
      <c r="B296" s="1"/>
      <c r="C296" s="1"/>
      <c r="D296" s="1"/>
      <c r="E296" s="1"/>
    </row>
    <row r="297" spans="2:5" x14ac:dyDescent="0.2">
      <c r="B297" s="1"/>
      <c r="C297" s="1"/>
      <c r="D297" s="1"/>
      <c r="E297" s="1"/>
    </row>
    <row r="298" spans="2:5" x14ac:dyDescent="0.2">
      <c r="B298" s="1"/>
      <c r="C298" s="1"/>
      <c r="D298" s="1"/>
      <c r="E298" s="1"/>
    </row>
    <row r="299" spans="2:5" x14ac:dyDescent="0.2">
      <c r="B299" s="1"/>
      <c r="C299" s="1"/>
      <c r="D299" s="1"/>
      <c r="E299" s="1"/>
    </row>
    <row r="300" spans="2:5" x14ac:dyDescent="0.2">
      <c r="B300" s="1"/>
      <c r="C300" s="1"/>
      <c r="D300" s="1"/>
      <c r="E300" s="1"/>
    </row>
    <row r="301" spans="2:5" x14ac:dyDescent="0.2">
      <c r="B301" s="1"/>
      <c r="C301" s="1"/>
      <c r="D301" s="1"/>
      <c r="E301" s="1"/>
    </row>
    <row r="302" spans="2:5" x14ac:dyDescent="0.2">
      <c r="B302" s="1"/>
      <c r="C302" s="1"/>
      <c r="D302" s="1"/>
      <c r="E302" s="1"/>
    </row>
    <row r="303" spans="2:5" x14ac:dyDescent="0.2">
      <c r="B303" s="1"/>
      <c r="C303" s="1"/>
      <c r="D303" s="1"/>
      <c r="E303" s="1"/>
    </row>
    <row r="304" spans="2:5" x14ac:dyDescent="0.2">
      <c r="B304" s="1"/>
      <c r="C304" s="1"/>
      <c r="D304" s="1"/>
      <c r="E304" s="1"/>
    </row>
    <row r="305" spans="2:5" x14ac:dyDescent="0.2">
      <c r="B305" s="1"/>
      <c r="C305" s="1"/>
      <c r="D305" s="1"/>
      <c r="E305" s="1"/>
    </row>
    <row r="306" spans="2:5" x14ac:dyDescent="0.2">
      <c r="B306" s="1"/>
      <c r="C306" s="1"/>
      <c r="D306" s="1"/>
      <c r="E306" s="1"/>
    </row>
    <row r="307" spans="2:5" x14ac:dyDescent="0.2">
      <c r="B307" s="1"/>
      <c r="C307" s="1"/>
      <c r="D307" s="1"/>
      <c r="E307" s="1"/>
    </row>
    <row r="308" spans="2:5" x14ac:dyDescent="0.2">
      <c r="B308" s="1"/>
      <c r="C308" s="1"/>
      <c r="D308" s="1"/>
      <c r="E308" s="1"/>
    </row>
    <row r="309" spans="2:5" x14ac:dyDescent="0.2">
      <c r="B309" s="1"/>
      <c r="C309" s="1"/>
      <c r="D309" s="1"/>
      <c r="E309" s="1"/>
    </row>
    <row r="310" spans="2:5" x14ac:dyDescent="0.2">
      <c r="B310" s="1"/>
      <c r="C310" s="1"/>
      <c r="D310" s="1"/>
      <c r="E310" s="1"/>
    </row>
    <row r="311" spans="2:5" x14ac:dyDescent="0.2">
      <c r="B311" s="1"/>
      <c r="C311" s="1"/>
      <c r="D311" s="1"/>
      <c r="E311" s="1"/>
    </row>
    <row r="312" spans="2:5" x14ac:dyDescent="0.2">
      <c r="B312" s="1"/>
      <c r="C312" s="1"/>
      <c r="D312" s="1"/>
      <c r="E312" s="1"/>
    </row>
    <row r="313" spans="2:5" x14ac:dyDescent="0.2">
      <c r="B313" s="1"/>
      <c r="C313" s="1"/>
      <c r="D313" s="1"/>
      <c r="E313" s="1"/>
    </row>
    <row r="314" spans="2:5" x14ac:dyDescent="0.2">
      <c r="B314" s="1"/>
      <c r="C314" s="1"/>
      <c r="D314" s="1"/>
      <c r="E314" s="1"/>
    </row>
    <row r="315" spans="2:5" x14ac:dyDescent="0.2">
      <c r="B315" s="1"/>
      <c r="C315" s="1"/>
      <c r="D315" s="1"/>
      <c r="E315" s="1"/>
    </row>
    <row r="316" spans="2:5" x14ac:dyDescent="0.2">
      <c r="B316" s="1"/>
      <c r="C316" s="1"/>
      <c r="D316" s="1"/>
      <c r="E316" s="1"/>
    </row>
    <row r="317" spans="2:5" x14ac:dyDescent="0.2">
      <c r="B317" s="1"/>
      <c r="C317" s="1"/>
      <c r="D317" s="1"/>
      <c r="E317" s="1"/>
    </row>
    <row r="318" spans="2:5" x14ac:dyDescent="0.2">
      <c r="B318" s="1"/>
      <c r="C318" s="1"/>
      <c r="D318" s="1"/>
      <c r="E318" s="1"/>
    </row>
    <row r="319" spans="2:5" x14ac:dyDescent="0.2">
      <c r="B319" s="1"/>
      <c r="C319" s="1"/>
      <c r="D319" s="1"/>
      <c r="E319" s="1"/>
    </row>
    <row r="320" spans="2:5" x14ac:dyDescent="0.2">
      <c r="B320" s="1"/>
      <c r="C320" s="1"/>
      <c r="D320" s="1"/>
      <c r="E320" s="1"/>
    </row>
    <row r="321" spans="2:5" x14ac:dyDescent="0.2">
      <c r="B321" s="1"/>
      <c r="C321" s="1"/>
      <c r="D321" s="1"/>
      <c r="E321" s="1"/>
    </row>
    <row r="322" spans="2:5" x14ac:dyDescent="0.2">
      <c r="B322" s="1"/>
      <c r="C322" s="1"/>
      <c r="D322" s="1"/>
      <c r="E322" s="1"/>
    </row>
    <row r="323" spans="2:5" x14ac:dyDescent="0.2">
      <c r="B323" s="1"/>
      <c r="C323" s="1"/>
      <c r="D323" s="1"/>
      <c r="E323" s="1"/>
    </row>
    <row r="324" spans="2:5" x14ac:dyDescent="0.2">
      <c r="B324" s="1"/>
      <c r="C324" s="1"/>
      <c r="D324" s="1"/>
      <c r="E324" s="1"/>
    </row>
    <row r="325" spans="2:5" x14ac:dyDescent="0.2">
      <c r="B325" s="1"/>
      <c r="C325" s="1"/>
      <c r="D325" s="1"/>
      <c r="E325" s="1"/>
    </row>
    <row r="326" spans="2:5" x14ac:dyDescent="0.2">
      <c r="B326" s="1"/>
      <c r="C326" s="1"/>
      <c r="D326" s="1"/>
      <c r="E326" s="1"/>
    </row>
    <row r="327" spans="2:5" x14ac:dyDescent="0.2">
      <c r="B327" s="1"/>
      <c r="C327" s="1"/>
      <c r="D327" s="1"/>
      <c r="E327" s="1"/>
    </row>
    <row r="328" spans="2:5" x14ac:dyDescent="0.2">
      <c r="B328" s="1"/>
      <c r="C328" s="1"/>
      <c r="D328" s="1"/>
      <c r="E328" s="1"/>
    </row>
    <row r="329" spans="2:5" x14ac:dyDescent="0.2">
      <c r="B329" s="1"/>
      <c r="C329" s="1"/>
      <c r="D329" s="1"/>
      <c r="E329" s="1"/>
    </row>
    <row r="330" spans="2:5" x14ac:dyDescent="0.2">
      <c r="B330" s="1"/>
      <c r="C330" s="1"/>
      <c r="D330" s="1"/>
      <c r="E330" s="1"/>
    </row>
    <row r="331" spans="2:5" x14ac:dyDescent="0.2">
      <c r="B331" s="1"/>
      <c r="C331" s="1"/>
      <c r="D331" s="1"/>
      <c r="E331" s="1"/>
    </row>
    <row r="332" spans="2:5" x14ac:dyDescent="0.2">
      <c r="B332" s="1"/>
      <c r="C332" s="1"/>
      <c r="D332" s="1"/>
      <c r="E332" s="1"/>
    </row>
    <row r="333" spans="2:5" x14ac:dyDescent="0.2">
      <c r="B333" s="1"/>
      <c r="C333" s="1"/>
      <c r="D333" s="1"/>
      <c r="E333" s="1"/>
    </row>
    <row r="334" spans="2:5" x14ac:dyDescent="0.2">
      <c r="B334" s="1"/>
      <c r="C334" s="1"/>
      <c r="D334" s="1"/>
      <c r="E334" s="1"/>
    </row>
    <row r="335" spans="2:5" x14ac:dyDescent="0.2">
      <c r="B335" s="1"/>
      <c r="C335" s="1"/>
      <c r="D335" s="1"/>
      <c r="E335" s="1"/>
    </row>
    <row r="336" spans="2:5" x14ac:dyDescent="0.2">
      <c r="B336" s="1"/>
      <c r="C336" s="1"/>
      <c r="D336" s="1"/>
      <c r="E336" s="1"/>
    </row>
    <row r="337" spans="2:5" x14ac:dyDescent="0.2">
      <c r="B337" s="1"/>
      <c r="C337" s="1"/>
      <c r="D337" s="1"/>
      <c r="E337" s="1"/>
    </row>
    <row r="338" spans="2:5" x14ac:dyDescent="0.2">
      <c r="B338" s="1"/>
      <c r="C338" s="1"/>
      <c r="D338" s="1"/>
      <c r="E338" s="1"/>
    </row>
    <row r="339" spans="2:5" x14ac:dyDescent="0.2">
      <c r="B339" s="1"/>
      <c r="C339" s="1"/>
      <c r="D339" s="1"/>
      <c r="E339" s="1"/>
    </row>
    <row r="340" spans="2:5" x14ac:dyDescent="0.2">
      <c r="B340" s="1"/>
      <c r="C340" s="1"/>
      <c r="D340" s="1"/>
      <c r="E340" s="1"/>
    </row>
    <row r="341" spans="2:5" x14ac:dyDescent="0.2">
      <c r="B341" s="1"/>
      <c r="C341" s="1"/>
      <c r="D341" s="1"/>
      <c r="E341" s="1"/>
    </row>
    <row r="342" spans="2:5" x14ac:dyDescent="0.2">
      <c r="B342" s="1"/>
      <c r="C342" s="1"/>
      <c r="D342" s="1"/>
      <c r="E342" s="1"/>
    </row>
    <row r="343" spans="2:5" x14ac:dyDescent="0.2">
      <c r="B343" s="1"/>
      <c r="C343" s="1"/>
      <c r="D343" s="1"/>
      <c r="E343" s="1"/>
    </row>
    <row r="344" spans="2:5" x14ac:dyDescent="0.2">
      <c r="B344" s="1"/>
      <c r="C344" s="1"/>
      <c r="D344" s="1"/>
      <c r="E344" s="1"/>
    </row>
    <row r="345" spans="2:5" x14ac:dyDescent="0.2">
      <c r="B345" s="1"/>
      <c r="C345" s="1"/>
      <c r="D345" s="1"/>
      <c r="E345" s="1"/>
    </row>
    <row r="346" spans="2:5" x14ac:dyDescent="0.2">
      <c r="B346" s="1"/>
      <c r="C346" s="1"/>
      <c r="D346" s="1"/>
      <c r="E346" s="1"/>
    </row>
    <row r="347" spans="2:5" x14ac:dyDescent="0.2">
      <c r="B347" s="1"/>
      <c r="C347" s="1"/>
      <c r="D347" s="1"/>
      <c r="E347" s="1"/>
    </row>
    <row r="348" spans="2:5" x14ac:dyDescent="0.2">
      <c r="B348" s="1"/>
      <c r="C348" s="1"/>
      <c r="D348" s="1"/>
      <c r="E348" s="1"/>
    </row>
    <row r="349" spans="2:5" x14ac:dyDescent="0.2">
      <c r="B349" s="1"/>
      <c r="C349" s="1"/>
      <c r="D349" s="1"/>
      <c r="E349" s="1"/>
    </row>
    <row r="350" spans="2:5" x14ac:dyDescent="0.2">
      <c r="B350" s="1"/>
      <c r="C350" s="1"/>
      <c r="D350" s="1"/>
      <c r="E350" s="1"/>
    </row>
    <row r="351" spans="2:5" x14ac:dyDescent="0.2">
      <c r="B351" s="1"/>
      <c r="C351" s="1"/>
      <c r="D351" s="1"/>
      <c r="E351" s="1"/>
    </row>
    <row r="352" spans="2:5" x14ac:dyDescent="0.2">
      <c r="B352" s="1"/>
      <c r="C352" s="1"/>
      <c r="D352" s="1"/>
      <c r="E352" s="1"/>
    </row>
    <row r="353" spans="2:5" x14ac:dyDescent="0.2">
      <c r="B353" s="1"/>
      <c r="C353" s="1"/>
      <c r="D353" s="1"/>
      <c r="E353" s="1"/>
    </row>
    <row r="354" spans="2:5" x14ac:dyDescent="0.2">
      <c r="B354" s="1"/>
      <c r="C354" s="1"/>
      <c r="D354" s="1"/>
      <c r="E354" s="1"/>
    </row>
    <row r="355" spans="2:5" x14ac:dyDescent="0.2">
      <c r="B355" s="1"/>
      <c r="C355" s="1"/>
      <c r="D355" s="1"/>
      <c r="E355" s="1"/>
    </row>
    <row r="356" spans="2:5" x14ac:dyDescent="0.2">
      <c r="B356" s="1"/>
      <c r="C356" s="1"/>
      <c r="D356" s="1"/>
      <c r="E356" s="1"/>
    </row>
    <row r="357" spans="2:5" x14ac:dyDescent="0.2">
      <c r="B357" s="1"/>
      <c r="C357" s="1"/>
      <c r="D357" s="1"/>
      <c r="E357" s="1"/>
    </row>
    <row r="358" spans="2:5" x14ac:dyDescent="0.2">
      <c r="B358" s="1"/>
      <c r="C358" s="1"/>
      <c r="D358" s="1"/>
      <c r="E358" s="1"/>
    </row>
    <row r="359" spans="2:5" x14ac:dyDescent="0.2">
      <c r="B359" s="1"/>
      <c r="C359" s="1"/>
      <c r="D359" s="1"/>
      <c r="E359" s="1"/>
    </row>
    <row r="360" spans="2:5" x14ac:dyDescent="0.2">
      <c r="B360" s="1"/>
      <c r="C360" s="1"/>
      <c r="D360" s="1"/>
      <c r="E360" s="1"/>
    </row>
    <row r="361" spans="2:5" x14ac:dyDescent="0.2">
      <c r="B361" s="1"/>
      <c r="C361" s="1"/>
      <c r="D361" s="1"/>
      <c r="E361" s="1"/>
    </row>
    <row r="362" spans="2:5" x14ac:dyDescent="0.2">
      <c r="B362" s="1"/>
      <c r="C362" s="1"/>
      <c r="D362" s="1"/>
      <c r="E362" s="1"/>
    </row>
    <row r="363" spans="2:5" x14ac:dyDescent="0.2">
      <c r="B363" s="1"/>
      <c r="C363" s="1"/>
      <c r="D363" s="1"/>
      <c r="E363" s="1"/>
    </row>
    <row r="364" spans="2:5" x14ac:dyDescent="0.2">
      <c r="B364" s="1"/>
      <c r="C364" s="1"/>
      <c r="D364" s="1"/>
      <c r="E364" s="1"/>
    </row>
    <row r="365" spans="2:5" x14ac:dyDescent="0.2">
      <c r="B365" s="1"/>
      <c r="C365" s="1"/>
      <c r="D365" s="1"/>
      <c r="E365" s="1"/>
    </row>
    <row r="366" spans="2:5" x14ac:dyDescent="0.2">
      <c r="B366" s="1"/>
      <c r="C366" s="1"/>
      <c r="D366" s="1"/>
      <c r="E366" s="1"/>
    </row>
    <row r="367" spans="2:5" x14ac:dyDescent="0.2">
      <c r="B367" s="1"/>
      <c r="C367" s="1"/>
      <c r="D367" s="1"/>
      <c r="E367" s="1"/>
    </row>
    <row r="368" spans="2:5" x14ac:dyDescent="0.2">
      <c r="B368" s="1"/>
      <c r="C368" s="1"/>
      <c r="D368" s="1"/>
      <c r="E368" s="1"/>
    </row>
    <row r="369" spans="2:5" x14ac:dyDescent="0.2">
      <c r="B369" s="1"/>
      <c r="C369" s="1"/>
      <c r="D369" s="1"/>
      <c r="E369" s="1"/>
    </row>
    <row r="370" spans="2:5" x14ac:dyDescent="0.2">
      <c r="B370" s="1"/>
      <c r="C370" s="1"/>
      <c r="D370" s="1"/>
      <c r="E370" s="1"/>
    </row>
    <row r="371" spans="2:5" x14ac:dyDescent="0.2">
      <c r="B371" s="1"/>
      <c r="C371" s="1"/>
      <c r="D371" s="1"/>
      <c r="E371" s="1"/>
    </row>
    <row r="372" spans="2:5" x14ac:dyDescent="0.2">
      <c r="B372" s="1"/>
      <c r="C372" s="1"/>
      <c r="D372" s="1"/>
      <c r="E372" s="1"/>
    </row>
    <row r="373" spans="2:5" x14ac:dyDescent="0.2">
      <c r="B373" s="1"/>
      <c r="C373" s="1"/>
      <c r="D373" s="1"/>
      <c r="E373" s="1"/>
    </row>
    <row r="374" spans="2:5" x14ac:dyDescent="0.2">
      <c r="B374" s="1"/>
      <c r="C374" s="1"/>
      <c r="D374" s="1"/>
      <c r="E374" s="1"/>
    </row>
    <row r="375" spans="2:5" x14ac:dyDescent="0.2">
      <c r="B375" s="1"/>
      <c r="C375" s="1"/>
      <c r="D375" s="1"/>
      <c r="E375" s="1"/>
    </row>
    <row r="376" spans="2:5" x14ac:dyDescent="0.2">
      <c r="B376" s="1"/>
      <c r="C376" s="1"/>
      <c r="D376" s="1"/>
      <c r="E376" s="1"/>
    </row>
    <row r="377" spans="2:5" x14ac:dyDescent="0.2">
      <c r="B377" s="1"/>
      <c r="C377" s="1"/>
      <c r="D377" s="1"/>
      <c r="E377" s="1"/>
    </row>
    <row r="378" spans="2:5" x14ac:dyDescent="0.2">
      <c r="B378" s="1"/>
      <c r="C378" s="1"/>
      <c r="D378" s="1"/>
      <c r="E378" s="1"/>
    </row>
    <row r="379" spans="2:5" x14ac:dyDescent="0.2">
      <c r="B379" s="1"/>
      <c r="C379" s="1"/>
      <c r="D379" s="1"/>
      <c r="E379" s="1"/>
    </row>
    <row r="380" spans="2:5" x14ac:dyDescent="0.2">
      <c r="B380" s="1"/>
      <c r="C380" s="1"/>
      <c r="D380" s="1"/>
      <c r="E380" s="1"/>
    </row>
    <row r="381" spans="2:5" x14ac:dyDescent="0.2">
      <c r="B381" s="1"/>
      <c r="C381" s="1"/>
      <c r="D381" s="1"/>
      <c r="E381" s="1"/>
    </row>
    <row r="382" spans="2:5" x14ac:dyDescent="0.2">
      <c r="B382" s="1"/>
      <c r="C382" s="1"/>
      <c r="D382" s="1"/>
      <c r="E382" s="1"/>
    </row>
    <row r="383" spans="2:5" x14ac:dyDescent="0.2">
      <c r="B383" s="1"/>
      <c r="C383" s="1"/>
      <c r="D383" s="1"/>
      <c r="E383" s="1"/>
    </row>
    <row r="384" spans="2:5" x14ac:dyDescent="0.2">
      <c r="B384" s="1"/>
      <c r="C384" s="1"/>
      <c r="D384" s="1"/>
      <c r="E384" s="1"/>
    </row>
    <row r="385" spans="2:5" x14ac:dyDescent="0.2">
      <c r="B385" s="1"/>
      <c r="C385" s="1"/>
      <c r="D385" s="1"/>
      <c r="E385" s="1"/>
    </row>
    <row r="386" spans="2:5" x14ac:dyDescent="0.2">
      <c r="B386" s="1"/>
      <c r="C386" s="1"/>
      <c r="D386" s="1"/>
      <c r="E386" s="1"/>
    </row>
    <row r="387" spans="2:5" x14ac:dyDescent="0.2">
      <c r="B387" s="1"/>
      <c r="C387" s="1"/>
      <c r="D387" s="1"/>
      <c r="E387" s="1"/>
    </row>
    <row r="388" spans="2:5" x14ac:dyDescent="0.2">
      <c r="B388" s="1"/>
      <c r="C388" s="1"/>
      <c r="D388" s="1"/>
      <c r="E388" s="1"/>
    </row>
    <row r="389" spans="2:5" x14ac:dyDescent="0.2">
      <c r="B389" s="1"/>
      <c r="C389" s="1"/>
      <c r="D389" s="1"/>
      <c r="E389" s="1"/>
    </row>
    <row r="390" spans="2:5" x14ac:dyDescent="0.2">
      <c r="B390" s="1"/>
      <c r="C390" s="1"/>
      <c r="D390" s="1"/>
      <c r="E390" s="1"/>
    </row>
    <row r="391" spans="2:5" x14ac:dyDescent="0.2">
      <c r="B391" s="1"/>
      <c r="C391" s="1"/>
      <c r="D391" s="1"/>
      <c r="E391" s="1"/>
    </row>
    <row r="392" spans="2:5" x14ac:dyDescent="0.2">
      <c r="B392" s="1"/>
      <c r="C392" s="1"/>
      <c r="D392" s="1"/>
      <c r="E392" s="1"/>
    </row>
    <row r="393" spans="2:5" x14ac:dyDescent="0.2">
      <c r="B393" s="1"/>
      <c r="C393" s="1"/>
      <c r="D393" s="1"/>
      <c r="E393" s="1"/>
    </row>
    <row r="394" spans="2:5" x14ac:dyDescent="0.2">
      <c r="B394" s="1"/>
      <c r="C394" s="1"/>
      <c r="D394" s="1"/>
      <c r="E394" s="1"/>
    </row>
    <row r="395" spans="2:5" x14ac:dyDescent="0.2">
      <c r="B395" s="1"/>
      <c r="C395" s="1"/>
      <c r="D395" s="1"/>
      <c r="E395" s="1"/>
    </row>
    <row r="396" spans="2:5" x14ac:dyDescent="0.2">
      <c r="B396" s="1"/>
      <c r="C396" s="1"/>
      <c r="D396" s="1"/>
      <c r="E396" s="1"/>
    </row>
    <row r="397" spans="2:5" x14ac:dyDescent="0.2">
      <c r="B397" s="1"/>
      <c r="C397" s="1"/>
      <c r="D397" s="1"/>
      <c r="E397" s="1"/>
    </row>
    <row r="398" spans="2:5" x14ac:dyDescent="0.2">
      <c r="B398" s="1"/>
      <c r="C398" s="1"/>
      <c r="D398" s="1"/>
      <c r="E398" s="1"/>
    </row>
    <row r="399" spans="2:5" x14ac:dyDescent="0.2">
      <c r="B399" s="1"/>
      <c r="C399" s="1"/>
      <c r="D399" s="1"/>
      <c r="E399" s="1"/>
    </row>
    <row r="400" spans="2:5" x14ac:dyDescent="0.2">
      <c r="B400" s="1"/>
      <c r="C400" s="1"/>
      <c r="D400" s="1"/>
      <c r="E400" s="1"/>
    </row>
    <row r="401" spans="2:5" x14ac:dyDescent="0.2">
      <c r="B401" s="1"/>
      <c r="C401" s="1"/>
      <c r="D401" s="1"/>
      <c r="E401" s="1"/>
    </row>
    <row r="402" spans="2:5" x14ac:dyDescent="0.2">
      <c r="B402" s="1"/>
      <c r="C402" s="1"/>
      <c r="D402" s="1"/>
      <c r="E402" s="1"/>
    </row>
    <row r="403" spans="2:5" x14ac:dyDescent="0.2">
      <c r="B403" s="1"/>
      <c r="C403" s="1"/>
      <c r="D403" s="1"/>
      <c r="E403" s="1"/>
    </row>
    <row r="404" spans="2:5" x14ac:dyDescent="0.2">
      <c r="B404" s="1"/>
      <c r="C404" s="1"/>
      <c r="D404" s="1"/>
      <c r="E404" s="1"/>
    </row>
    <row r="405" spans="2:5" x14ac:dyDescent="0.2">
      <c r="B405" s="1"/>
      <c r="C405" s="1"/>
      <c r="D405" s="1"/>
      <c r="E405" s="1"/>
    </row>
    <row r="406" spans="2:5" x14ac:dyDescent="0.2">
      <c r="B406" s="1"/>
      <c r="C406" s="1"/>
      <c r="D406" s="1"/>
      <c r="E406" s="1"/>
    </row>
    <row r="407" spans="2:5" x14ac:dyDescent="0.2">
      <c r="B407" s="1"/>
      <c r="C407" s="1"/>
      <c r="D407" s="1"/>
      <c r="E407" s="1"/>
    </row>
    <row r="408" spans="2:5" x14ac:dyDescent="0.2">
      <c r="B408" s="1"/>
      <c r="C408" s="1"/>
      <c r="D408" s="1"/>
      <c r="E408" s="1"/>
    </row>
    <row r="409" spans="2:5" x14ac:dyDescent="0.2">
      <c r="B409" s="1"/>
      <c r="C409" s="1"/>
      <c r="D409" s="1"/>
      <c r="E409" s="1"/>
    </row>
    <row r="410" spans="2:5" x14ac:dyDescent="0.2">
      <c r="B410" s="1"/>
      <c r="C410" s="1"/>
      <c r="D410" s="1"/>
      <c r="E410" s="1"/>
    </row>
    <row r="411" spans="2:5" x14ac:dyDescent="0.2">
      <c r="B411" s="1"/>
      <c r="C411" s="1"/>
      <c r="D411" s="1"/>
      <c r="E411" s="1"/>
    </row>
    <row r="412" spans="2:5" x14ac:dyDescent="0.2">
      <c r="B412" s="1"/>
      <c r="C412" s="1"/>
      <c r="D412" s="1"/>
      <c r="E412" s="1"/>
    </row>
    <row r="413" spans="2:5" x14ac:dyDescent="0.2">
      <c r="B413" s="1"/>
      <c r="C413" s="1"/>
      <c r="D413" s="1"/>
      <c r="E413" s="1"/>
    </row>
    <row r="414" spans="2:5" x14ac:dyDescent="0.2">
      <c r="B414" s="1"/>
      <c r="C414" s="1"/>
      <c r="D414" s="1"/>
      <c r="E414" s="1"/>
    </row>
    <row r="415" spans="2:5" x14ac:dyDescent="0.2">
      <c r="B415" s="1"/>
      <c r="C415" s="1"/>
      <c r="D415" s="1"/>
      <c r="E415" s="1"/>
    </row>
    <row r="416" spans="2:5" x14ac:dyDescent="0.2">
      <c r="B416" s="1"/>
      <c r="C416" s="1"/>
      <c r="D416" s="1"/>
      <c r="E416" s="1"/>
    </row>
    <row r="417" spans="2:5" x14ac:dyDescent="0.2">
      <c r="B417" s="1"/>
      <c r="C417" s="1"/>
      <c r="D417" s="1"/>
      <c r="E417" s="1"/>
    </row>
    <row r="418" spans="2:5" x14ac:dyDescent="0.2">
      <c r="B418" s="1"/>
      <c r="C418" s="1"/>
      <c r="D418" s="1"/>
      <c r="E418" s="1"/>
    </row>
    <row r="419" spans="2:5" x14ac:dyDescent="0.2">
      <c r="B419" s="1"/>
      <c r="C419" s="1"/>
      <c r="D419" s="1"/>
      <c r="E419" s="1"/>
    </row>
    <row r="420" spans="2:5" x14ac:dyDescent="0.2">
      <c r="B420" s="1"/>
      <c r="C420" s="1"/>
      <c r="D420" s="1"/>
      <c r="E420" s="1"/>
    </row>
    <row r="421" spans="2:5" x14ac:dyDescent="0.2">
      <c r="B421" s="1"/>
      <c r="C421" s="1"/>
      <c r="D421" s="1"/>
      <c r="E421" s="1"/>
    </row>
    <row r="422" spans="2:5" x14ac:dyDescent="0.2">
      <c r="B422" s="1"/>
      <c r="C422" s="1"/>
      <c r="D422" s="1"/>
      <c r="E422" s="1"/>
    </row>
    <row r="423" spans="2:5" x14ac:dyDescent="0.2">
      <c r="B423" s="1"/>
      <c r="C423" s="1"/>
      <c r="D423" s="1"/>
      <c r="E423" s="1"/>
    </row>
    <row r="424" spans="2:5" x14ac:dyDescent="0.2">
      <c r="B424" s="1"/>
      <c r="C424" s="1"/>
      <c r="D424" s="1"/>
      <c r="E424" s="1"/>
    </row>
    <row r="425" spans="2:5" x14ac:dyDescent="0.2">
      <c r="B425" s="1"/>
      <c r="C425" s="1"/>
      <c r="D425" s="1"/>
      <c r="E425" s="1"/>
    </row>
    <row r="426" spans="2:5" x14ac:dyDescent="0.2">
      <c r="B426" s="1"/>
      <c r="C426" s="1"/>
      <c r="D426" s="1"/>
      <c r="E426" s="1"/>
    </row>
    <row r="427" spans="2:5" x14ac:dyDescent="0.2">
      <c r="B427" s="1"/>
      <c r="C427" s="1"/>
      <c r="D427" s="1"/>
      <c r="E427" s="1"/>
    </row>
    <row r="428" spans="2:5" x14ac:dyDescent="0.2">
      <c r="B428" s="1"/>
      <c r="C428" s="1"/>
      <c r="D428" s="1"/>
      <c r="E428" s="1"/>
    </row>
    <row r="429" spans="2:5" x14ac:dyDescent="0.2">
      <c r="B429" s="1"/>
      <c r="C429" s="1"/>
      <c r="D429" s="1"/>
      <c r="E429" s="1"/>
    </row>
    <row r="430" spans="2:5" x14ac:dyDescent="0.2">
      <c r="B430" s="1"/>
      <c r="C430" s="1"/>
      <c r="D430" s="1"/>
      <c r="E430" s="1"/>
    </row>
    <row r="431" spans="2:5" x14ac:dyDescent="0.2">
      <c r="B431" s="1"/>
      <c r="C431" s="1"/>
      <c r="D431" s="1"/>
      <c r="E431" s="1"/>
    </row>
    <row r="432" spans="2:5" x14ac:dyDescent="0.2">
      <c r="B432" s="1"/>
      <c r="C432" s="1"/>
      <c r="D432" s="1"/>
      <c r="E432" s="1"/>
    </row>
    <row r="433" spans="2:5" x14ac:dyDescent="0.2">
      <c r="B433" s="1"/>
      <c r="C433" s="1"/>
      <c r="D433" s="1"/>
      <c r="E433" s="1"/>
    </row>
    <row r="434" spans="2:5" x14ac:dyDescent="0.2">
      <c r="B434" s="1"/>
      <c r="C434" s="1"/>
      <c r="D434" s="1"/>
      <c r="E434" s="1"/>
    </row>
    <row r="435" spans="2:5" x14ac:dyDescent="0.2">
      <c r="B435" s="1"/>
      <c r="C435" s="1"/>
      <c r="D435" s="1"/>
      <c r="E435" s="1"/>
    </row>
    <row r="436" spans="2:5" x14ac:dyDescent="0.2">
      <c r="B436" s="1"/>
      <c r="C436" s="1"/>
      <c r="D436" s="1"/>
      <c r="E436" s="1"/>
    </row>
    <row r="437" spans="2:5" x14ac:dyDescent="0.2">
      <c r="B437" s="1"/>
      <c r="C437" s="1"/>
      <c r="D437" s="1"/>
      <c r="E437" s="1"/>
    </row>
    <row r="438" spans="2:5" x14ac:dyDescent="0.2">
      <c r="B438" s="1"/>
      <c r="C438" s="1"/>
      <c r="D438" s="1"/>
      <c r="E438" s="1"/>
    </row>
    <row r="439" spans="2:5" x14ac:dyDescent="0.2">
      <c r="B439" s="1"/>
      <c r="C439" s="1"/>
      <c r="D439" s="1"/>
      <c r="E439" s="1"/>
    </row>
    <row r="440" spans="2:5" x14ac:dyDescent="0.2">
      <c r="B440" s="1"/>
      <c r="C440" s="1"/>
      <c r="D440" s="1"/>
      <c r="E440" s="1"/>
    </row>
    <row r="441" spans="2:5" x14ac:dyDescent="0.2">
      <c r="B441" s="1"/>
      <c r="C441" s="1"/>
      <c r="D441" s="1"/>
      <c r="E441" s="1"/>
    </row>
    <row r="442" spans="2:5" x14ac:dyDescent="0.2">
      <c r="B442" s="1"/>
      <c r="C442" s="1"/>
      <c r="D442" s="1"/>
      <c r="E442" s="1"/>
    </row>
    <row r="443" spans="2:5" x14ac:dyDescent="0.2">
      <c r="B443" s="1"/>
      <c r="C443" s="1"/>
      <c r="D443" s="1"/>
      <c r="E443" s="1"/>
    </row>
    <row r="444" spans="2:5" x14ac:dyDescent="0.2">
      <c r="B444" s="1"/>
      <c r="C444" s="1"/>
      <c r="D444" s="1"/>
      <c r="E444" s="1"/>
    </row>
    <row r="445" spans="2:5" x14ac:dyDescent="0.2">
      <c r="B445" s="1"/>
      <c r="C445" s="1"/>
      <c r="D445" s="1"/>
      <c r="E445" s="1"/>
    </row>
    <row r="446" spans="2:5" x14ac:dyDescent="0.2">
      <c r="B446" s="1"/>
      <c r="C446" s="1"/>
      <c r="D446" s="1"/>
      <c r="E446" s="1"/>
    </row>
    <row r="447" spans="2:5" x14ac:dyDescent="0.2">
      <c r="B447" s="1"/>
      <c r="C447" s="1"/>
      <c r="D447" s="1"/>
      <c r="E447" s="1"/>
    </row>
    <row r="448" spans="2:5" x14ac:dyDescent="0.2">
      <c r="B448" s="1"/>
      <c r="C448" s="1"/>
      <c r="D448" s="1"/>
      <c r="E448" s="1"/>
    </row>
    <row r="449" spans="2:5" x14ac:dyDescent="0.2">
      <c r="B449" s="1"/>
      <c r="C449" s="1"/>
      <c r="D449" s="1"/>
      <c r="E449" s="1"/>
    </row>
    <row r="450" spans="2:5" x14ac:dyDescent="0.2">
      <c r="B450" s="1"/>
      <c r="C450" s="1"/>
      <c r="D450" s="1"/>
      <c r="E450" s="1"/>
    </row>
    <row r="451" spans="2:5" x14ac:dyDescent="0.2">
      <c r="B451" s="1"/>
      <c r="C451" s="1"/>
      <c r="D451" s="1"/>
      <c r="E451" s="1"/>
    </row>
    <row r="452" spans="2:5" x14ac:dyDescent="0.2">
      <c r="B452" s="1"/>
      <c r="C452" s="1"/>
      <c r="D452" s="1"/>
      <c r="E452" s="1"/>
    </row>
    <row r="453" spans="2:5" x14ac:dyDescent="0.2">
      <c r="B453" s="1"/>
      <c r="C453" s="1"/>
      <c r="D453" s="1"/>
      <c r="E453" s="1"/>
    </row>
    <row r="454" spans="2:5" x14ac:dyDescent="0.2">
      <c r="B454" s="1"/>
      <c r="C454" s="1"/>
      <c r="D454" s="1"/>
      <c r="E454" s="1"/>
    </row>
    <row r="455" spans="2:5" x14ac:dyDescent="0.2">
      <c r="B455" s="1"/>
      <c r="C455" s="1"/>
      <c r="D455" s="1"/>
      <c r="E455" s="1"/>
    </row>
    <row r="456" spans="2:5" x14ac:dyDescent="0.2">
      <c r="B456" s="1"/>
      <c r="C456" s="1"/>
      <c r="D456" s="1"/>
      <c r="E456" s="1"/>
    </row>
    <row r="457" spans="2:5" x14ac:dyDescent="0.2">
      <c r="B457" s="1"/>
      <c r="C457" s="1"/>
      <c r="D457" s="1"/>
      <c r="E457" s="1"/>
    </row>
    <row r="458" spans="2:5" x14ac:dyDescent="0.2">
      <c r="B458" s="1"/>
      <c r="C458" s="1"/>
      <c r="D458" s="1"/>
      <c r="E458" s="1"/>
    </row>
    <row r="459" spans="2:5" x14ac:dyDescent="0.2">
      <c r="B459" s="1"/>
      <c r="C459" s="1"/>
      <c r="D459" s="1"/>
      <c r="E459" s="1"/>
    </row>
    <row r="460" spans="2:5" x14ac:dyDescent="0.2">
      <c r="B460" s="1"/>
      <c r="C460" s="1"/>
      <c r="D460" s="1"/>
      <c r="E460" s="1"/>
    </row>
    <row r="461" spans="2:5" x14ac:dyDescent="0.2">
      <c r="B461" s="1"/>
      <c r="C461" s="1"/>
      <c r="D461" s="1"/>
      <c r="E461" s="1"/>
    </row>
    <row r="462" spans="2:5" x14ac:dyDescent="0.2">
      <c r="B462" s="1"/>
      <c r="C462" s="1"/>
      <c r="D462" s="1"/>
      <c r="E462" s="1"/>
    </row>
    <row r="463" spans="2:5" x14ac:dyDescent="0.2">
      <c r="B463" s="1"/>
      <c r="C463" s="1"/>
      <c r="D463" s="1"/>
      <c r="E463" s="1"/>
    </row>
    <row r="464" spans="2:5" x14ac:dyDescent="0.2">
      <c r="B464" s="1"/>
      <c r="C464" s="1"/>
      <c r="D464" s="1"/>
      <c r="E464" s="1"/>
    </row>
    <row r="465" spans="2:5" x14ac:dyDescent="0.2">
      <c r="B465" s="1"/>
      <c r="C465" s="1"/>
      <c r="D465" s="1"/>
      <c r="E465" s="1"/>
    </row>
    <row r="466" spans="2:5" x14ac:dyDescent="0.2">
      <c r="B466" s="1"/>
      <c r="C466" s="1"/>
      <c r="D466" s="1"/>
      <c r="E466" s="1"/>
    </row>
    <row r="467" spans="2:5" x14ac:dyDescent="0.2">
      <c r="B467" s="1"/>
      <c r="C467" s="1"/>
      <c r="D467" s="1"/>
      <c r="E467" s="1"/>
    </row>
    <row r="468" spans="2:5" x14ac:dyDescent="0.2">
      <c r="B468" s="1"/>
      <c r="C468" s="1"/>
      <c r="D468" s="1"/>
      <c r="E468" s="1"/>
    </row>
    <row r="469" spans="2:5" x14ac:dyDescent="0.2">
      <c r="B469" s="1"/>
      <c r="C469" s="1"/>
      <c r="D469" s="1"/>
      <c r="E469" s="1"/>
    </row>
    <row r="470" spans="2:5" x14ac:dyDescent="0.2">
      <c r="B470" s="1"/>
      <c r="C470" s="1"/>
      <c r="D470" s="1"/>
      <c r="E470" s="1"/>
    </row>
    <row r="471" spans="2:5" x14ac:dyDescent="0.2">
      <c r="B471" s="1"/>
      <c r="C471" s="1"/>
      <c r="D471" s="1"/>
      <c r="E471" s="1"/>
    </row>
    <row r="472" spans="2:5" x14ac:dyDescent="0.2">
      <c r="B472" s="1"/>
      <c r="C472" s="1"/>
      <c r="D472" s="1"/>
      <c r="E472" s="1"/>
    </row>
    <row r="473" spans="2:5" x14ac:dyDescent="0.2">
      <c r="B473" s="1"/>
      <c r="C473" s="1"/>
      <c r="D473" s="1"/>
      <c r="E473" s="1"/>
    </row>
    <row r="474" spans="2:5" x14ac:dyDescent="0.2">
      <c r="B474" s="1"/>
      <c r="C474" s="1"/>
      <c r="D474" s="1"/>
      <c r="E474" s="1"/>
    </row>
    <row r="475" spans="2:5" x14ac:dyDescent="0.2">
      <c r="B475" s="1"/>
      <c r="C475" s="1"/>
      <c r="D475" s="1"/>
      <c r="E475" s="1"/>
    </row>
    <row r="476" spans="2:5" x14ac:dyDescent="0.2">
      <c r="B476" s="1"/>
      <c r="C476" s="1"/>
      <c r="D476" s="1"/>
      <c r="E476" s="1"/>
    </row>
    <row r="477" spans="2:5" x14ac:dyDescent="0.2">
      <c r="B477" s="1"/>
      <c r="C477" s="1"/>
      <c r="D477" s="1"/>
      <c r="E477" s="1"/>
    </row>
    <row r="478" spans="2:5" x14ac:dyDescent="0.2">
      <c r="B478" s="1"/>
      <c r="C478" s="1"/>
      <c r="D478" s="1"/>
      <c r="E478" s="1"/>
    </row>
    <row r="479" spans="2:5" x14ac:dyDescent="0.2">
      <c r="B479" s="1"/>
      <c r="C479" s="1"/>
      <c r="D479" s="1"/>
      <c r="E479" s="1"/>
    </row>
    <row r="480" spans="2:5" x14ac:dyDescent="0.2">
      <c r="B480" s="1"/>
      <c r="C480" s="1"/>
      <c r="D480" s="1"/>
      <c r="E480" s="1"/>
    </row>
    <row r="481" spans="2:5" x14ac:dyDescent="0.2">
      <c r="B481" s="1"/>
      <c r="C481" s="1"/>
      <c r="D481" s="1"/>
      <c r="E481" s="1"/>
    </row>
    <row r="482" spans="2:5" x14ac:dyDescent="0.2">
      <c r="B482" s="1"/>
      <c r="C482" s="1"/>
      <c r="D482" s="1"/>
      <c r="E482" s="1"/>
    </row>
    <row r="483" spans="2:5" x14ac:dyDescent="0.2">
      <c r="B483" s="1"/>
      <c r="C483" s="1"/>
      <c r="D483" s="1"/>
      <c r="E483" s="1"/>
    </row>
    <row r="484" spans="2:5" x14ac:dyDescent="0.2">
      <c r="B484" s="1"/>
      <c r="C484" s="1"/>
      <c r="D484" s="1"/>
      <c r="E484" s="1"/>
    </row>
    <row r="485" spans="2:5" x14ac:dyDescent="0.2">
      <c r="B485" s="1"/>
      <c r="C485" s="1"/>
      <c r="D485" s="1"/>
      <c r="E485" s="1"/>
    </row>
    <row r="486" spans="2:5" x14ac:dyDescent="0.2">
      <c r="B486" s="1"/>
      <c r="C486" s="1"/>
      <c r="D486" s="1"/>
      <c r="E486" s="1"/>
    </row>
    <row r="487" spans="2:5" x14ac:dyDescent="0.2">
      <c r="B487" s="1"/>
      <c r="C487" s="1"/>
      <c r="D487" s="1"/>
      <c r="E487" s="1"/>
    </row>
    <row r="488" spans="2:5" x14ac:dyDescent="0.2">
      <c r="B488" s="1"/>
      <c r="C488" s="1"/>
      <c r="D488" s="1"/>
      <c r="E488" s="1"/>
    </row>
    <row r="489" spans="2:5" x14ac:dyDescent="0.2">
      <c r="B489" s="1"/>
      <c r="C489" s="1"/>
      <c r="D489" s="1"/>
      <c r="E489" s="1"/>
    </row>
    <row r="490" spans="2:5" x14ac:dyDescent="0.2">
      <c r="B490" s="1"/>
      <c r="C490" s="1"/>
      <c r="D490" s="1"/>
      <c r="E490" s="1"/>
    </row>
    <row r="491" spans="2:5" x14ac:dyDescent="0.2">
      <c r="B491" s="1"/>
      <c r="C491" s="1"/>
      <c r="D491" s="1"/>
      <c r="E491" s="1"/>
    </row>
    <row r="492" spans="2:5" x14ac:dyDescent="0.2">
      <c r="B492" s="1"/>
      <c r="C492" s="1"/>
      <c r="D492" s="1"/>
      <c r="E492" s="1"/>
    </row>
    <row r="493" spans="2:5" x14ac:dyDescent="0.2">
      <c r="B493" s="1"/>
      <c r="C493" s="1"/>
      <c r="D493" s="1"/>
      <c r="E493" s="1"/>
    </row>
    <row r="494" spans="2:5" x14ac:dyDescent="0.2">
      <c r="B494" s="1"/>
      <c r="C494" s="1"/>
      <c r="D494" s="1"/>
      <c r="E494" s="1"/>
    </row>
    <row r="495" spans="2:5" x14ac:dyDescent="0.2">
      <c r="B495" s="1"/>
      <c r="C495" s="1"/>
      <c r="D495" s="1"/>
      <c r="E495" s="1"/>
    </row>
    <row r="496" spans="2:5" x14ac:dyDescent="0.2">
      <c r="B496" s="1"/>
      <c r="C496" s="1"/>
      <c r="D496" s="1"/>
      <c r="E496" s="1"/>
    </row>
    <row r="497" spans="2:5" x14ac:dyDescent="0.2">
      <c r="B497" s="1"/>
      <c r="C497" s="1"/>
      <c r="D497" s="1"/>
      <c r="E497" s="1"/>
    </row>
    <row r="498" spans="2:5" x14ac:dyDescent="0.2">
      <c r="B498" s="1"/>
      <c r="C498" s="1"/>
      <c r="D498" s="1"/>
      <c r="E498" s="1"/>
    </row>
    <row r="499" spans="2:5" x14ac:dyDescent="0.2">
      <c r="B499" s="1"/>
      <c r="C499" s="1"/>
      <c r="D499" s="1"/>
      <c r="E499" s="1"/>
    </row>
    <row r="500" spans="2:5" x14ac:dyDescent="0.2">
      <c r="B500" s="1"/>
      <c r="C500" s="1"/>
      <c r="D500" s="1"/>
      <c r="E500" s="1"/>
    </row>
    <row r="501" spans="2:5" x14ac:dyDescent="0.2">
      <c r="B501" s="1"/>
      <c r="C501" s="1"/>
      <c r="D501" s="1"/>
      <c r="E501" s="1"/>
    </row>
    <row r="502" spans="2:5" x14ac:dyDescent="0.2">
      <c r="B502" s="1"/>
      <c r="C502" s="1"/>
      <c r="D502" s="1"/>
      <c r="E502" s="1"/>
    </row>
    <row r="503" spans="2:5" x14ac:dyDescent="0.2">
      <c r="B503" s="1"/>
      <c r="C503" s="1"/>
      <c r="D503" s="1"/>
      <c r="E503" s="1"/>
    </row>
    <row r="504" spans="2:5" x14ac:dyDescent="0.2">
      <c r="B504" s="1"/>
      <c r="C504" s="1"/>
      <c r="D504" s="1"/>
      <c r="E504" s="1"/>
    </row>
    <row r="505" spans="2:5" x14ac:dyDescent="0.2">
      <c r="B505" s="1"/>
      <c r="C505" s="1"/>
      <c r="D505" s="1"/>
      <c r="E505" s="1"/>
    </row>
    <row r="506" spans="2:5" x14ac:dyDescent="0.2">
      <c r="B506" s="1"/>
      <c r="C506" s="1"/>
      <c r="D506" s="1"/>
      <c r="E506" s="1"/>
    </row>
    <row r="507" spans="2:5" x14ac:dyDescent="0.2">
      <c r="B507" s="1"/>
      <c r="C507" s="1"/>
      <c r="D507" s="1"/>
      <c r="E507" s="1"/>
    </row>
    <row r="508" spans="2:5" x14ac:dyDescent="0.2">
      <c r="B508" s="1"/>
      <c r="C508" s="1"/>
      <c r="D508" s="1"/>
      <c r="E508" s="1"/>
    </row>
    <row r="509" spans="2:5" x14ac:dyDescent="0.2">
      <c r="B509" s="1"/>
      <c r="C509" s="1"/>
      <c r="D509" s="1"/>
      <c r="E509" s="1"/>
    </row>
    <row r="510" spans="2:5" x14ac:dyDescent="0.2">
      <c r="B510" s="1"/>
      <c r="C510" s="1"/>
      <c r="D510" s="1"/>
      <c r="E510" s="1"/>
    </row>
    <row r="511" spans="2:5" x14ac:dyDescent="0.2">
      <c r="B511" s="1"/>
      <c r="C511" s="1"/>
      <c r="D511" s="1"/>
      <c r="E511" s="1"/>
    </row>
    <row r="512" spans="2:5" x14ac:dyDescent="0.2">
      <c r="B512" s="1"/>
      <c r="C512" s="1"/>
      <c r="D512" s="1"/>
      <c r="E512" s="1"/>
    </row>
    <row r="513" spans="2:5" x14ac:dyDescent="0.2">
      <c r="B513" s="1"/>
      <c r="C513" s="1"/>
      <c r="D513" s="1"/>
      <c r="E513" s="1"/>
    </row>
    <row r="514" spans="2:5" x14ac:dyDescent="0.2">
      <c r="B514" s="1"/>
      <c r="C514" s="1"/>
      <c r="D514" s="1"/>
      <c r="E514" s="1"/>
    </row>
    <row r="515" spans="2:5" x14ac:dyDescent="0.2">
      <c r="B515" s="1"/>
      <c r="C515" s="1"/>
      <c r="D515" s="1"/>
      <c r="E515" s="1"/>
    </row>
    <row r="516" spans="2:5" x14ac:dyDescent="0.2">
      <c r="B516" s="1"/>
      <c r="C516" s="1"/>
      <c r="D516" s="1"/>
      <c r="E516" s="1"/>
    </row>
    <row r="517" spans="2:5" x14ac:dyDescent="0.2">
      <c r="B517" s="1"/>
      <c r="C517" s="1"/>
      <c r="D517" s="1"/>
      <c r="E517" s="1"/>
    </row>
    <row r="518" spans="2:5" x14ac:dyDescent="0.2">
      <c r="B518" s="1"/>
      <c r="C518" s="1"/>
      <c r="D518" s="1"/>
      <c r="E518" s="1"/>
    </row>
    <row r="519" spans="2:5" x14ac:dyDescent="0.2">
      <c r="B519" s="1"/>
      <c r="C519" s="1"/>
      <c r="D519" s="1"/>
      <c r="E519" s="1"/>
    </row>
    <row r="520" spans="2:5" x14ac:dyDescent="0.2">
      <c r="B520" s="1"/>
      <c r="C520" s="1"/>
      <c r="D520" s="1"/>
      <c r="E520" s="1"/>
    </row>
    <row r="521" spans="2:5" x14ac:dyDescent="0.2">
      <c r="B521" s="1"/>
      <c r="C521" s="1"/>
      <c r="D521" s="1"/>
      <c r="E521" s="1"/>
    </row>
    <row r="522" spans="2:5" x14ac:dyDescent="0.2">
      <c r="B522" s="1"/>
      <c r="C522" s="1"/>
      <c r="D522" s="1"/>
      <c r="E522" s="1"/>
    </row>
    <row r="523" spans="2:5" x14ac:dyDescent="0.2">
      <c r="B523" s="1"/>
      <c r="C523" s="1"/>
      <c r="D523" s="1"/>
      <c r="E523" s="1"/>
    </row>
    <row r="524" spans="2:5" x14ac:dyDescent="0.2">
      <c r="B524" s="1"/>
      <c r="C524" s="1"/>
      <c r="D524" s="1"/>
      <c r="E524" s="1"/>
    </row>
    <row r="525" spans="2:5" x14ac:dyDescent="0.2">
      <c r="B525" s="1"/>
      <c r="C525" s="1"/>
      <c r="D525" s="1"/>
      <c r="E525" s="1"/>
    </row>
    <row r="526" spans="2:5" x14ac:dyDescent="0.2">
      <c r="B526" s="1"/>
      <c r="C526" s="1"/>
      <c r="D526" s="1"/>
      <c r="E526" s="1"/>
    </row>
    <row r="527" spans="2:5" x14ac:dyDescent="0.2">
      <c r="B527" s="1"/>
      <c r="C527" s="1"/>
      <c r="D527" s="1"/>
      <c r="E527" s="1"/>
    </row>
    <row r="528" spans="2:5" x14ac:dyDescent="0.2">
      <c r="B528" s="1"/>
      <c r="C528" s="1"/>
      <c r="D528" s="1"/>
      <c r="E528" s="1"/>
    </row>
    <row r="529" spans="2:5" x14ac:dyDescent="0.2">
      <c r="B529" s="1"/>
      <c r="C529" s="1"/>
      <c r="D529" s="1"/>
      <c r="E529" s="1"/>
    </row>
    <row r="530" spans="2:5" x14ac:dyDescent="0.2">
      <c r="B530" s="1"/>
      <c r="C530" s="1"/>
      <c r="D530" s="1"/>
      <c r="E530" s="1"/>
    </row>
    <row r="531" spans="2:5" x14ac:dyDescent="0.2">
      <c r="B531" s="1"/>
      <c r="C531" s="1"/>
      <c r="D531" s="1"/>
      <c r="E531" s="1"/>
    </row>
    <row r="532" spans="2:5" x14ac:dyDescent="0.2">
      <c r="B532" s="1"/>
      <c r="C532" s="1"/>
      <c r="D532" s="1"/>
      <c r="E532" s="1"/>
    </row>
    <row r="533" spans="2:5" x14ac:dyDescent="0.2">
      <c r="B533" s="1"/>
      <c r="C533" s="1"/>
      <c r="D533" s="1"/>
      <c r="E533" s="1"/>
    </row>
    <row r="534" spans="2:5" x14ac:dyDescent="0.2">
      <c r="B534" s="1"/>
      <c r="C534" s="1"/>
      <c r="D534" s="1"/>
      <c r="E534" s="1"/>
    </row>
    <row r="535" spans="2:5" x14ac:dyDescent="0.2">
      <c r="B535" s="1"/>
      <c r="C535" s="1"/>
      <c r="D535" s="1"/>
      <c r="E535" s="1"/>
    </row>
    <row r="536" spans="2:5" x14ac:dyDescent="0.2">
      <c r="B536" s="1"/>
      <c r="C536" s="1"/>
      <c r="D536" s="1"/>
      <c r="E536" s="1"/>
    </row>
    <row r="537" spans="2:5" x14ac:dyDescent="0.2">
      <c r="B537" s="1"/>
      <c r="C537" s="1"/>
      <c r="D537" s="1"/>
      <c r="E537" s="1"/>
    </row>
    <row r="538" spans="2:5" x14ac:dyDescent="0.2">
      <c r="B538" s="1"/>
      <c r="C538" s="1"/>
      <c r="D538" s="1"/>
      <c r="E538" s="1"/>
    </row>
    <row r="539" spans="2:5" x14ac:dyDescent="0.2">
      <c r="B539" s="1"/>
      <c r="C539" s="1"/>
      <c r="D539" s="1"/>
      <c r="E539" s="1"/>
    </row>
    <row r="540" spans="2:5" x14ac:dyDescent="0.2">
      <c r="B540" s="1"/>
      <c r="C540" s="1"/>
      <c r="D540" s="1"/>
      <c r="E540" s="1"/>
    </row>
    <row r="541" spans="2:5" x14ac:dyDescent="0.2">
      <c r="B541" s="1"/>
      <c r="C541" s="1"/>
      <c r="D541" s="1"/>
      <c r="E541" s="1"/>
    </row>
    <row r="542" spans="2:5" x14ac:dyDescent="0.2">
      <c r="B542" s="1"/>
      <c r="C542" s="1"/>
      <c r="D542" s="1"/>
      <c r="E542" s="1"/>
    </row>
    <row r="543" spans="2:5" x14ac:dyDescent="0.2">
      <c r="B543" s="1"/>
      <c r="C543" s="1"/>
      <c r="D543" s="1"/>
      <c r="E543" s="1"/>
    </row>
    <row r="544" spans="2:5" x14ac:dyDescent="0.2">
      <c r="B544" s="1"/>
      <c r="C544" s="1"/>
      <c r="D544" s="1"/>
      <c r="E544" s="1"/>
    </row>
    <row r="545" spans="2:5" x14ac:dyDescent="0.2">
      <c r="B545" s="1"/>
      <c r="C545" s="1"/>
      <c r="D545" s="1"/>
      <c r="E545" s="1"/>
    </row>
    <row r="546" spans="2:5" x14ac:dyDescent="0.2">
      <c r="B546" s="1"/>
      <c r="C546" s="1"/>
      <c r="D546" s="1"/>
      <c r="E546" s="1"/>
    </row>
    <row r="547" spans="2:5" x14ac:dyDescent="0.2">
      <c r="B547" s="1"/>
      <c r="C547" s="1"/>
      <c r="D547" s="1"/>
      <c r="E547" s="1"/>
    </row>
    <row r="548" spans="2:5" x14ac:dyDescent="0.2">
      <c r="B548" s="1"/>
      <c r="C548" s="1"/>
      <c r="D548" s="1"/>
      <c r="E548" s="1"/>
    </row>
    <row r="549" spans="2:5" x14ac:dyDescent="0.2">
      <c r="B549" s="1"/>
      <c r="C549" s="1"/>
      <c r="D549" s="1"/>
      <c r="E549" s="1"/>
    </row>
    <row r="550" spans="2:5" x14ac:dyDescent="0.2">
      <c r="B550" s="1"/>
      <c r="C550" s="1"/>
      <c r="D550" s="1"/>
      <c r="E550" s="1"/>
    </row>
    <row r="551" spans="2:5" x14ac:dyDescent="0.2">
      <c r="B551" s="1"/>
      <c r="C551" s="1"/>
      <c r="D551" s="1"/>
      <c r="E551" s="1"/>
    </row>
    <row r="552" spans="2:5" x14ac:dyDescent="0.2">
      <c r="B552" s="1"/>
      <c r="C552" s="1"/>
      <c r="D552" s="1"/>
      <c r="E552" s="1"/>
    </row>
    <row r="553" spans="2:5" x14ac:dyDescent="0.2">
      <c r="B553" s="1"/>
      <c r="C553" s="1"/>
      <c r="D553" s="1"/>
      <c r="E553" s="1"/>
    </row>
    <row r="554" spans="2:5" x14ac:dyDescent="0.2">
      <c r="B554" s="1"/>
      <c r="C554" s="1"/>
      <c r="D554" s="1"/>
      <c r="E554" s="1"/>
    </row>
    <row r="555" spans="2:5" x14ac:dyDescent="0.2">
      <c r="B555" s="1"/>
      <c r="C555" s="1"/>
      <c r="D555" s="1"/>
      <c r="E555" s="1"/>
    </row>
    <row r="556" spans="2:5" x14ac:dyDescent="0.2">
      <c r="B556" s="1"/>
      <c r="C556" s="1"/>
      <c r="D556" s="1"/>
      <c r="E556" s="1"/>
    </row>
    <row r="557" spans="2:5" x14ac:dyDescent="0.2">
      <c r="B557" s="1"/>
      <c r="C557" s="1"/>
      <c r="D557" s="1"/>
      <c r="E557" s="1"/>
    </row>
    <row r="558" spans="2:5" x14ac:dyDescent="0.2">
      <c r="B558" s="1"/>
      <c r="C558" s="1"/>
      <c r="D558" s="1"/>
      <c r="E558" s="1"/>
    </row>
    <row r="559" spans="2:5" x14ac:dyDescent="0.2">
      <c r="B559" s="1"/>
      <c r="C559" s="1"/>
      <c r="D559" s="1"/>
      <c r="E559" s="1"/>
    </row>
    <row r="560" spans="2:5" x14ac:dyDescent="0.2">
      <c r="B560" s="1"/>
      <c r="C560" s="1"/>
      <c r="D560" s="1"/>
      <c r="E560" s="1"/>
    </row>
    <row r="561" spans="2:5" x14ac:dyDescent="0.2">
      <c r="B561" s="1"/>
      <c r="C561" s="1"/>
      <c r="D561" s="1"/>
      <c r="E561" s="1"/>
    </row>
    <row r="562" spans="2:5" x14ac:dyDescent="0.2">
      <c r="B562" s="1"/>
      <c r="C562" s="1"/>
      <c r="D562" s="1"/>
      <c r="E562" s="1"/>
    </row>
    <row r="563" spans="2:5" x14ac:dyDescent="0.2">
      <c r="B563" s="1"/>
      <c r="C563" s="1"/>
      <c r="D563" s="1"/>
      <c r="E563" s="1"/>
    </row>
    <row r="564" spans="2:5" x14ac:dyDescent="0.2">
      <c r="B564" s="1"/>
      <c r="C564" s="1"/>
      <c r="D564" s="1"/>
      <c r="E564" s="1"/>
    </row>
    <row r="565" spans="2:5" x14ac:dyDescent="0.2">
      <c r="B565" s="1"/>
      <c r="C565" s="1"/>
      <c r="D565" s="1"/>
      <c r="E565" s="1"/>
    </row>
    <row r="566" spans="2:5" x14ac:dyDescent="0.2">
      <c r="B566" s="1"/>
      <c r="C566" s="1"/>
      <c r="D566" s="1"/>
      <c r="E566" s="1"/>
    </row>
    <row r="567" spans="2:5" x14ac:dyDescent="0.2">
      <c r="B567" s="1"/>
      <c r="C567" s="1"/>
      <c r="D567" s="1"/>
      <c r="E567" s="1"/>
    </row>
    <row r="568" spans="2:5" x14ac:dyDescent="0.2">
      <c r="B568" s="1"/>
      <c r="C568" s="1"/>
      <c r="D568" s="1"/>
      <c r="E568" s="1"/>
    </row>
    <row r="569" spans="2:5" x14ac:dyDescent="0.2">
      <c r="B569" s="1"/>
      <c r="C569" s="1"/>
      <c r="D569" s="1"/>
      <c r="E569" s="1"/>
    </row>
    <row r="570" spans="2:5" x14ac:dyDescent="0.2">
      <c r="B570" s="1"/>
      <c r="C570" s="1"/>
      <c r="D570" s="1"/>
      <c r="E570" s="1"/>
    </row>
    <row r="571" spans="2:5" x14ac:dyDescent="0.2">
      <c r="B571" s="1"/>
      <c r="C571" s="1"/>
      <c r="D571" s="1"/>
      <c r="E571" s="1"/>
    </row>
    <row r="572" spans="2:5" x14ac:dyDescent="0.2">
      <c r="B572" s="1"/>
      <c r="C572" s="1"/>
      <c r="D572" s="1"/>
      <c r="E572" s="1"/>
    </row>
    <row r="573" spans="2:5" x14ac:dyDescent="0.2">
      <c r="B573" s="1"/>
      <c r="C573" s="1"/>
      <c r="D573" s="1"/>
      <c r="E573" s="1"/>
    </row>
    <row r="574" spans="2:5" x14ac:dyDescent="0.2">
      <c r="B574" s="1"/>
      <c r="C574" s="1"/>
      <c r="D574" s="1"/>
      <c r="E574" s="1"/>
    </row>
    <row r="575" spans="2:5" x14ac:dyDescent="0.2">
      <c r="B575" s="1"/>
      <c r="C575" s="1"/>
      <c r="D575" s="1"/>
      <c r="E575" s="1"/>
    </row>
    <row r="576" spans="2:5" x14ac:dyDescent="0.2">
      <c r="B576" s="1"/>
      <c r="C576" s="1"/>
      <c r="D576" s="1"/>
      <c r="E576" s="1"/>
    </row>
    <row r="577" spans="2:5" x14ac:dyDescent="0.2">
      <c r="B577" s="1"/>
      <c r="C577" s="1"/>
      <c r="D577" s="1"/>
      <c r="E577" s="1"/>
    </row>
    <row r="578" spans="2:5" x14ac:dyDescent="0.2">
      <c r="B578" s="1"/>
      <c r="C578" s="1"/>
      <c r="D578" s="1"/>
      <c r="E578" s="1"/>
    </row>
    <row r="579" spans="2:5" x14ac:dyDescent="0.2">
      <c r="B579" s="1"/>
      <c r="C579" s="1"/>
      <c r="D579" s="1"/>
      <c r="E579" s="1"/>
    </row>
    <row r="580" spans="2:5" x14ac:dyDescent="0.2">
      <c r="B580" s="1"/>
      <c r="C580" s="1"/>
      <c r="D580" s="1"/>
      <c r="E580" s="1"/>
    </row>
    <row r="581" spans="2:5" x14ac:dyDescent="0.2">
      <c r="B581" s="1"/>
      <c r="C581" s="1"/>
      <c r="D581" s="1"/>
      <c r="E581" s="1"/>
    </row>
    <row r="582" spans="2:5" x14ac:dyDescent="0.2">
      <c r="B582" s="1"/>
      <c r="C582" s="1"/>
      <c r="D582" s="1"/>
      <c r="E582" s="1"/>
    </row>
    <row r="583" spans="2:5" x14ac:dyDescent="0.2">
      <c r="B583" s="1"/>
      <c r="C583" s="1"/>
      <c r="D583" s="1"/>
      <c r="E583" s="1"/>
    </row>
    <row r="584" spans="2:5" x14ac:dyDescent="0.2">
      <c r="B584" s="1"/>
      <c r="C584" s="1"/>
      <c r="D584" s="1"/>
      <c r="E584" s="1"/>
    </row>
    <row r="585" spans="2:5" x14ac:dyDescent="0.2">
      <c r="B585" s="1"/>
      <c r="C585" s="1"/>
      <c r="D585" s="1"/>
      <c r="E585" s="1"/>
    </row>
    <row r="586" spans="2:5" x14ac:dyDescent="0.2">
      <c r="B586" s="1"/>
      <c r="C586" s="1"/>
      <c r="D586" s="1"/>
      <c r="E586" s="1"/>
    </row>
    <row r="587" spans="2:5" x14ac:dyDescent="0.2">
      <c r="B587" s="1"/>
      <c r="C587" s="1"/>
      <c r="D587" s="1"/>
      <c r="E587" s="1"/>
    </row>
    <row r="588" spans="2:5" x14ac:dyDescent="0.2">
      <c r="B588" s="1"/>
      <c r="C588" s="1"/>
      <c r="D588" s="1"/>
      <c r="E588" s="1"/>
    </row>
    <row r="589" spans="2:5" ht="12" customHeight="1" x14ac:dyDescent="0.2">
      <c r="B589" s="1"/>
      <c r="C589" s="1"/>
      <c r="D589" s="1"/>
      <c r="E589" s="1"/>
    </row>
    <row r="590" spans="2:5" x14ac:dyDescent="0.2">
      <c r="B590" s="1"/>
      <c r="C590" s="1"/>
      <c r="D590" s="1"/>
      <c r="E590" s="1"/>
    </row>
    <row r="591" spans="2:5" x14ac:dyDescent="0.2">
      <c r="B591" s="1"/>
      <c r="C591" s="1"/>
      <c r="D591" s="1"/>
      <c r="E591" s="1"/>
    </row>
    <row r="592" spans="2:5" x14ac:dyDescent="0.2">
      <c r="B592" s="1"/>
      <c r="C592" s="1"/>
      <c r="D592" s="1"/>
      <c r="E592" s="1"/>
    </row>
    <row r="593" spans="2:5" x14ac:dyDescent="0.2">
      <c r="B593" s="1"/>
      <c r="C593" s="1"/>
      <c r="D593" s="1"/>
      <c r="E593" s="1"/>
    </row>
    <row r="594" spans="2:5" x14ac:dyDescent="0.2">
      <c r="B594" s="1"/>
      <c r="C594" s="1"/>
      <c r="D594" s="1"/>
      <c r="E594" s="1"/>
    </row>
    <row r="595" spans="2:5" x14ac:dyDescent="0.2">
      <c r="B595" s="1"/>
      <c r="C595" s="1"/>
      <c r="D595" s="1"/>
      <c r="E595" s="1"/>
    </row>
    <row r="596" spans="2:5" x14ac:dyDescent="0.2">
      <c r="B596" s="1"/>
      <c r="C596" s="1"/>
      <c r="D596" s="1"/>
      <c r="E596" s="1"/>
    </row>
    <row r="597" spans="2:5" x14ac:dyDescent="0.2">
      <c r="B597" s="1"/>
      <c r="C597" s="1"/>
      <c r="D597" s="1"/>
      <c r="E597" s="1"/>
    </row>
    <row r="598" spans="2:5" x14ac:dyDescent="0.2">
      <c r="B598" s="1"/>
      <c r="C598" s="1"/>
      <c r="D598" s="1"/>
      <c r="E598" s="1"/>
    </row>
    <row r="599" spans="2:5" ht="12" customHeight="1" x14ac:dyDescent="0.2">
      <c r="B599" s="1"/>
      <c r="C599" s="1"/>
      <c r="D599" s="1"/>
      <c r="E599" s="1"/>
    </row>
  </sheetData>
  <pageMargins left="0.7" right="0.7" top="0.75" bottom="0.75" header="0.3" footer="0.3"/>
  <ignoredErrors>
    <ignoredError sqref="E57" formulaRange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3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29.5703125" style="1" customWidth="1"/>
    <col min="2" max="4" width="22.5703125" style="9" customWidth="1"/>
    <col min="5" max="6" width="11.5703125" style="1"/>
    <col min="7" max="7" width="11.7109375" style="1" bestFit="1" customWidth="1"/>
    <col min="8" max="8" width="13.28515625" style="1" bestFit="1" customWidth="1"/>
    <col min="9" max="16384" width="11.5703125" style="1"/>
  </cols>
  <sheetData>
    <row r="1" spans="1:8" ht="12" customHeight="1" x14ac:dyDescent="0.2">
      <c r="A1" s="2" t="s">
        <v>822</v>
      </c>
    </row>
    <row r="2" spans="1:8" ht="12" customHeight="1" x14ac:dyDescent="0.2">
      <c r="A2" s="174" t="s">
        <v>292</v>
      </c>
    </row>
    <row r="3" spans="1:8" ht="12" customHeight="1" x14ac:dyDescent="0.2"/>
    <row r="4" spans="1:8" ht="12" customHeight="1" x14ac:dyDescent="0.25">
      <c r="A4" s="4" t="s">
        <v>305</v>
      </c>
      <c r="B4" s="7">
        <v>2018</v>
      </c>
      <c r="C4" s="7" t="s">
        <v>821</v>
      </c>
      <c r="D4" s="7" t="s">
        <v>414</v>
      </c>
      <c r="F4"/>
      <c r="G4"/>
      <c r="H4"/>
    </row>
    <row r="5" spans="1:8" ht="12" customHeight="1" x14ac:dyDescent="0.25">
      <c r="A5" s="1" t="s">
        <v>85</v>
      </c>
      <c r="B5" s="10">
        <v>678266302.1499995</v>
      </c>
      <c r="C5" s="10">
        <v>1481650864</v>
      </c>
      <c r="D5" s="29">
        <f t="shared" ref="D5:D27" si="0">+C5/B5-1</f>
        <v>1.1844677515356365</v>
      </c>
      <c r="F5"/>
      <c r="G5"/>
      <c r="H5"/>
    </row>
    <row r="6" spans="1:8" ht="12" customHeight="1" x14ac:dyDescent="0.25">
      <c r="A6" s="1" t="s">
        <v>93</v>
      </c>
      <c r="B6" s="10">
        <v>818157796.41000021</v>
      </c>
      <c r="C6" s="10">
        <v>1069701432</v>
      </c>
      <c r="D6" s="29">
        <f t="shared" si="0"/>
        <v>0.30745124802788615</v>
      </c>
      <c r="F6"/>
      <c r="G6"/>
      <c r="H6"/>
    </row>
    <row r="7" spans="1:8" ht="12" customHeight="1" x14ac:dyDescent="0.25">
      <c r="A7" s="1" t="s">
        <v>812</v>
      </c>
      <c r="B7" s="10">
        <v>387812258.78000021</v>
      </c>
      <c r="C7" s="10">
        <v>588880751</v>
      </c>
      <c r="D7" s="29">
        <f t="shared" si="0"/>
        <v>0.51846863441741475</v>
      </c>
      <c r="F7"/>
      <c r="G7"/>
      <c r="H7"/>
    </row>
    <row r="8" spans="1:8" ht="12" customHeight="1" x14ac:dyDescent="0.25">
      <c r="A8" s="1" t="s">
        <v>83</v>
      </c>
      <c r="B8" s="10">
        <v>457174206.23999995</v>
      </c>
      <c r="C8" s="10">
        <v>410799220</v>
      </c>
      <c r="D8" s="29">
        <f t="shared" si="0"/>
        <v>-0.10143832615013004</v>
      </c>
      <c r="F8"/>
      <c r="G8"/>
      <c r="H8"/>
    </row>
    <row r="9" spans="1:8" ht="12" customHeight="1" x14ac:dyDescent="0.25">
      <c r="A9" s="1" t="s">
        <v>810</v>
      </c>
      <c r="B9" s="10">
        <v>334918552.44</v>
      </c>
      <c r="C9" s="10">
        <v>393247527</v>
      </c>
      <c r="D9" s="29">
        <f t="shared" si="0"/>
        <v>0.174158684656472</v>
      </c>
      <c r="F9"/>
      <c r="G9"/>
      <c r="H9"/>
    </row>
    <row r="10" spans="1:8" ht="12" customHeight="1" x14ac:dyDescent="0.25">
      <c r="A10" s="1" t="s">
        <v>89</v>
      </c>
      <c r="B10" s="10">
        <v>348603298.48000002</v>
      </c>
      <c r="C10" s="10">
        <v>349151655</v>
      </c>
      <c r="D10" s="29">
        <f t="shared" si="0"/>
        <v>1.573010130400343E-3</v>
      </c>
      <c r="F10"/>
      <c r="G10"/>
      <c r="H10"/>
    </row>
    <row r="11" spans="1:8" ht="12" customHeight="1" x14ac:dyDescent="0.25">
      <c r="A11" s="1" t="s">
        <v>823</v>
      </c>
      <c r="B11" s="10">
        <v>220145992.72</v>
      </c>
      <c r="C11" s="10">
        <v>296881472</v>
      </c>
      <c r="D11" s="29">
        <f t="shared" si="0"/>
        <v>0.34856632333797943</v>
      </c>
      <c r="F11"/>
      <c r="G11"/>
      <c r="H11"/>
    </row>
    <row r="12" spans="1:8" ht="12" customHeight="1" x14ac:dyDescent="0.25">
      <c r="A12" s="1" t="s">
        <v>84</v>
      </c>
      <c r="B12" s="10">
        <v>488622005.8900001</v>
      </c>
      <c r="C12" s="10">
        <v>272384362</v>
      </c>
      <c r="D12" s="29">
        <f t="shared" si="0"/>
        <v>-0.44254585606748154</v>
      </c>
      <c r="F12"/>
      <c r="G12"/>
      <c r="H12"/>
    </row>
    <row r="13" spans="1:8" ht="12" customHeight="1" x14ac:dyDescent="0.25">
      <c r="A13" s="1" t="s">
        <v>92</v>
      </c>
      <c r="B13" s="10">
        <v>164142932.23999998</v>
      </c>
      <c r="C13" s="10">
        <v>228503978</v>
      </c>
      <c r="D13" s="29">
        <f t="shared" si="0"/>
        <v>0.39210366771013416</v>
      </c>
      <c r="F13"/>
      <c r="G13"/>
      <c r="H13"/>
    </row>
    <row r="14" spans="1:8" ht="12" customHeight="1" x14ac:dyDescent="0.25">
      <c r="A14" s="1" t="s">
        <v>91</v>
      </c>
      <c r="B14" s="10">
        <v>252485508.74999997</v>
      </c>
      <c r="C14" s="10">
        <v>226762904</v>
      </c>
      <c r="D14" s="29">
        <f t="shared" si="0"/>
        <v>-0.10187754884368183</v>
      </c>
      <c r="F14"/>
      <c r="G14"/>
      <c r="H14"/>
    </row>
    <row r="15" spans="1:8" ht="12" customHeight="1" x14ac:dyDescent="0.25">
      <c r="A15" s="1" t="s">
        <v>86</v>
      </c>
      <c r="B15" s="10">
        <v>229555022.06000003</v>
      </c>
      <c r="C15" s="10">
        <v>218616977</v>
      </c>
      <c r="D15" s="29">
        <f t="shared" si="0"/>
        <v>-4.7648903351550698E-2</v>
      </c>
      <c r="F15"/>
      <c r="G15"/>
      <c r="H15"/>
    </row>
    <row r="16" spans="1:8" ht="12" customHeight="1" x14ac:dyDescent="0.25">
      <c r="A16" s="1" t="s">
        <v>95</v>
      </c>
      <c r="B16" s="10">
        <v>119377248.94999997</v>
      </c>
      <c r="C16" s="10">
        <v>174506196</v>
      </c>
      <c r="D16" s="29">
        <f t="shared" si="0"/>
        <v>0.4618044688991807</v>
      </c>
      <c r="F16"/>
      <c r="G16"/>
      <c r="H16"/>
    </row>
    <row r="17" spans="1:8" ht="12" customHeight="1" x14ac:dyDescent="0.25">
      <c r="A17" s="1" t="s">
        <v>90</v>
      </c>
      <c r="B17" s="10">
        <v>176782828.28999996</v>
      </c>
      <c r="C17" s="10">
        <v>154484966</v>
      </c>
      <c r="D17" s="29">
        <f t="shared" si="0"/>
        <v>-0.12613138111707245</v>
      </c>
      <c r="F17"/>
      <c r="G17"/>
      <c r="H17"/>
    </row>
    <row r="18" spans="1:8" ht="12" customHeight="1" x14ac:dyDescent="0.25">
      <c r="A18" s="1" t="s">
        <v>96</v>
      </c>
      <c r="B18" s="10">
        <v>118093621.21000002</v>
      </c>
      <c r="C18" s="10">
        <v>116626736</v>
      </c>
      <c r="D18" s="29">
        <f t="shared" si="0"/>
        <v>-1.2421375472867702E-2</v>
      </c>
      <c r="F18"/>
      <c r="G18"/>
      <c r="H18"/>
    </row>
    <row r="19" spans="1:8" ht="12" customHeight="1" x14ac:dyDescent="0.25">
      <c r="A19" s="1" t="s">
        <v>94</v>
      </c>
      <c r="B19" s="10">
        <v>75088863.049999997</v>
      </c>
      <c r="C19" s="10">
        <v>65119541</v>
      </c>
      <c r="D19" s="29">
        <f t="shared" si="0"/>
        <v>-0.13276698627547001</v>
      </c>
      <c r="F19"/>
      <c r="G19"/>
      <c r="H19"/>
    </row>
    <row r="20" spans="1:8" ht="12" customHeight="1" x14ac:dyDescent="0.25">
      <c r="A20" s="1" t="s">
        <v>811</v>
      </c>
      <c r="B20" s="10">
        <v>46161803.369999997</v>
      </c>
      <c r="C20" s="10">
        <v>55935949</v>
      </c>
      <c r="D20" s="29">
        <f t="shared" si="0"/>
        <v>0.21173665057358004</v>
      </c>
      <c r="F20"/>
      <c r="G20"/>
      <c r="H20"/>
    </row>
    <row r="21" spans="1:8" ht="12" customHeight="1" x14ac:dyDescent="0.25">
      <c r="A21" s="1" t="s">
        <v>88</v>
      </c>
      <c r="B21" s="10">
        <v>16589550.17</v>
      </c>
      <c r="C21" s="10">
        <v>24598173</v>
      </c>
      <c r="D21" s="29">
        <f t="shared" si="0"/>
        <v>0.48275105400281015</v>
      </c>
      <c r="F21"/>
      <c r="G21"/>
      <c r="H21"/>
    </row>
    <row r="22" spans="1:8" ht="12" customHeight="1" x14ac:dyDescent="0.25">
      <c r="A22" s="1" t="s">
        <v>99</v>
      </c>
      <c r="B22" s="10">
        <v>12219579.98</v>
      </c>
      <c r="C22" s="10">
        <v>21295973</v>
      </c>
      <c r="D22" s="29">
        <f t="shared" si="0"/>
        <v>0.74277454993178904</v>
      </c>
      <c r="F22"/>
      <c r="G22"/>
      <c r="H22"/>
    </row>
    <row r="23" spans="1:8" ht="12" customHeight="1" x14ac:dyDescent="0.25">
      <c r="A23" s="1" t="s">
        <v>97</v>
      </c>
      <c r="B23" s="10">
        <v>2452118</v>
      </c>
      <c r="C23" s="10">
        <v>6571821</v>
      </c>
      <c r="D23" s="29">
        <f t="shared" si="0"/>
        <v>1.6800590346794078</v>
      </c>
      <c r="F23"/>
      <c r="G23"/>
      <c r="H23"/>
    </row>
    <row r="24" spans="1:8" ht="12" customHeight="1" x14ac:dyDescent="0.25">
      <c r="A24" s="1" t="s">
        <v>293</v>
      </c>
      <c r="B24" s="10">
        <v>772100</v>
      </c>
      <c r="C24" s="10">
        <v>1410000</v>
      </c>
      <c r="D24" s="29">
        <f t="shared" si="0"/>
        <v>0.82618831757544364</v>
      </c>
      <c r="F24"/>
      <c r="G24"/>
      <c r="H24"/>
    </row>
    <row r="25" spans="1:8" ht="12" customHeight="1" x14ac:dyDescent="0.25">
      <c r="A25" s="1" t="s">
        <v>813</v>
      </c>
      <c r="B25" s="10">
        <v>1734</v>
      </c>
      <c r="C25" s="10">
        <v>1378</v>
      </c>
      <c r="D25" s="29">
        <f t="shared" si="0"/>
        <v>-0.20530565167243364</v>
      </c>
      <c r="F25"/>
      <c r="G25"/>
      <c r="H25"/>
    </row>
    <row r="26" spans="1:8" ht="12" customHeight="1" x14ac:dyDescent="0.25">
      <c r="A26" s="1" t="s">
        <v>87</v>
      </c>
      <c r="B26" s="10">
        <v>11536</v>
      </c>
      <c r="C26" s="10">
        <v>212</v>
      </c>
      <c r="D26" s="29">
        <f t="shared" si="0"/>
        <v>-0.98162274618585299</v>
      </c>
      <c r="F26"/>
      <c r="G26"/>
      <c r="H26"/>
    </row>
    <row r="27" spans="1:8" ht="12" customHeight="1" x14ac:dyDescent="0.25">
      <c r="A27" s="1" t="s">
        <v>415</v>
      </c>
      <c r="B27" s="10">
        <v>20</v>
      </c>
      <c r="C27" s="10"/>
      <c r="D27" s="29">
        <f t="shared" si="0"/>
        <v>-1</v>
      </c>
      <c r="F27"/>
      <c r="G27"/>
      <c r="H27"/>
    </row>
    <row r="28" spans="1:8" ht="12" customHeight="1" x14ac:dyDescent="0.2">
      <c r="A28" s="19" t="s">
        <v>673</v>
      </c>
      <c r="B28" s="21">
        <f>SUM(B5:B27)</f>
        <v>4947434879.1799994</v>
      </c>
      <c r="C28" s="21">
        <f>SUM(C5:C27)</f>
        <v>6157132087</v>
      </c>
      <c r="D28" s="249">
        <f>+C28/B28-1</f>
        <v>0.2445099809015574</v>
      </c>
    </row>
    <row r="29" spans="1:8" ht="12" customHeight="1" x14ac:dyDescent="0.2"/>
    <row r="31" spans="1:8" ht="13.15" customHeight="1" x14ac:dyDescent="0.2">
      <c r="A31" s="206" t="s">
        <v>358</v>
      </c>
      <c r="B31" s="429" t="s">
        <v>360</v>
      </c>
      <c r="C31" s="429"/>
      <c r="D31" s="429"/>
    </row>
    <row r="32" spans="1:8" ht="25.5" customHeight="1" x14ac:dyDescent="0.2">
      <c r="A32" s="243" t="s">
        <v>359</v>
      </c>
      <c r="B32" s="430" t="s">
        <v>674</v>
      </c>
      <c r="C32" s="430"/>
      <c r="D32" s="430"/>
    </row>
    <row r="33" spans="1:4" x14ac:dyDescent="0.2">
      <c r="A33" s="6"/>
      <c r="B33" s="431" t="s">
        <v>597</v>
      </c>
      <c r="C33" s="431"/>
      <c r="D33" s="431"/>
    </row>
  </sheetData>
  <sortState ref="F5:H27">
    <sortCondition descending="1" ref="H5:H27"/>
  </sortState>
  <mergeCells count="3">
    <mergeCell ref="B31:D31"/>
    <mergeCell ref="B32:D32"/>
    <mergeCell ref="B33:D33"/>
  </mergeCells>
  <pageMargins left="0.7" right="0.7" top="0.75" bottom="0.75" header="0.3" footer="0.3"/>
  <ignoredErrors>
    <ignoredError sqref="B28" formulaRange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4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48.7109375" style="25" customWidth="1"/>
    <col min="2" max="4" width="13.7109375" style="27" customWidth="1"/>
    <col min="5" max="16384" width="11.5703125" style="25"/>
  </cols>
  <sheetData>
    <row r="1" spans="1:10" ht="12" customHeight="1" x14ac:dyDescent="0.2">
      <c r="A1" s="215" t="s">
        <v>824</v>
      </c>
      <c r="B1" s="69"/>
      <c r="C1" s="69"/>
      <c r="D1" s="69"/>
      <c r="E1" s="69"/>
      <c r="F1" s="70"/>
      <c r="G1" s="70"/>
      <c r="H1" s="70"/>
      <c r="I1" s="70"/>
      <c r="J1" s="70"/>
    </row>
    <row r="2" spans="1:10" ht="12" customHeight="1" x14ac:dyDescent="0.2">
      <c r="A2" s="70"/>
      <c r="B2" s="71"/>
      <c r="C2" s="71"/>
      <c r="D2" s="72"/>
      <c r="E2" s="70"/>
      <c r="F2" s="73"/>
    </row>
    <row r="3" spans="1:10" ht="12" customHeight="1" x14ac:dyDescent="0.2">
      <c r="A3" s="432" t="s">
        <v>669</v>
      </c>
      <c r="B3" s="432"/>
      <c r="C3" s="432"/>
      <c r="D3" s="432"/>
      <c r="E3" s="74"/>
      <c r="F3" s="73"/>
    </row>
    <row r="4" spans="1:10" ht="12" customHeight="1" x14ac:dyDescent="0.2">
      <c r="A4" s="432" t="s">
        <v>629</v>
      </c>
      <c r="B4" s="432"/>
      <c r="C4" s="432"/>
      <c r="D4" s="432"/>
      <c r="E4" s="74"/>
      <c r="F4" s="73"/>
    </row>
    <row r="5" spans="1:10" ht="12" customHeight="1" x14ac:dyDescent="0.2">
      <c r="A5" s="158" t="s">
        <v>416</v>
      </c>
      <c r="B5" s="159" t="s">
        <v>690</v>
      </c>
      <c r="C5" s="159" t="s">
        <v>825</v>
      </c>
      <c r="D5" s="160" t="s">
        <v>414</v>
      </c>
      <c r="E5" s="75"/>
    </row>
    <row r="6" spans="1:10" ht="12" customHeight="1" x14ac:dyDescent="0.2">
      <c r="A6" s="76" t="s">
        <v>510</v>
      </c>
      <c r="B6" s="75">
        <v>189599216.48000002</v>
      </c>
      <c r="C6" s="75">
        <v>325755955</v>
      </c>
      <c r="D6" s="77">
        <f t="shared" ref="D6:D14" si="0">+C6/B6-1</f>
        <v>0.71812922567832738</v>
      </c>
      <c r="E6" s="75"/>
    </row>
    <row r="7" spans="1:10" ht="12" customHeight="1" x14ac:dyDescent="0.2">
      <c r="A7" s="76" t="s">
        <v>244</v>
      </c>
      <c r="B7" s="75">
        <v>0</v>
      </c>
      <c r="C7" s="75">
        <v>273820420</v>
      </c>
      <c r="D7" s="77" t="s">
        <v>392</v>
      </c>
      <c r="E7" s="75"/>
    </row>
    <row r="8" spans="1:10" ht="12" customHeight="1" x14ac:dyDescent="0.2">
      <c r="A8" s="76" t="s">
        <v>239</v>
      </c>
      <c r="B8" s="75">
        <v>434677993.55000001</v>
      </c>
      <c r="C8" s="75">
        <v>201576689</v>
      </c>
      <c r="D8" s="77">
        <f t="shared" si="0"/>
        <v>-0.53626203306560294</v>
      </c>
      <c r="E8" s="75"/>
    </row>
    <row r="9" spans="1:10" ht="12" customHeight="1" x14ac:dyDescent="0.2">
      <c r="A9" s="76" t="s">
        <v>241</v>
      </c>
      <c r="B9" s="75">
        <v>112514072.2</v>
      </c>
      <c r="C9" s="75">
        <v>161314498</v>
      </c>
      <c r="D9" s="77">
        <f t="shared" si="0"/>
        <v>0.43372730935606474</v>
      </c>
      <c r="E9" s="75"/>
    </row>
    <row r="10" spans="1:10" ht="12" customHeight="1" x14ac:dyDescent="0.2">
      <c r="A10" s="76" t="s">
        <v>390</v>
      </c>
      <c r="B10" s="75">
        <v>92256635</v>
      </c>
      <c r="C10" s="75">
        <v>109621795</v>
      </c>
      <c r="D10" s="77">
        <f t="shared" si="0"/>
        <v>0.18822667876408028</v>
      </c>
      <c r="E10" s="75"/>
    </row>
    <row r="11" spans="1:10" ht="12" customHeight="1" x14ac:dyDescent="0.2">
      <c r="A11" s="76" t="s">
        <v>232</v>
      </c>
      <c r="B11" s="75">
        <v>60822113</v>
      </c>
      <c r="C11" s="75">
        <v>77955222</v>
      </c>
      <c r="D11" s="77">
        <f t="shared" si="0"/>
        <v>0.28169210431738856</v>
      </c>
      <c r="E11" s="75"/>
    </row>
    <row r="12" spans="1:10" ht="12" customHeight="1" x14ac:dyDescent="0.2">
      <c r="A12" s="76" t="s">
        <v>280</v>
      </c>
      <c r="B12" s="75">
        <v>36636838.539999999</v>
      </c>
      <c r="C12" s="75">
        <v>50010310</v>
      </c>
      <c r="D12" s="77">
        <f t="shared" si="0"/>
        <v>0.36502798802901304</v>
      </c>
      <c r="E12" s="78"/>
    </row>
    <row r="13" spans="1:10" ht="12" customHeight="1" x14ac:dyDescent="0.2">
      <c r="A13" s="76" t="s">
        <v>294</v>
      </c>
      <c r="B13" s="75">
        <v>219950276.72999999</v>
      </c>
      <c r="C13" s="75">
        <v>49073895</v>
      </c>
      <c r="D13" s="77">
        <f t="shared" si="0"/>
        <v>-0.77688641392235813</v>
      </c>
      <c r="E13" s="79"/>
    </row>
    <row r="14" spans="1:10" ht="12" customHeight="1" x14ac:dyDescent="0.2">
      <c r="A14" s="76" t="s">
        <v>38</v>
      </c>
      <c r="B14" s="75">
        <v>17178401</v>
      </c>
      <c r="C14" s="75">
        <v>44577150</v>
      </c>
      <c r="D14" s="77">
        <f t="shared" si="0"/>
        <v>1.59495339525489</v>
      </c>
      <c r="E14" s="79"/>
    </row>
    <row r="15" spans="1:10" ht="12" customHeight="1" x14ac:dyDescent="0.2">
      <c r="A15" s="76" t="s">
        <v>41</v>
      </c>
      <c r="B15" s="75">
        <v>35721697.399999999</v>
      </c>
      <c r="C15" s="75">
        <v>29794319</v>
      </c>
      <c r="D15" s="77">
        <f t="shared" ref="D15:D16" si="1">+C15/B15-1</f>
        <v>-0.16593215976349429</v>
      </c>
      <c r="E15" s="80"/>
    </row>
    <row r="16" spans="1:10" ht="12" customHeight="1" x14ac:dyDescent="0.2">
      <c r="A16" s="76" t="s">
        <v>175</v>
      </c>
      <c r="B16" s="75">
        <v>212318871.46999931</v>
      </c>
      <c r="C16" s="75">
        <v>189494105</v>
      </c>
      <c r="D16" s="77">
        <f t="shared" si="1"/>
        <v>-0.10750229742637107</v>
      </c>
      <c r="E16" s="81"/>
    </row>
    <row r="17" spans="1:5" ht="12" customHeight="1" x14ac:dyDescent="0.2">
      <c r="A17" s="82" t="s">
        <v>32</v>
      </c>
      <c r="B17" s="83">
        <f>SUM(B6:B16)</f>
        <v>1411676115.3699994</v>
      </c>
      <c r="C17" s="83">
        <f>SUM(C6:C16)</f>
        <v>1512994358</v>
      </c>
      <c r="D17" s="84">
        <f>+C17/B17-1</f>
        <v>7.1771592312763088E-2</v>
      </c>
      <c r="E17" s="85"/>
    </row>
    <row r="18" spans="1:5" ht="12" customHeight="1" x14ac:dyDescent="0.2">
      <c r="A18" s="86"/>
      <c r="B18" s="31"/>
      <c r="C18" s="31"/>
      <c r="D18" s="87"/>
      <c r="E18" s="88"/>
    </row>
    <row r="19" spans="1:5" ht="12" customHeight="1" x14ac:dyDescent="0.2">
      <c r="A19" s="89"/>
      <c r="B19" s="31"/>
      <c r="C19" s="31"/>
      <c r="D19" s="90"/>
      <c r="E19" s="70"/>
    </row>
    <row r="20" spans="1:5" ht="12" customHeight="1" x14ac:dyDescent="0.2">
      <c r="A20" s="432" t="s">
        <v>417</v>
      </c>
      <c r="B20" s="432"/>
      <c r="C20" s="432"/>
      <c r="D20" s="432"/>
      <c r="E20" s="85"/>
    </row>
    <row r="21" spans="1:5" ht="12" customHeight="1" x14ac:dyDescent="0.2">
      <c r="A21" s="432" t="s">
        <v>629</v>
      </c>
      <c r="B21" s="432"/>
      <c r="C21" s="432"/>
      <c r="D21" s="432"/>
      <c r="E21" s="89"/>
    </row>
    <row r="22" spans="1:5" ht="12" customHeight="1" x14ac:dyDescent="0.2">
      <c r="A22" s="158" t="s">
        <v>416</v>
      </c>
      <c r="B22" s="159" t="s">
        <v>690</v>
      </c>
      <c r="C22" s="159" t="s">
        <v>825</v>
      </c>
      <c r="D22" s="160" t="s">
        <v>414</v>
      </c>
      <c r="E22" s="79"/>
    </row>
    <row r="23" spans="1:5" ht="12" customHeight="1" x14ac:dyDescent="0.2">
      <c r="A23" s="76" t="s">
        <v>263</v>
      </c>
      <c r="B23" s="75">
        <v>35660736.189999998</v>
      </c>
      <c r="C23" s="75">
        <v>219962298</v>
      </c>
      <c r="D23" s="77">
        <f>+C23/B23-1</f>
        <v>5.1681928501992607</v>
      </c>
      <c r="E23" s="75"/>
    </row>
    <row r="24" spans="1:5" ht="12" customHeight="1" x14ac:dyDescent="0.2">
      <c r="A24" s="76" t="s">
        <v>244</v>
      </c>
      <c r="B24" s="75"/>
      <c r="C24" s="75">
        <v>166110719</v>
      </c>
      <c r="D24" s="77" t="s">
        <v>392</v>
      </c>
      <c r="E24" s="75"/>
    </row>
    <row r="25" spans="1:5" ht="12" customHeight="1" x14ac:dyDescent="0.2">
      <c r="A25" s="76" t="s">
        <v>239</v>
      </c>
      <c r="B25" s="75">
        <v>86289081.140000001</v>
      </c>
      <c r="C25" s="75">
        <v>116952710</v>
      </c>
      <c r="D25" s="77">
        <f t="shared" ref="D25:D31" si="2">+C25/B25-1</f>
        <v>0.35535931609063831</v>
      </c>
      <c r="E25" s="75"/>
    </row>
    <row r="26" spans="1:5" ht="12" customHeight="1" x14ac:dyDescent="0.2">
      <c r="A26" s="76" t="s">
        <v>390</v>
      </c>
      <c r="B26" s="75">
        <v>53695634</v>
      </c>
      <c r="C26" s="75">
        <v>93444131</v>
      </c>
      <c r="D26" s="77">
        <f t="shared" si="2"/>
        <v>0.74025566026466882</v>
      </c>
      <c r="E26" s="75"/>
    </row>
    <row r="27" spans="1:5" ht="12" customHeight="1" x14ac:dyDescent="0.2">
      <c r="A27" s="76" t="s">
        <v>241</v>
      </c>
      <c r="B27" s="75">
        <v>92289766.960000008</v>
      </c>
      <c r="C27" s="75">
        <v>83583813</v>
      </c>
      <c r="D27" s="77">
        <f t="shared" si="2"/>
        <v>-9.4332819843107041E-2</v>
      </c>
      <c r="E27" s="91"/>
    </row>
    <row r="28" spans="1:5" ht="12" customHeight="1" x14ac:dyDescent="0.2">
      <c r="A28" s="76" t="s">
        <v>232</v>
      </c>
      <c r="B28" s="75">
        <v>142778023</v>
      </c>
      <c r="C28" s="75">
        <v>80527069</v>
      </c>
      <c r="D28" s="77">
        <f t="shared" si="2"/>
        <v>-0.43599815077982973</v>
      </c>
      <c r="E28" s="79"/>
    </row>
    <row r="29" spans="1:5" ht="12" customHeight="1" x14ac:dyDescent="0.2">
      <c r="A29" s="76" t="s">
        <v>236</v>
      </c>
      <c r="B29" s="75">
        <v>57815901.469999999</v>
      </c>
      <c r="C29" s="75">
        <v>34869119</v>
      </c>
      <c r="D29" s="77">
        <f t="shared" si="2"/>
        <v>-0.39689396665218168</v>
      </c>
      <c r="E29" s="79"/>
    </row>
    <row r="30" spans="1:5" ht="12" customHeight="1" x14ac:dyDescent="0.2">
      <c r="A30" s="76" t="s">
        <v>510</v>
      </c>
      <c r="B30" s="75">
        <v>19560734.579999998</v>
      </c>
      <c r="C30" s="75">
        <v>30323400</v>
      </c>
      <c r="D30" s="77">
        <f t="shared" si="2"/>
        <v>0.55021785485522412</v>
      </c>
      <c r="E30" s="80"/>
    </row>
    <row r="31" spans="1:5" ht="12" customHeight="1" x14ac:dyDescent="0.2">
      <c r="A31" s="76" t="s">
        <v>680</v>
      </c>
      <c r="B31" s="75">
        <v>16105319.98</v>
      </c>
      <c r="C31" s="75">
        <v>25814078</v>
      </c>
      <c r="D31" s="77">
        <f t="shared" si="2"/>
        <v>0.60282925344274951</v>
      </c>
      <c r="E31" s="80"/>
    </row>
    <row r="32" spans="1:5" ht="12" customHeight="1" x14ac:dyDescent="0.2">
      <c r="A32" s="76" t="s">
        <v>41</v>
      </c>
      <c r="B32" s="75">
        <v>15180055.370000001</v>
      </c>
      <c r="C32" s="75">
        <v>22237832</v>
      </c>
      <c r="D32" s="77">
        <f t="shared" ref="D32:D33" si="3">+C32/B32-1</f>
        <v>0.46493747604821811</v>
      </c>
      <c r="E32" s="85"/>
    </row>
    <row r="33" spans="1:5" ht="12" customHeight="1" x14ac:dyDescent="0.2">
      <c r="A33" s="76" t="s">
        <v>175</v>
      </c>
      <c r="B33" s="75">
        <v>137231222.36000007</v>
      </c>
      <c r="C33" s="75">
        <v>161578956</v>
      </c>
      <c r="D33" s="77">
        <f t="shared" si="3"/>
        <v>0.17742124001583459</v>
      </c>
      <c r="E33" s="92"/>
    </row>
    <row r="34" spans="1:5" ht="12" customHeight="1" x14ac:dyDescent="0.2">
      <c r="A34" s="82" t="s">
        <v>32</v>
      </c>
      <c r="B34" s="83">
        <f>SUM(B23:B33)</f>
        <v>656606475.05000007</v>
      </c>
      <c r="C34" s="83">
        <f>SUM(C23:C33)</f>
        <v>1035404125</v>
      </c>
      <c r="D34" s="84">
        <f>+C34/B34-1</f>
        <v>0.5769020933294251</v>
      </c>
      <c r="E34" s="80"/>
    </row>
    <row r="35" spans="1:5" ht="12" customHeight="1" x14ac:dyDescent="0.2">
      <c r="E35" s="88"/>
    </row>
    <row r="36" spans="1:5" ht="12" customHeight="1" x14ac:dyDescent="0.2">
      <c r="E36" s="70"/>
    </row>
    <row r="37" spans="1:5" ht="12" customHeight="1" x14ac:dyDescent="0.2">
      <c r="A37" s="432" t="s">
        <v>223</v>
      </c>
      <c r="B37" s="432"/>
      <c r="C37" s="432"/>
      <c r="D37" s="432"/>
      <c r="E37" s="93"/>
    </row>
    <row r="38" spans="1:5" ht="12" customHeight="1" x14ac:dyDescent="0.2">
      <c r="A38" s="432" t="s">
        <v>629</v>
      </c>
      <c r="B38" s="432"/>
      <c r="C38" s="432"/>
      <c r="D38" s="432"/>
      <c r="E38" s="94"/>
    </row>
    <row r="39" spans="1:5" ht="12" customHeight="1" x14ac:dyDescent="0.2">
      <c r="A39" s="158" t="s">
        <v>416</v>
      </c>
      <c r="B39" s="159" t="s">
        <v>690</v>
      </c>
      <c r="C39" s="159" t="s">
        <v>825</v>
      </c>
      <c r="D39" s="160" t="s">
        <v>414</v>
      </c>
      <c r="E39" s="75"/>
    </row>
    <row r="40" spans="1:5" ht="12" customHeight="1" x14ac:dyDescent="0.2">
      <c r="A40" s="76" t="s">
        <v>43</v>
      </c>
      <c r="B40" s="75">
        <v>44134532</v>
      </c>
      <c r="C40" s="75">
        <v>41394154</v>
      </c>
      <c r="D40" s="77">
        <f t="shared" ref="D40:D48" si="4">+C40/B40-1</f>
        <v>-6.2091470687850481E-2</v>
      </c>
      <c r="E40" s="75"/>
    </row>
    <row r="41" spans="1:5" ht="12" customHeight="1" x14ac:dyDescent="0.2">
      <c r="A41" s="76" t="s">
        <v>413</v>
      </c>
      <c r="B41" s="75">
        <v>21162702.850000001</v>
      </c>
      <c r="C41" s="75">
        <v>27633909</v>
      </c>
      <c r="D41" s="77">
        <f t="shared" si="4"/>
        <v>0.30578353794728064</v>
      </c>
      <c r="E41" s="75"/>
    </row>
    <row r="42" spans="1:5" ht="12" customHeight="1" x14ac:dyDescent="0.2">
      <c r="A42" s="76" t="s">
        <v>391</v>
      </c>
      <c r="B42" s="75">
        <v>28427930.039999999</v>
      </c>
      <c r="C42" s="75">
        <v>25605702</v>
      </c>
      <c r="D42" s="77">
        <f t="shared" si="4"/>
        <v>-9.927659298545255E-2</v>
      </c>
      <c r="E42" s="75"/>
    </row>
    <row r="43" spans="1:5" ht="12" customHeight="1" x14ac:dyDescent="0.2">
      <c r="A43" s="76" t="s">
        <v>363</v>
      </c>
      <c r="B43" s="75">
        <v>27689636.780000001</v>
      </c>
      <c r="C43" s="75">
        <v>24128070</v>
      </c>
      <c r="D43" s="77">
        <f t="shared" si="4"/>
        <v>-0.12862453950903729</v>
      </c>
      <c r="E43" s="75"/>
    </row>
    <row r="44" spans="1:5" ht="12" customHeight="1" x14ac:dyDescent="0.2">
      <c r="A44" s="76" t="s">
        <v>680</v>
      </c>
      <c r="B44" s="75">
        <v>7939390.2299999995</v>
      </c>
      <c r="C44" s="75">
        <v>23772820</v>
      </c>
      <c r="D44" s="77">
        <f t="shared" si="4"/>
        <v>1.9942878875220624</v>
      </c>
      <c r="E44" s="75"/>
    </row>
    <row r="45" spans="1:5" ht="12" customHeight="1" x14ac:dyDescent="0.2">
      <c r="A45" s="76" t="s">
        <v>169</v>
      </c>
      <c r="B45" s="75">
        <v>24925124</v>
      </c>
      <c r="C45" s="75">
        <v>18848428</v>
      </c>
      <c r="D45" s="77">
        <f t="shared" si="4"/>
        <v>-0.24379802483630575</v>
      </c>
      <c r="E45" s="78"/>
    </row>
    <row r="46" spans="1:5" ht="12" customHeight="1" x14ac:dyDescent="0.2">
      <c r="A46" s="76" t="s">
        <v>39</v>
      </c>
      <c r="B46" s="75">
        <v>13837732.6</v>
      </c>
      <c r="C46" s="75">
        <v>16563892</v>
      </c>
      <c r="D46" s="77">
        <f t="shared" si="4"/>
        <v>0.19700911116030673</v>
      </c>
      <c r="E46" s="79"/>
    </row>
    <row r="47" spans="1:5" ht="12" customHeight="1" x14ac:dyDescent="0.2">
      <c r="A47" s="76" t="s">
        <v>241</v>
      </c>
      <c r="B47" s="75">
        <v>12083213.16</v>
      </c>
      <c r="C47" s="75">
        <v>14122583</v>
      </c>
      <c r="D47" s="77">
        <f t="shared" si="4"/>
        <v>0.16877711358689629</v>
      </c>
      <c r="E47" s="79"/>
    </row>
    <row r="48" spans="1:5" ht="12" customHeight="1" x14ac:dyDescent="0.2">
      <c r="A48" s="76" t="s">
        <v>171</v>
      </c>
      <c r="B48" s="75">
        <v>13988398</v>
      </c>
      <c r="C48" s="75">
        <v>12544695</v>
      </c>
      <c r="D48" s="77">
        <f t="shared" si="4"/>
        <v>-0.10320717211506281</v>
      </c>
      <c r="E48" s="80"/>
    </row>
    <row r="49" spans="1:5" ht="12" customHeight="1" x14ac:dyDescent="0.2">
      <c r="A49" s="76" t="s">
        <v>36</v>
      </c>
      <c r="B49" s="75">
        <v>7226167.3600000003</v>
      </c>
      <c r="C49" s="75">
        <v>8454595</v>
      </c>
      <c r="D49" s="77">
        <f>+C49/B49-1</f>
        <v>0.16999712002241796</v>
      </c>
      <c r="E49" s="80"/>
    </row>
    <row r="50" spans="1:5" ht="12" customHeight="1" x14ac:dyDescent="0.2">
      <c r="A50" s="76" t="s">
        <v>175</v>
      </c>
      <c r="B50" s="75">
        <v>211109214.69000009</v>
      </c>
      <c r="C50" s="75">
        <v>143502700</v>
      </c>
      <c r="D50" s="77">
        <f>+C50/B50-1</f>
        <v>-0.32024426214306079</v>
      </c>
      <c r="E50" s="85"/>
    </row>
    <row r="51" spans="1:5" ht="12" customHeight="1" x14ac:dyDescent="0.2">
      <c r="A51" s="82" t="s">
        <v>32</v>
      </c>
      <c r="B51" s="83">
        <f>SUM(B40:B50)</f>
        <v>412524041.7100001</v>
      </c>
      <c r="C51" s="83">
        <f>SUM(C40:C50)</f>
        <v>356571548</v>
      </c>
      <c r="D51" s="84">
        <f>+C51/B51-1</f>
        <v>-0.13563450381719588</v>
      </c>
      <c r="E51" s="80"/>
    </row>
    <row r="52" spans="1:5" ht="12" customHeight="1" x14ac:dyDescent="0.2">
      <c r="E52" s="80"/>
    </row>
    <row r="53" spans="1:5" ht="12" customHeight="1" x14ac:dyDescent="0.2">
      <c r="E53" s="95"/>
    </row>
    <row r="54" spans="1:5" ht="12" customHeight="1" x14ac:dyDescent="0.2">
      <c r="A54" s="432" t="s">
        <v>226</v>
      </c>
      <c r="B54" s="432"/>
      <c r="C54" s="432"/>
      <c r="D54" s="432"/>
      <c r="E54" s="96"/>
    </row>
    <row r="55" spans="1:5" ht="12" customHeight="1" x14ac:dyDescent="0.2">
      <c r="A55" s="432" t="s">
        <v>629</v>
      </c>
      <c r="B55" s="432"/>
      <c r="C55" s="432"/>
      <c r="D55" s="432"/>
    </row>
    <row r="56" spans="1:5" ht="12" customHeight="1" x14ac:dyDescent="0.2">
      <c r="A56" s="158" t="s">
        <v>416</v>
      </c>
      <c r="B56" s="159" t="s">
        <v>690</v>
      </c>
      <c r="C56" s="159" t="s">
        <v>825</v>
      </c>
      <c r="D56" s="160" t="s">
        <v>414</v>
      </c>
      <c r="E56" s="79"/>
    </row>
    <row r="57" spans="1:5" ht="12" customHeight="1" x14ac:dyDescent="0.2">
      <c r="A57" s="76" t="s">
        <v>244</v>
      </c>
      <c r="B57" s="75">
        <v>166429519</v>
      </c>
      <c r="C57" s="75">
        <v>455843438</v>
      </c>
      <c r="D57" s="77">
        <f t="shared" ref="D57:D67" si="5">+C57/B57-1</f>
        <v>1.7389578527833156</v>
      </c>
      <c r="E57" s="79"/>
    </row>
    <row r="58" spans="1:5" ht="12" customHeight="1" x14ac:dyDescent="0.2">
      <c r="A58" s="76" t="s">
        <v>236</v>
      </c>
      <c r="B58" s="75">
        <v>54761348.210000001</v>
      </c>
      <c r="C58" s="75">
        <v>93155809</v>
      </c>
      <c r="D58" s="77">
        <f t="shared" si="5"/>
        <v>0.70112336611516746</v>
      </c>
      <c r="E58" s="79"/>
    </row>
    <row r="59" spans="1:5" ht="12" customHeight="1" x14ac:dyDescent="0.2">
      <c r="A59" s="76" t="s">
        <v>263</v>
      </c>
      <c r="B59" s="75">
        <v>96299500.350000009</v>
      </c>
      <c r="C59" s="75">
        <v>82922965</v>
      </c>
      <c r="D59" s="77">
        <f t="shared" si="5"/>
        <v>-0.13890555300269536</v>
      </c>
      <c r="E59" s="79"/>
    </row>
    <row r="60" spans="1:5" ht="12" customHeight="1" x14ac:dyDescent="0.2">
      <c r="A60" s="76" t="s">
        <v>232</v>
      </c>
      <c r="B60" s="75">
        <v>57634521</v>
      </c>
      <c r="C60" s="75">
        <v>82412588</v>
      </c>
      <c r="D60" s="77">
        <f t="shared" si="5"/>
        <v>0.42991711512619313</v>
      </c>
      <c r="E60" s="79"/>
    </row>
    <row r="61" spans="1:5" ht="12" customHeight="1" x14ac:dyDescent="0.2">
      <c r="A61" s="76" t="s">
        <v>239</v>
      </c>
      <c r="B61" s="75">
        <v>73603713.210000008</v>
      </c>
      <c r="C61" s="75">
        <v>71803879</v>
      </c>
      <c r="D61" s="77">
        <f t="shared" si="5"/>
        <v>-2.4453035472067453E-2</v>
      </c>
      <c r="E61" s="79"/>
    </row>
    <row r="62" spans="1:5" ht="12" customHeight="1" x14ac:dyDescent="0.2">
      <c r="A62" s="76" t="s">
        <v>510</v>
      </c>
      <c r="B62" s="75">
        <v>12592122.23</v>
      </c>
      <c r="C62" s="75">
        <v>55424699</v>
      </c>
      <c r="D62" s="77">
        <f t="shared" si="5"/>
        <v>3.4015375635374525</v>
      </c>
      <c r="E62" s="79"/>
    </row>
    <row r="63" spans="1:5" ht="12" customHeight="1" x14ac:dyDescent="0.2">
      <c r="A63" s="76" t="s">
        <v>151</v>
      </c>
      <c r="B63" s="75">
        <v>30916516</v>
      </c>
      <c r="C63" s="75">
        <v>51352791</v>
      </c>
      <c r="D63" s="77">
        <f t="shared" si="5"/>
        <v>0.66101481163013331</v>
      </c>
      <c r="E63" s="79"/>
    </row>
    <row r="64" spans="1:5" ht="12" customHeight="1" x14ac:dyDescent="0.2">
      <c r="A64" s="76" t="s">
        <v>241</v>
      </c>
      <c r="B64" s="75">
        <v>39333404.730000004</v>
      </c>
      <c r="C64" s="75">
        <v>49585701</v>
      </c>
      <c r="D64" s="77">
        <f t="shared" si="5"/>
        <v>0.26065112695877213</v>
      </c>
      <c r="E64" s="79"/>
    </row>
    <row r="65" spans="1:5" ht="12" customHeight="1" x14ac:dyDescent="0.2">
      <c r="A65" s="76" t="s">
        <v>390</v>
      </c>
      <c r="B65" s="75">
        <v>34654906</v>
      </c>
      <c r="C65" s="75">
        <v>37639633</v>
      </c>
      <c r="D65" s="77">
        <f t="shared" si="5"/>
        <v>8.612711285380481E-2</v>
      </c>
      <c r="E65" s="79"/>
    </row>
    <row r="66" spans="1:5" ht="12" customHeight="1" x14ac:dyDescent="0.2">
      <c r="A66" s="76" t="s">
        <v>41</v>
      </c>
      <c r="B66" s="75">
        <v>54151414.960000001</v>
      </c>
      <c r="C66" s="75">
        <v>35069972</v>
      </c>
      <c r="D66" s="77">
        <f t="shared" si="5"/>
        <v>-0.35237201048384204</v>
      </c>
      <c r="E66" s="79"/>
    </row>
    <row r="67" spans="1:5" ht="12" customHeight="1" x14ac:dyDescent="0.2">
      <c r="A67" s="76" t="s">
        <v>175</v>
      </c>
      <c r="B67" s="75">
        <v>463772444.11000061</v>
      </c>
      <c r="C67" s="75">
        <v>300962926</v>
      </c>
      <c r="D67" s="77">
        <f t="shared" si="5"/>
        <v>-0.35105474716687646</v>
      </c>
      <c r="E67" s="79"/>
    </row>
    <row r="68" spans="1:5" ht="12" customHeight="1" x14ac:dyDescent="0.2">
      <c r="A68" s="82" t="s">
        <v>32</v>
      </c>
      <c r="B68" s="83">
        <f>SUM(B57:B67)</f>
        <v>1084149409.8000007</v>
      </c>
      <c r="C68" s="83">
        <f>SUM(C57:C67)</f>
        <v>1316174401</v>
      </c>
      <c r="D68" s="84">
        <f>+C68/B68-1</f>
        <v>0.21401569663982234</v>
      </c>
      <c r="E68" s="79"/>
    </row>
    <row r="69" spans="1:5" ht="12" customHeight="1" x14ac:dyDescent="0.2">
      <c r="A69" s="89"/>
      <c r="B69" s="31"/>
      <c r="C69" s="31"/>
      <c r="D69" s="97"/>
      <c r="E69" s="79"/>
    </row>
    <row r="70" spans="1:5" ht="12" customHeight="1" x14ac:dyDescent="0.2">
      <c r="A70" s="89"/>
      <c r="B70" s="31"/>
      <c r="C70" s="31"/>
      <c r="D70" s="90"/>
      <c r="E70" s="79"/>
    </row>
    <row r="71" spans="1:5" ht="12" customHeight="1" x14ac:dyDescent="0.2">
      <c r="A71" s="432" t="s">
        <v>670</v>
      </c>
      <c r="B71" s="432"/>
      <c r="C71" s="432"/>
      <c r="D71" s="432"/>
      <c r="E71" s="79"/>
    </row>
    <row r="72" spans="1:5" ht="12" customHeight="1" x14ac:dyDescent="0.2">
      <c r="A72" s="432" t="s">
        <v>629</v>
      </c>
      <c r="B72" s="432"/>
      <c r="C72" s="432"/>
      <c r="D72" s="432"/>
      <c r="E72" s="79"/>
    </row>
    <row r="73" spans="1:5" ht="12" customHeight="1" x14ac:dyDescent="0.2">
      <c r="A73" s="158" t="s">
        <v>416</v>
      </c>
      <c r="B73" s="159" t="s">
        <v>690</v>
      </c>
      <c r="C73" s="159" t="s">
        <v>825</v>
      </c>
      <c r="D73" s="160" t="s">
        <v>414</v>
      </c>
      <c r="E73" s="79"/>
    </row>
    <row r="74" spans="1:5" ht="12" customHeight="1" x14ac:dyDescent="0.2">
      <c r="A74" s="76" t="s">
        <v>263</v>
      </c>
      <c r="B74" s="75">
        <v>101267537.78</v>
      </c>
      <c r="C74" s="75">
        <v>439135607</v>
      </c>
      <c r="D74" s="77">
        <f t="shared" ref="D74:D79" si="6">+C74/B74-1</f>
        <v>3.3363906798445715</v>
      </c>
      <c r="E74" s="79"/>
    </row>
    <row r="75" spans="1:5" ht="12" customHeight="1" x14ac:dyDescent="0.2">
      <c r="A75" s="76" t="s">
        <v>167</v>
      </c>
      <c r="B75" s="75">
        <v>94195447.469999999</v>
      </c>
      <c r="C75" s="75">
        <v>139284128</v>
      </c>
      <c r="D75" s="77">
        <f t="shared" si="6"/>
        <v>0.47867154667278533</v>
      </c>
      <c r="E75" s="79"/>
    </row>
    <row r="76" spans="1:5" ht="12" customHeight="1" x14ac:dyDescent="0.2">
      <c r="A76" s="76" t="s">
        <v>294</v>
      </c>
      <c r="B76" s="75">
        <v>166473643.94</v>
      </c>
      <c r="C76" s="75">
        <v>127231614</v>
      </c>
      <c r="D76" s="77">
        <f t="shared" si="6"/>
        <v>-0.23572518154371336</v>
      </c>
      <c r="E76" s="79"/>
    </row>
    <row r="77" spans="1:5" ht="12" customHeight="1" x14ac:dyDescent="0.2">
      <c r="A77" s="76" t="s">
        <v>36</v>
      </c>
      <c r="B77" s="75">
        <v>67523356</v>
      </c>
      <c r="C77" s="75">
        <v>56556406</v>
      </c>
      <c r="D77" s="77">
        <f t="shared" si="6"/>
        <v>-0.16241713459858242</v>
      </c>
      <c r="E77" s="79"/>
    </row>
    <row r="78" spans="1:5" ht="12" customHeight="1" x14ac:dyDescent="0.2">
      <c r="A78" s="76" t="s">
        <v>39</v>
      </c>
      <c r="B78" s="75">
        <v>47420410.159999996</v>
      </c>
      <c r="C78" s="75">
        <v>48432501</v>
      </c>
      <c r="D78" s="77">
        <f t="shared" si="6"/>
        <v>2.1342937283442609E-2</v>
      </c>
      <c r="E78" s="79"/>
    </row>
    <row r="79" spans="1:5" ht="12" customHeight="1" x14ac:dyDescent="0.2">
      <c r="A79" s="76" t="s">
        <v>192</v>
      </c>
      <c r="B79" s="75">
        <v>22355086.439999998</v>
      </c>
      <c r="C79" s="75">
        <v>44635390</v>
      </c>
      <c r="D79" s="77">
        <f t="shared" si="6"/>
        <v>0.99665477115462253</v>
      </c>
      <c r="E79" s="79"/>
    </row>
    <row r="80" spans="1:5" ht="12" customHeight="1" x14ac:dyDescent="0.2">
      <c r="A80" s="76" t="s">
        <v>680</v>
      </c>
      <c r="B80" s="75"/>
      <c r="C80" s="75">
        <v>34071032</v>
      </c>
      <c r="D80" s="77" t="s">
        <v>392</v>
      </c>
      <c r="E80" s="79"/>
    </row>
    <row r="81" spans="1:4" ht="12" customHeight="1" x14ac:dyDescent="0.2">
      <c r="A81" s="76" t="s">
        <v>43</v>
      </c>
      <c r="B81" s="75">
        <v>17500607</v>
      </c>
      <c r="C81" s="75">
        <v>30516660</v>
      </c>
      <c r="D81" s="77">
        <f>+C81/B81-1</f>
        <v>0.74374865968934678</v>
      </c>
    </row>
    <row r="82" spans="1:4" ht="12" customHeight="1" x14ac:dyDescent="0.2">
      <c r="A82" s="76" t="s">
        <v>413</v>
      </c>
      <c r="B82" s="75">
        <v>30923375.07</v>
      </c>
      <c r="C82" s="75">
        <v>23410814</v>
      </c>
      <c r="D82" s="77">
        <f>+C82/B82-1</f>
        <v>-0.24294117485540045</v>
      </c>
    </row>
    <row r="83" spans="1:4" ht="12" customHeight="1" x14ac:dyDescent="0.2">
      <c r="A83" s="76" t="s">
        <v>44</v>
      </c>
      <c r="B83" s="75">
        <v>16085534.23</v>
      </c>
      <c r="C83" s="75">
        <v>20338795</v>
      </c>
      <c r="D83" s="77">
        <f>+C83/B83-1</f>
        <v>0.26441526337792021</v>
      </c>
    </row>
    <row r="84" spans="1:4" ht="12" customHeight="1" x14ac:dyDescent="0.2">
      <c r="A84" s="76" t="s">
        <v>175</v>
      </c>
      <c r="B84" s="75">
        <v>197543311.63999999</v>
      </c>
      <c r="C84" s="75">
        <v>187919804</v>
      </c>
      <c r="D84" s="77">
        <f>+C84/B84-1</f>
        <v>-4.8715937584046021E-2</v>
      </c>
    </row>
    <row r="85" spans="1:4" ht="12" customHeight="1" x14ac:dyDescent="0.2">
      <c r="A85" s="82" t="s">
        <v>32</v>
      </c>
      <c r="B85" s="83">
        <f>SUM(B74:B84)</f>
        <v>761288309.73000002</v>
      </c>
      <c r="C85" s="83">
        <f>SUM(C74:C84)</f>
        <v>1151532751</v>
      </c>
      <c r="D85" s="98">
        <f>+C85/B85-1</f>
        <v>0.512610579043838</v>
      </c>
    </row>
    <row r="86" spans="1:4" ht="12" customHeight="1" x14ac:dyDescent="0.2">
      <c r="A86" s="89"/>
      <c r="B86" s="99"/>
      <c r="C86" s="99"/>
      <c r="D86" s="100"/>
    </row>
    <row r="87" spans="1:4" ht="12" customHeight="1" x14ac:dyDescent="0.2">
      <c r="A87" s="89"/>
      <c r="B87" s="31"/>
      <c r="C87" s="31"/>
      <c r="D87" s="101"/>
    </row>
    <row r="88" spans="1:4" ht="12" customHeight="1" x14ac:dyDescent="0.2">
      <c r="A88" s="432" t="s">
        <v>175</v>
      </c>
      <c r="B88" s="432"/>
      <c r="C88" s="432"/>
      <c r="D88" s="432"/>
    </row>
    <row r="89" spans="1:4" ht="12" customHeight="1" x14ac:dyDescent="0.2">
      <c r="A89" s="432" t="s">
        <v>629</v>
      </c>
      <c r="B89" s="432"/>
      <c r="C89" s="432"/>
      <c r="D89" s="432"/>
    </row>
    <row r="90" spans="1:4" ht="12" customHeight="1" x14ac:dyDescent="0.2">
      <c r="A90" s="158" t="s">
        <v>416</v>
      </c>
      <c r="B90" s="159" t="s">
        <v>690</v>
      </c>
      <c r="C90" s="159" t="s">
        <v>825</v>
      </c>
      <c r="D90" s="160" t="s">
        <v>414</v>
      </c>
    </row>
    <row r="91" spans="1:4" ht="12" customHeight="1" x14ac:dyDescent="0.2">
      <c r="A91" s="76" t="s">
        <v>244</v>
      </c>
      <c r="B91" s="75">
        <v>343646792</v>
      </c>
      <c r="C91" s="75">
        <v>444651740</v>
      </c>
      <c r="D91" s="77">
        <f t="shared" ref="D91:D101" si="7">+C91/B91-1</f>
        <v>0.29392082321548352</v>
      </c>
    </row>
    <row r="92" spans="1:4" ht="12" customHeight="1" x14ac:dyDescent="0.2">
      <c r="A92" s="76" t="s">
        <v>41</v>
      </c>
      <c r="B92" s="75">
        <v>8763957.1699999999</v>
      </c>
      <c r="C92" s="75">
        <v>54892151</v>
      </c>
      <c r="D92" s="77">
        <f t="shared" si="7"/>
        <v>5.2633979075002717</v>
      </c>
    </row>
    <row r="93" spans="1:4" ht="12" customHeight="1" x14ac:dyDescent="0.2">
      <c r="A93" s="76" t="s">
        <v>390</v>
      </c>
      <c r="B93" s="75">
        <v>32720528</v>
      </c>
      <c r="C93" s="75">
        <v>33719551</v>
      </c>
      <c r="D93" s="77">
        <f t="shared" si="7"/>
        <v>3.0531995082719865E-2</v>
      </c>
    </row>
    <row r="94" spans="1:4" ht="12" customHeight="1" x14ac:dyDescent="0.2">
      <c r="A94" s="76" t="s">
        <v>167</v>
      </c>
      <c r="B94" s="75">
        <v>12489618</v>
      </c>
      <c r="C94" s="75">
        <v>27930634</v>
      </c>
      <c r="D94" s="77">
        <f t="shared" si="7"/>
        <v>1.2363081080622322</v>
      </c>
    </row>
    <row r="95" spans="1:4" ht="12" customHeight="1" x14ac:dyDescent="0.2">
      <c r="A95" s="76" t="s">
        <v>44</v>
      </c>
      <c r="B95" s="75">
        <v>20780216.649999999</v>
      </c>
      <c r="C95" s="75">
        <v>27899620</v>
      </c>
      <c r="D95" s="77">
        <f t="shared" si="7"/>
        <v>0.34260486644156329</v>
      </c>
    </row>
    <row r="96" spans="1:4" ht="12" customHeight="1" x14ac:dyDescent="0.2">
      <c r="A96" s="76" t="s">
        <v>232</v>
      </c>
      <c r="B96" s="75">
        <v>23836340</v>
      </c>
      <c r="C96" s="75">
        <v>25964697</v>
      </c>
      <c r="D96" s="77">
        <f t="shared" si="7"/>
        <v>8.929042797677833E-2</v>
      </c>
    </row>
    <row r="97" spans="1:4" ht="12" customHeight="1" x14ac:dyDescent="0.2">
      <c r="A97" s="76" t="s">
        <v>684</v>
      </c>
      <c r="B97" s="75">
        <v>14408545.390000001</v>
      </c>
      <c r="C97" s="75">
        <v>24418974</v>
      </c>
      <c r="D97" s="77">
        <f t="shared" si="7"/>
        <v>0.69475636429944987</v>
      </c>
    </row>
    <row r="98" spans="1:4" ht="12" customHeight="1" x14ac:dyDescent="0.2">
      <c r="A98" s="76" t="s">
        <v>241</v>
      </c>
      <c r="B98" s="75">
        <v>19746559.579999998</v>
      </c>
      <c r="C98" s="75">
        <v>17440937</v>
      </c>
      <c r="D98" s="77">
        <f t="shared" si="7"/>
        <v>-0.11676072333811571</v>
      </c>
    </row>
    <row r="99" spans="1:4" ht="12" customHeight="1" x14ac:dyDescent="0.2">
      <c r="A99" s="76" t="s">
        <v>294</v>
      </c>
      <c r="B99" s="75">
        <v>-2752969</v>
      </c>
      <c r="C99" s="75">
        <v>12908430</v>
      </c>
      <c r="D99" s="77">
        <f t="shared" si="7"/>
        <v>-5.6889122253102018</v>
      </c>
    </row>
    <row r="100" spans="1:4" ht="12" customHeight="1" x14ac:dyDescent="0.2">
      <c r="A100" s="76" t="s">
        <v>171</v>
      </c>
      <c r="B100" s="75">
        <v>11042861</v>
      </c>
      <c r="C100" s="75">
        <v>11519386</v>
      </c>
      <c r="D100" s="77">
        <f t="shared" si="7"/>
        <v>4.3152313517303087E-2</v>
      </c>
    </row>
    <row r="101" spans="1:4" ht="12" customHeight="1" x14ac:dyDescent="0.2">
      <c r="A101" s="76" t="s">
        <v>175</v>
      </c>
      <c r="B101" s="102">
        <v>136508078.73000026</v>
      </c>
      <c r="C101" s="102">
        <v>103108784</v>
      </c>
      <c r="D101" s="77">
        <f t="shared" si="7"/>
        <v>-0.24466899718119117</v>
      </c>
    </row>
    <row r="102" spans="1:4" ht="12" customHeight="1" x14ac:dyDescent="0.2">
      <c r="A102" s="82" t="s">
        <v>32</v>
      </c>
      <c r="B102" s="83">
        <f>SUM(B91:B101)</f>
        <v>621190527.52000022</v>
      </c>
      <c r="C102" s="83">
        <f>SUM(C91:C101)</f>
        <v>784454904</v>
      </c>
      <c r="D102" s="84">
        <f>+C102/B102-1</f>
        <v>0.26282496150062951</v>
      </c>
    </row>
    <row r="103" spans="1:4" ht="12" customHeight="1" x14ac:dyDescent="0.2">
      <c r="A103" s="103"/>
      <c r="B103" s="31"/>
      <c r="C103" s="31"/>
    </row>
    <row r="104" spans="1:4" ht="12" customHeight="1" x14ac:dyDescent="0.2">
      <c r="A104" s="104"/>
      <c r="B104" s="31"/>
      <c r="C104" s="31"/>
      <c r="D104" s="105"/>
    </row>
  </sheetData>
  <mergeCells count="12">
    <mergeCell ref="A71:D71"/>
    <mergeCell ref="A72:D72"/>
    <mergeCell ref="A88:D88"/>
    <mergeCell ref="A89:D89"/>
    <mergeCell ref="A38:D38"/>
    <mergeCell ref="A54:D54"/>
    <mergeCell ref="A55:D55"/>
    <mergeCell ref="A3:D3"/>
    <mergeCell ref="A4:D4"/>
    <mergeCell ref="A20:D20"/>
    <mergeCell ref="A21:D21"/>
    <mergeCell ref="A37:D3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10" width="11.140625" style="9" customWidth="1"/>
    <col min="11" max="11" width="7.85546875" style="1" customWidth="1"/>
    <col min="12" max="16384" width="11.5703125" style="1"/>
  </cols>
  <sheetData>
    <row r="1" spans="1:14" ht="12" customHeight="1" x14ac:dyDescent="0.2">
      <c r="A1" s="2" t="s">
        <v>826</v>
      </c>
    </row>
    <row r="2" spans="1:14" x14ac:dyDescent="0.2">
      <c r="A2" s="174" t="s">
        <v>630</v>
      </c>
    </row>
    <row r="4" spans="1:14" x14ac:dyDescent="0.2">
      <c r="A4" s="4" t="s">
        <v>628</v>
      </c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 t="s">
        <v>814</v>
      </c>
    </row>
    <row r="5" spans="1:14" ht="15" x14ac:dyDescent="0.25">
      <c r="A5" s="1" t="s">
        <v>97</v>
      </c>
      <c r="B5" s="10">
        <v>7.9961267000000014</v>
      </c>
      <c r="C5" s="10">
        <v>12.597456579999999</v>
      </c>
      <c r="D5" s="10">
        <v>7.1768128100000004</v>
      </c>
      <c r="E5" s="10">
        <v>9.0857270500000009</v>
      </c>
      <c r="F5" s="10">
        <v>2.24442523</v>
      </c>
      <c r="G5" s="10">
        <v>0.26838499999999998</v>
      </c>
      <c r="H5" s="10">
        <v>0.70191599999999998</v>
      </c>
      <c r="I5" s="10">
        <v>0.21623300000000001</v>
      </c>
      <c r="J5" s="10">
        <v>2.452118</v>
      </c>
      <c r="K5" s="251">
        <v>6.5718209999999999</v>
      </c>
      <c r="L5"/>
      <c r="M5"/>
      <c r="N5" s="250"/>
    </row>
    <row r="6" spans="1:14" ht="15" x14ac:dyDescent="0.25">
      <c r="A6" s="1" t="s">
        <v>576</v>
      </c>
      <c r="B6" s="10">
        <v>438.93305102000016</v>
      </c>
      <c r="C6" s="10">
        <v>784.69121028999962</v>
      </c>
      <c r="D6" s="10">
        <v>858.71542130999933</v>
      </c>
      <c r="E6" s="10">
        <v>681.88391086000001</v>
      </c>
      <c r="F6" s="10">
        <v>458.0480644899996</v>
      </c>
      <c r="G6" s="10">
        <v>404.02561205000006</v>
      </c>
      <c r="H6" s="10">
        <v>304.39996548000016</v>
      </c>
      <c r="I6" s="10">
        <v>275.31327849999974</v>
      </c>
      <c r="J6" s="10">
        <v>334.91855244000004</v>
      </c>
      <c r="K6" s="251">
        <v>393.24752699999999</v>
      </c>
      <c r="L6"/>
      <c r="M6"/>
      <c r="N6" s="250"/>
    </row>
    <row r="7" spans="1:14" ht="15" x14ac:dyDescent="0.25">
      <c r="A7" s="1" t="s">
        <v>574</v>
      </c>
      <c r="B7" s="10">
        <v>11.675754810000001</v>
      </c>
      <c r="C7" s="10">
        <v>837.59099609000009</v>
      </c>
      <c r="D7" s="10">
        <v>1061.1042538699996</v>
      </c>
      <c r="E7" s="10">
        <v>1748.4054661499997</v>
      </c>
      <c r="F7" s="10">
        <v>1677.3788650399999</v>
      </c>
      <c r="G7" s="10">
        <v>1536.7338221499999</v>
      </c>
      <c r="H7" s="10">
        <v>312.12584105000002</v>
      </c>
      <c r="I7" s="10">
        <v>173.15026875000001</v>
      </c>
      <c r="J7" s="10">
        <v>220.14599272000001</v>
      </c>
      <c r="K7" s="251">
        <v>296.88147199999997</v>
      </c>
      <c r="L7"/>
      <c r="M7"/>
      <c r="N7" s="250"/>
    </row>
    <row r="8" spans="1:14" ht="15" x14ac:dyDescent="0.25">
      <c r="A8" s="1" t="s">
        <v>83</v>
      </c>
      <c r="B8" s="10">
        <v>444.7686409800005</v>
      </c>
      <c r="C8" s="10">
        <v>425.93442152000006</v>
      </c>
      <c r="D8" s="10">
        <v>690.95114757000044</v>
      </c>
      <c r="E8" s="10">
        <v>1357.8900016200012</v>
      </c>
      <c r="F8" s="10">
        <v>1964.3605370899991</v>
      </c>
      <c r="G8" s="10">
        <v>1795.8582097500005</v>
      </c>
      <c r="H8" s="10">
        <v>332.7223554100006</v>
      </c>
      <c r="I8" s="10">
        <v>529.23476807999975</v>
      </c>
      <c r="J8" s="10">
        <v>457.17420623999965</v>
      </c>
      <c r="K8" s="251">
        <v>410.79921999999999</v>
      </c>
      <c r="L8"/>
      <c r="M8"/>
      <c r="N8" s="250"/>
    </row>
    <row r="9" spans="1:14" ht="15" x14ac:dyDescent="0.25">
      <c r="A9" s="1" t="s">
        <v>96</v>
      </c>
      <c r="B9" s="10">
        <v>69.970094410000002</v>
      </c>
      <c r="C9" s="10">
        <v>92.760626290000033</v>
      </c>
      <c r="D9" s="10">
        <v>101.88694464999998</v>
      </c>
      <c r="E9" s="10">
        <v>85.674126129999991</v>
      </c>
      <c r="F9" s="10">
        <v>51.772991489999974</v>
      </c>
      <c r="G9" s="10">
        <v>137.12551965000003</v>
      </c>
      <c r="H9" s="10">
        <v>66.43389578</v>
      </c>
      <c r="I9" s="10">
        <v>82.506484339999972</v>
      </c>
      <c r="J9" s="10">
        <v>118.09362120999999</v>
      </c>
      <c r="K9" s="251">
        <v>116.62673599999999</v>
      </c>
      <c r="L9"/>
      <c r="M9"/>
      <c r="N9" s="250"/>
    </row>
    <row r="10" spans="1:14" ht="15" x14ac:dyDescent="0.25">
      <c r="A10" s="1" t="s">
        <v>89</v>
      </c>
      <c r="B10" s="10">
        <v>551.84649437999997</v>
      </c>
      <c r="C10" s="10">
        <v>1427.8334390099999</v>
      </c>
      <c r="D10" s="10">
        <v>1293.0736826999998</v>
      </c>
      <c r="E10" s="10">
        <v>565.40433477999989</v>
      </c>
      <c r="F10" s="10">
        <v>334.96573780000006</v>
      </c>
      <c r="G10" s="10">
        <v>291.57194619000006</v>
      </c>
      <c r="H10" s="10">
        <v>208.02099849999999</v>
      </c>
      <c r="I10" s="10">
        <v>212.61210650000001</v>
      </c>
      <c r="J10" s="10">
        <v>348.60329847999998</v>
      </c>
      <c r="K10" s="251">
        <v>349.15165500000001</v>
      </c>
      <c r="L10"/>
      <c r="M10"/>
      <c r="N10" s="250"/>
    </row>
    <row r="11" spans="1:14" ht="15" x14ac:dyDescent="0.25">
      <c r="A11" s="1" t="s">
        <v>293</v>
      </c>
      <c r="B11" s="10">
        <v>7.1370000000000003E-2</v>
      </c>
      <c r="C11" s="10">
        <v>4.165E-2</v>
      </c>
      <c r="D11" s="10">
        <v>0.10199999999999999</v>
      </c>
      <c r="E11" s="10">
        <v>9.9500000000000005E-2</v>
      </c>
      <c r="F11" s="10">
        <v>0.12300964</v>
      </c>
      <c r="G11" s="10">
        <v>0.34112500000000001</v>
      </c>
      <c r="H11" s="10">
        <v>0.51603600000000005</v>
      </c>
      <c r="I11" s="10">
        <v>0.24475</v>
      </c>
      <c r="J11" s="10">
        <v>0.77210000000000001</v>
      </c>
      <c r="K11" s="251">
        <v>1.41</v>
      </c>
      <c r="L11"/>
      <c r="M11"/>
      <c r="N11" s="250"/>
    </row>
    <row r="12" spans="1:14" ht="15" x14ac:dyDescent="0.25">
      <c r="A12" s="1" t="s">
        <v>86</v>
      </c>
      <c r="B12" s="10">
        <v>397.47186971999992</v>
      </c>
      <c r="C12" s="10">
        <v>369.25571164999997</v>
      </c>
      <c r="D12" s="10">
        <v>148.81360064999998</v>
      </c>
      <c r="E12" s="10">
        <v>799.19504083000004</v>
      </c>
      <c r="F12" s="10">
        <v>1055.8186158000001</v>
      </c>
      <c r="G12" s="10">
        <v>646.57906503000004</v>
      </c>
      <c r="H12" s="10">
        <v>286.90357697999997</v>
      </c>
      <c r="I12" s="10">
        <v>386.72986425999989</v>
      </c>
      <c r="J12" s="10">
        <v>229.55502205999997</v>
      </c>
      <c r="K12" s="251">
        <v>218.61697699999999</v>
      </c>
      <c r="L12"/>
      <c r="M12"/>
      <c r="N12" s="250"/>
    </row>
    <row r="13" spans="1:14" ht="15" x14ac:dyDescent="0.25">
      <c r="A13" s="1" t="s">
        <v>94</v>
      </c>
      <c r="B13" s="10">
        <v>48.860518050000003</v>
      </c>
      <c r="C13" s="10">
        <v>80.814095410000007</v>
      </c>
      <c r="D13" s="10">
        <v>99.868684729999941</v>
      </c>
      <c r="E13" s="10">
        <v>76.589371499999984</v>
      </c>
      <c r="F13" s="10">
        <v>47.301893020000001</v>
      </c>
      <c r="G13" s="10">
        <v>36.811195349999991</v>
      </c>
      <c r="H13" s="10">
        <v>33.317536440000005</v>
      </c>
      <c r="I13" s="10">
        <v>49.167434629999967</v>
      </c>
      <c r="J13" s="10">
        <v>75.088863050000015</v>
      </c>
      <c r="K13" s="251">
        <v>65.119540999999998</v>
      </c>
      <c r="L13"/>
      <c r="M13"/>
      <c r="N13" s="250"/>
    </row>
    <row r="14" spans="1:14" ht="15" x14ac:dyDescent="0.25">
      <c r="A14" s="1" t="s">
        <v>575</v>
      </c>
      <c r="B14" s="10">
        <v>8.997142810000005</v>
      </c>
      <c r="C14" s="10">
        <v>25.641384329999994</v>
      </c>
      <c r="D14" s="10">
        <v>25.99211034999999</v>
      </c>
      <c r="E14" s="10">
        <v>23.759400819999996</v>
      </c>
      <c r="F14" s="10">
        <v>18.776480759999998</v>
      </c>
      <c r="G14" s="10">
        <v>18.586977480000002</v>
      </c>
      <c r="H14" s="10">
        <v>28.303921139999993</v>
      </c>
      <c r="I14" s="10">
        <v>37.283709170000002</v>
      </c>
      <c r="J14" s="10">
        <v>46.161803370000015</v>
      </c>
      <c r="K14" s="251">
        <v>55.935949000000001</v>
      </c>
      <c r="L14"/>
      <c r="M14"/>
      <c r="N14" s="250"/>
    </row>
    <row r="15" spans="1:14" ht="15" x14ac:dyDescent="0.25">
      <c r="A15" s="1" t="s">
        <v>93</v>
      </c>
      <c r="B15" s="10">
        <v>35.828747390000004</v>
      </c>
      <c r="C15" s="10">
        <v>104.86812545000002</v>
      </c>
      <c r="D15" s="10">
        <v>167.24185246000002</v>
      </c>
      <c r="E15" s="10">
        <v>275.39159418999998</v>
      </c>
      <c r="F15" s="10">
        <v>344.87245030999992</v>
      </c>
      <c r="G15" s="10">
        <v>295.70313315999988</v>
      </c>
      <c r="H15" s="10">
        <v>177.75207661999994</v>
      </c>
      <c r="I15" s="10">
        <v>375.42182886000001</v>
      </c>
      <c r="J15" s="10">
        <v>818.15779640999983</v>
      </c>
      <c r="K15" s="251">
        <v>1069.7014320000001</v>
      </c>
      <c r="L15"/>
      <c r="M15"/>
      <c r="N15" s="250"/>
    </row>
    <row r="16" spans="1:14" ht="15" x14ac:dyDescent="0.25">
      <c r="A16" s="1" t="s">
        <v>573</v>
      </c>
      <c r="B16" s="10">
        <v>128.04783303000013</v>
      </c>
      <c r="C16" s="10">
        <v>948.34845370000073</v>
      </c>
      <c r="D16" s="10">
        <v>1432.8733309900001</v>
      </c>
      <c r="E16" s="10">
        <v>1462.7139143300012</v>
      </c>
      <c r="F16" s="10">
        <v>654.22107491999998</v>
      </c>
      <c r="G16" s="10">
        <v>518.3681740699999</v>
      </c>
      <c r="H16" s="10">
        <v>251.63249700000017</v>
      </c>
      <c r="I16" s="10">
        <v>268.03752650000007</v>
      </c>
      <c r="J16" s="10">
        <v>387.81225878000004</v>
      </c>
      <c r="K16" s="251">
        <v>588.88075100000003</v>
      </c>
      <c r="L16"/>
      <c r="M16"/>
      <c r="N16" s="250"/>
    </row>
    <row r="17" spans="1:14" ht="15" x14ac:dyDescent="0.25">
      <c r="A17" s="1" t="s">
        <v>91</v>
      </c>
      <c r="B17" s="10">
        <v>175.23929063</v>
      </c>
      <c r="C17" s="10">
        <v>277.2997783400001</v>
      </c>
      <c r="D17" s="10">
        <v>412.45185504999989</v>
      </c>
      <c r="E17" s="10">
        <v>327.60113418000009</v>
      </c>
      <c r="F17" s="10">
        <v>199.87435482000004</v>
      </c>
      <c r="G17" s="10">
        <v>202.79586560999994</v>
      </c>
      <c r="H17" s="10">
        <v>218.76385117000004</v>
      </c>
      <c r="I17" s="10">
        <v>205.09130860000002</v>
      </c>
      <c r="J17" s="10">
        <v>252.48550875000004</v>
      </c>
      <c r="K17" s="251">
        <v>226.76290399999999</v>
      </c>
      <c r="L17"/>
      <c r="M17"/>
      <c r="N17" s="250"/>
    </row>
    <row r="18" spans="1:14" ht="15" x14ac:dyDescent="0.25">
      <c r="A18" s="1" t="s">
        <v>87</v>
      </c>
      <c r="B18" s="10">
        <v>0.20756707000000005</v>
      </c>
      <c r="C18" s="10">
        <v>0.10413756</v>
      </c>
      <c r="D18" s="10">
        <v>0.33531381999999998</v>
      </c>
      <c r="E18" s="10">
        <v>2.2706457799999997</v>
      </c>
      <c r="F18" s="10">
        <v>0.1029635</v>
      </c>
      <c r="G18" s="10">
        <v>0.11103853999999999</v>
      </c>
      <c r="H18" s="10">
        <v>0.10139110000000003</v>
      </c>
      <c r="I18" s="10">
        <v>1.8109630599999997</v>
      </c>
      <c r="J18" s="10">
        <v>1.1535999999999999E-2</v>
      </c>
      <c r="K18" s="251">
        <v>2.12E-4</v>
      </c>
      <c r="L18"/>
      <c r="M18"/>
      <c r="N18" s="250"/>
    </row>
    <row r="19" spans="1:14" ht="15" x14ac:dyDescent="0.25">
      <c r="A19" s="1" t="s">
        <v>92</v>
      </c>
      <c r="B19" s="10">
        <v>258.94931187000003</v>
      </c>
      <c r="C19" s="10">
        <v>198.64942664000006</v>
      </c>
      <c r="D19" s="10">
        <v>196.26255404000008</v>
      </c>
      <c r="E19" s="10">
        <v>222.58355789999996</v>
      </c>
      <c r="F19" s="10">
        <v>239.90673894000003</v>
      </c>
      <c r="G19" s="10">
        <v>166.4921383299999</v>
      </c>
      <c r="H19" s="10">
        <v>115.97981955000002</v>
      </c>
      <c r="I19" s="10">
        <v>162.06765916999998</v>
      </c>
      <c r="J19" s="10">
        <v>164.14293224000002</v>
      </c>
      <c r="K19" s="251">
        <v>228.50397799999999</v>
      </c>
      <c r="L19"/>
      <c r="M19"/>
      <c r="N19" s="250"/>
    </row>
    <row r="20" spans="1:14" ht="12" customHeight="1" x14ac:dyDescent="0.25">
      <c r="A20" s="1" t="s">
        <v>98</v>
      </c>
      <c r="B20" s="10">
        <v>0</v>
      </c>
      <c r="C20" s="10">
        <v>0</v>
      </c>
      <c r="D20" s="10">
        <v>0</v>
      </c>
      <c r="E20" s="10">
        <v>0</v>
      </c>
      <c r="F20" s="10">
        <v>0.2923</v>
      </c>
      <c r="G20" s="10">
        <v>0.49940000000000001</v>
      </c>
      <c r="H20" s="10">
        <v>0.3619</v>
      </c>
      <c r="I20" s="10">
        <v>0.23021</v>
      </c>
      <c r="J20" s="10">
        <v>0</v>
      </c>
      <c r="K20" s="251">
        <v>0</v>
      </c>
      <c r="L20"/>
      <c r="M20"/>
      <c r="N20" s="250"/>
    </row>
    <row r="21" spans="1:14" ht="12" customHeight="1" x14ac:dyDescent="0.25">
      <c r="A21" s="1" t="s">
        <v>99</v>
      </c>
      <c r="B21" s="10">
        <v>2.2370429999999999</v>
      </c>
      <c r="C21" s="10">
        <v>4.3417440000000003</v>
      </c>
      <c r="D21" s="10">
        <v>16.080328999999999</v>
      </c>
      <c r="E21" s="10">
        <v>15.389904</v>
      </c>
      <c r="F21" s="10">
        <v>1.2315339999999999</v>
      </c>
      <c r="G21" s="10">
        <v>9.8838430000000006</v>
      </c>
      <c r="H21" s="10">
        <v>6.8297739999999996</v>
      </c>
      <c r="I21" s="10">
        <v>7.0099099999999996</v>
      </c>
      <c r="J21" s="10">
        <v>12.219579979999999</v>
      </c>
      <c r="K21" s="251">
        <v>21.295973</v>
      </c>
      <c r="L21"/>
      <c r="M21"/>
      <c r="N21" s="250"/>
    </row>
    <row r="22" spans="1:14" ht="12" customHeight="1" x14ac:dyDescent="0.25">
      <c r="A22" s="1" t="s">
        <v>85</v>
      </c>
      <c r="B22" s="10">
        <v>171.27705200999984</v>
      </c>
      <c r="C22" s="10">
        <v>328.3354822499997</v>
      </c>
      <c r="D22" s="10">
        <v>382.89110841000007</v>
      </c>
      <c r="E22" s="10">
        <v>525.8196396300001</v>
      </c>
      <c r="F22" s="10">
        <v>488.93627874000009</v>
      </c>
      <c r="G22" s="10">
        <v>357.89401262999996</v>
      </c>
      <c r="H22" s="10">
        <v>365.68230229999989</v>
      </c>
      <c r="I22" s="10">
        <v>361.12945980999973</v>
      </c>
      <c r="J22" s="10">
        <v>678.26630214999966</v>
      </c>
      <c r="K22" s="251">
        <v>1481.650864</v>
      </c>
      <c r="L22"/>
      <c r="M22"/>
      <c r="N22" s="250"/>
    </row>
    <row r="23" spans="1:14" ht="12" customHeight="1" x14ac:dyDescent="0.25">
      <c r="A23" s="1" t="s">
        <v>90</v>
      </c>
      <c r="B23" s="10">
        <v>267.38900573000001</v>
      </c>
      <c r="C23" s="10">
        <v>258.65596138000001</v>
      </c>
      <c r="D23" s="10">
        <v>329.24509418999997</v>
      </c>
      <c r="E23" s="10">
        <v>531.72046799999998</v>
      </c>
      <c r="F23" s="10">
        <v>313.42587919000022</v>
      </c>
      <c r="G23" s="10">
        <v>176.23928104999996</v>
      </c>
      <c r="H23" s="10">
        <v>142.78539943999996</v>
      </c>
      <c r="I23" s="10">
        <v>172.20362493999988</v>
      </c>
      <c r="J23" s="10">
        <v>176.78282829</v>
      </c>
      <c r="K23" s="251">
        <v>154.48496599999999</v>
      </c>
      <c r="L23"/>
      <c r="M23"/>
      <c r="N23" s="250"/>
    </row>
    <row r="24" spans="1:14" ht="12" customHeight="1" x14ac:dyDescent="0.25">
      <c r="A24" s="1" t="s">
        <v>88</v>
      </c>
      <c r="B24" s="10">
        <v>225.75581078000005</v>
      </c>
      <c r="C24" s="10">
        <v>45.716161790000001</v>
      </c>
      <c r="D24" s="10">
        <v>5.0812580600000015</v>
      </c>
      <c r="E24" s="10">
        <v>9.1367106499999959</v>
      </c>
      <c r="F24" s="10">
        <v>10.28896612</v>
      </c>
      <c r="G24" s="10">
        <v>8.9429582099999987</v>
      </c>
      <c r="H24" s="10">
        <v>11.135487269999999</v>
      </c>
      <c r="I24" s="10">
        <v>8.0693405500000033</v>
      </c>
      <c r="J24" s="10">
        <v>16.589550169999999</v>
      </c>
      <c r="K24" s="251">
        <v>24.598172999999999</v>
      </c>
      <c r="L24"/>
      <c r="M24"/>
      <c r="N24" s="250"/>
    </row>
    <row r="25" spans="1:14" ht="12" customHeight="1" x14ac:dyDescent="0.25">
      <c r="A25" s="1" t="s">
        <v>95</v>
      </c>
      <c r="B25" s="10">
        <v>42.778439200000015</v>
      </c>
      <c r="C25" s="10">
        <v>92.118999410000001</v>
      </c>
      <c r="D25" s="10">
        <v>137.06642942999994</v>
      </c>
      <c r="E25" s="10">
        <v>79.30746514999997</v>
      </c>
      <c r="F25" s="10">
        <v>153.36470368999991</v>
      </c>
      <c r="G25" s="10">
        <v>71.514771159999967</v>
      </c>
      <c r="H25" s="10">
        <v>85.483826040000039</v>
      </c>
      <c r="I25" s="10">
        <v>102.07650992999999</v>
      </c>
      <c r="J25" s="10">
        <v>119.37724895000002</v>
      </c>
      <c r="K25" s="251">
        <v>174.50619599999999</v>
      </c>
      <c r="L25"/>
      <c r="M25"/>
      <c r="N25" s="250"/>
    </row>
    <row r="26" spans="1:14" ht="12" customHeight="1" x14ac:dyDescent="0.25">
      <c r="A26" s="1" t="s">
        <v>627</v>
      </c>
      <c r="B26" s="10">
        <v>2.7730299999999999E-2</v>
      </c>
      <c r="C26" s="10">
        <v>0.15444364000000002</v>
      </c>
      <c r="D26" s="10">
        <v>0.22731000000000001</v>
      </c>
      <c r="E26" s="10">
        <v>0.15802023000000001</v>
      </c>
      <c r="F26" s="10">
        <v>2.4066799999999999E-2</v>
      </c>
      <c r="G26" s="10">
        <v>1.034819E-2</v>
      </c>
      <c r="H26" s="10">
        <v>9.4530900000000008E-3</v>
      </c>
      <c r="I26" s="10">
        <v>1.115875E-2</v>
      </c>
      <c r="J26" s="10">
        <v>1.7340000000000001E-3</v>
      </c>
      <c r="K26" s="251">
        <v>1.3780000000000001E-3</v>
      </c>
      <c r="L26"/>
      <c r="M26"/>
      <c r="N26" s="250"/>
    </row>
    <row r="27" spans="1:14" ht="12" customHeight="1" x14ac:dyDescent="0.25">
      <c r="A27" s="1" t="s">
        <v>84</v>
      </c>
      <c r="B27" s="10">
        <v>43.225577000000001</v>
      </c>
      <c r="C27" s="10">
        <v>61.861658549999994</v>
      </c>
      <c r="D27" s="10">
        <v>130.76632551</v>
      </c>
      <c r="E27" s="10">
        <v>63.542031999999999</v>
      </c>
      <c r="F27" s="10">
        <v>61.877770099999999</v>
      </c>
      <c r="G27" s="10">
        <v>148.26750463000002</v>
      </c>
      <c r="H27" s="10">
        <v>383.59418285999999</v>
      </c>
      <c r="I27" s="10">
        <v>518.39406445999998</v>
      </c>
      <c r="J27" s="10">
        <v>488.62200589000008</v>
      </c>
      <c r="K27" s="251">
        <v>272.38436200000001</v>
      </c>
      <c r="L27"/>
      <c r="M27"/>
      <c r="N27" s="250"/>
    </row>
    <row r="28" spans="1:14" ht="12" customHeight="1" x14ac:dyDescent="0.25">
      <c r="A28" s="1" t="s">
        <v>415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5.5700000000000003E-3</v>
      </c>
      <c r="I28" s="10">
        <v>4.3200000000000001E-3</v>
      </c>
      <c r="J28" s="10">
        <v>2.0000000000000002E-5</v>
      </c>
      <c r="K28" s="251">
        <v>0</v>
      </c>
      <c r="L28"/>
      <c r="M28"/>
      <c r="N28" s="250"/>
    </row>
    <row r="29" spans="1:14" ht="12" customHeight="1" x14ac:dyDescent="0.2"/>
    <row r="30" spans="1:14" ht="12" customHeight="1" x14ac:dyDescent="0.2">
      <c r="A30" s="19" t="s">
        <v>673</v>
      </c>
      <c r="B30" s="21">
        <f t="shared" ref="B30:I30" si="0">SUM(B5:B29)</f>
        <v>3331.5544708900006</v>
      </c>
      <c r="C30" s="21">
        <f t="shared" si="0"/>
        <v>6377.6153638799997</v>
      </c>
      <c r="D30" s="21">
        <f t="shared" si="0"/>
        <v>7498.2074195999985</v>
      </c>
      <c r="E30" s="21">
        <f t="shared" si="0"/>
        <v>8863.6219657800011</v>
      </c>
      <c r="F30" s="21">
        <f t="shared" si="0"/>
        <v>8079.2097014899982</v>
      </c>
      <c r="G30" s="21">
        <f t="shared" si="0"/>
        <v>6824.6243262300013</v>
      </c>
      <c r="H30" s="21">
        <f t="shared" si="0"/>
        <v>3333.5635732200003</v>
      </c>
      <c r="I30" s="21">
        <f t="shared" si="0"/>
        <v>3928.0167818600003</v>
      </c>
      <c r="J30" s="21">
        <f>SUM(J5:J29)</f>
        <v>4947.4348791799994</v>
      </c>
      <c r="K30" s="21">
        <f>SUM(K5:K29)</f>
        <v>6157.132087</v>
      </c>
    </row>
    <row r="31" spans="1:14" ht="12" customHeight="1" x14ac:dyDescent="0.2"/>
    <row r="32" spans="1:14" ht="12" customHeight="1" x14ac:dyDescent="0.2">
      <c r="A32" s="1" t="s">
        <v>6</v>
      </c>
    </row>
    <row r="33" spans="1:11" ht="13.15" customHeight="1" x14ac:dyDescent="0.2">
      <c r="A33" s="206" t="s">
        <v>358</v>
      </c>
      <c r="B33" s="206" t="s">
        <v>360</v>
      </c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ht="25.5" customHeight="1" x14ac:dyDescent="0.2">
      <c r="A34" s="243" t="s">
        <v>359</v>
      </c>
      <c r="B34" s="433" t="s">
        <v>674</v>
      </c>
      <c r="C34" s="433"/>
      <c r="D34" s="433"/>
      <c r="E34" s="433"/>
      <c r="F34" s="433"/>
      <c r="G34" s="433"/>
      <c r="H34" s="433"/>
      <c r="I34" s="433"/>
      <c r="J34" s="433"/>
      <c r="K34" s="433"/>
    </row>
    <row r="35" spans="1:11" x14ac:dyDescent="0.2">
      <c r="A35" s="6"/>
      <c r="B35" s="6" t="s">
        <v>597</v>
      </c>
      <c r="C35" s="6"/>
      <c r="D35" s="6"/>
      <c r="E35" s="6"/>
      <c r="F35" s="6"/>
      <c r="G35" s="6"/>
      <c r="H35" s="6"/>
      <c r="I35" s="6"/>
      <c r="J35" s="6"/>
      <c r="K35" s="6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5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5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5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5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5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</sheetData>
  <sortState ref="M5:N28">
    <sortCondition ref="M5:M28"/>
  </sortState>
  <mergeCells count="1">
    <mergeCell ref="B34:K34"/>
  </mergeCells>
  <pageMargins left="0.7" right="0.7" top="0.75" bottom="0.75" header="0.3" footer="0.3"/>
  <ignoredErrors>
    <ignoredError sqref="B30:J30" formulaRange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4" width="19.42578125" style="9" customWidth="1"/>
    <col min="5" max="7" width="11.5703125" style="1"/>
    <col min="8" max="8" width="23.140625" style="1" bestFit="1" customWidth="1"/>
    <col min="9" max="9" width="17.42578125" style="1" bestFit="1" customWidth="1"/>
    <col min="10" max="10" width="11.5703125" style="1"/>
    <col min="11" max="11" width="16.85546875" style="1" bestFit="1" customWidth="1"/>
    <col min="12" max="16384" width="11.5703125" style="1"/>
  </cols>
  <sheetData>
    <row r="1" spans="1:11" ht="12" customHeight="1" x14ac:dyDescent="0.2">
      <c r="A1" s="2" t="s">
        <v>827</v>
      </c>
    </row>
    <row r="2" spans="1:11" ht="12" customHeight="1" x14ac:dyDescent="0.2">
      <c r="A2" s="174" t="s">
        <v>295</v>
      </c>
    </row>
    <row r="3" spans="1:11" ht="12" customHeight="1" x14ac:dyDescent="0.2"/>
    <row r="4" spans="1:11" x14ac:dyDescent="0.2">
      <c r="A4" s="7" t="s">
        <v>45</v>
      </c>
      <c r="B4" s="7" t="s">
        <v>636</v>
      </c>
      <c r="C4" s="7" t="s">
        <v>637</v>
      </c>
      <c r="D4" s="7" t="s">
        <v>633</v>
      </c>
    </row>
    <row r="5" spans="1:11" ht="12" customHeight="1" x14ac:dyDescent="0.2">
      <c r="A5" s="176" t="s">
        <v>296</v>
      </c>
      <c r="B5" s="210" t="s">
        <v>297</v>
      </c>
      <c r="C5" s="210" t="s">
        <v>298</v>
      </c>
      <c r="D5" s="210" t="s">
        <v>162</v>
      </c>
    </row>
    <row r="6" spans="1:11" ht="12" customHeight="1" x14ac:dyDescent="0.2">
      <c r="A6" s="176"/>
      <c r="B6" s="210"/>
      <c r="C6" s="210"/>
      <c r="D6" s="210"/>
    </row>
    <row r="7" spans="1:11" ht="12" customHeight="1" x14ac:dyDescent="0.2">
      <c r="A7" s="9">
        <v>2010</v>
      </c>
      <c r="B7" s="10">
        <v>67570</v>
      </c>
      <c r="C7" s="10">
        <v>92309</v>
      </c>
      <c r="D7" s="10">
        <f t="shared" ref="D7:D15" si="0">+B7+C7</f>
        <v>159879</v>
      </c>
    </row>
    <row r="8" spans="1:11" ht="12" customHeight="1" x14ac:dyDescent="0.2">
      <c r="A8" s="9">
        <v>2011</v>
      </c>
      <c r="B8" s="10">
        <v>73672</v>
      </c>
      <c r="C8" s="10">
        <v>96564</v>
      </c>
      <c r="D8" s="10">
        <f t="shared" si="0"/>
        <v>170236</v>
      </c>
    </row>
    <row r="9" spans="1:11" ht="12" customHeight="1" x14ac:dyDescent="0.2">
      <c r="A9" s="9">
        <v>2012</v>
      </c>
      <c r="B9" s="10">
        <v>85569</v>
      </c>
      <c r="C9" s="10">
        <v>128437</v>
      </c>
      <c r="D9" s="10">
        <f t="shared" si="0"/>
        <v>214006</v>
      </c>
    </row>
    <row r="10" spans="1:11" ht="12" customHeight="1" x14ac:dyDescent="0.2">
      <c r="A10" s="9">
        <v>2013</v>
      </c>
      <c r="B10" s="10">
        <v>81643</v>
      </c>
      <c r="C10" s="10">
        <v>101659</v>
      </c>
      <c r="D10" s="10">
        <f t="shared" si="0"/>
        <v>183302</v>
      </c>
    </row>
    <row r="11" spans="1:11" ht="12" customHeight="1" x14ac:dyDescent="0.2">
      <c r="A11" s="9">
        <v>2014</v>
      </c>
      <c r="B11" s="10">
        <v>81086</v>
      </c>
      <c r="C11" s="10">
        <v>93151</v>
      </c>
      <c r="D11" s="10">
        <f t="shared" si="0"/>
        <v>174237</v>
      </c>
    </row>
    <row r="12" spans="1:11" ht="12" customHeight="1" x14ac:dyDescent="0.2">
      <c r="A12" s="9">
        <v>2015</v>
      </c>
      <c r="B12" s="10">
        <v>74677</v>
      </c>
      <c r="C12" s="10">
        <v>109359</v>
      </c>
      <c r="D12" s="10">
        <f t="shared" si="0"/>
        <v>184036</v>
      </c>
    </row>
    <row r="13" spans="1:11" ht="12" customHeight="1" x14ac:dyDescent="0.2">
      <c r="A13" s="9">
        <v>2016</v>
      </c>
      <c r="B13" s="10">
        <v>75836</v>
      </c>
      <c r="C13" s="10">
        <v>97629</v>
      </c>
      <c r="D13" s="10">
        <f t="shared" si="0"/>
        <v>173465</v>
      </c>
    </row>
    <row r="14" spans="1:11" ht="12" customHeight="1" x14ac:dyDescent="0.2">
      <c r="A14" s="9">
        <v>2017</v>
      </c>
      <c r="B14" s="156">
        <v>82070</v>
      </c>
      <c r="C14" s="156">
        <v>102094</v>
      </c>
      <c r="D14" s="10">
        <f t="shared" si="0"/>
        <v>184164</v>
      </c>
      <c r="J14" s="43"/>
    </row>
    <row r="15" spans="1:11" ht="12" customHeight="1" x14ac:dyDescent="0.2">
      <c r="A15" s="9">
        <v>2018</v>
      </c>
      <c r="B15" s="156">
        <v>90834</v>
      </c>
      <c r="C15" s="156">
        <v>118615</v>
      </c>
      <c r="D15" s="10">
        <f t="shared" si="0"/>
        <v>209449</v>
      </c>
      <c r="H15" s="3"/>
      <c r="J15" s="43"/>
      <c r="K15" s="118"/>
    </row>
    <row r="16" spans="1:11" ht="12" customHeight="1" x14ac:dyDescent="0.2">
      <c r="A16" s="9">
        <v>2019</v>
      </c>
      <c r="B16" s="156">
        <v>66918.666666666672</v>
      </c>
      <c r="C16" s="156">
        <v>141796.83333333334</v>
      </c>
      <c r="D16" s="10">
        <f t="shared" ref="D16" si="1">+B16+C16</f>
        <v>208715.5</v>
      </c>
      <c r="H16" s="3"/>
      <c r="J16" s="43"/>
      <c r="K16" s="118"/>
    </row>
    <row r="17" spans="1:12" ht="12" customHeight="1" x14ac:dyDescent="0.2">
      <c r="A17" s="218"/>
      <c r="B17" s="218"/>
      <c r="C17" s="218"/>
      <c r="D17" s="219"/>
      <c r="H17" s="3"/>
      <c r="J17" s="43"/>
      <c r="K17" s="118"/>
      <c r="L17" s="260"/>
    </row>
    <row r="18" spans="1:12" ht="12" customHeight="1" x14ac:dyDescent="0.2">
      <c r="A18" s="221" t="s">
        <v>635</v>
      </c>
      <c r="B18" s="222"/>
      <c r="C18" s="206"/>
      <c r="D18" s="206"/>
      <c r="J18" s="43"/>
      <c r="K18" s="118"/>
      <c r="L18" s="260"/>
    </row>
    <row r="19" spans="1:12" ht="12" customHeight="1" x14ac:dyDescent="0.2">
      <c r="A19" s="25" t="s">
        <v>631</v>
      </c>
      <c r="B19" s="25"/>
      <c r="C19" s="25"/>
      <c r="D19" s="25"/>
      <c r="J19" s="43"/>
      <c r="L19" s="260"/>
    </row>
    <row r="20" spans="1:12" ht="12" customHeight="1" x14ac:dyDescent="0.2">
      <c r="A20" s="223" t="s">
        <v>828</v>
      </c>
      <c r="B20" s="25"/>
      <c r="C20" s="25"/>
      <c r="D20" s="25"/>
      <c r="J20" s="43"/>
    </row>
    <row r="21" spans="1:12" x14ac:dyDescent="0.2">
      <c r="A21" s="224" t="s">
        <v>829</v>
      </c>
      <c r="B21" s="6"/>
      <c r="C21" s="6"/>
      <c r="D21" s="6"/>
      <c r="J21" s="43"/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17.42578125" style="1" customWidth="1"/>
    <col min="2" max="16384" width="11.5703125" style="1"/>
  </cols>
  <sheetData>
    <row r="1" spans="1:11" ht="12" customHeight="1" x14ac:dyDescent="0.2">
      <c r="A1" s="2" t="s">
        <v>880</v>
      </c>
      <c r="B1" s="9"/>
      <c r="C1" s="9"/>
      <c r="D1" s="9"/>
      <c r="E1" s="9"/>
      <c r="F1" s="9"/>
      <c r="G1" s="9"/>
      <c r="H1" s="9"/>
    </row>
    <row r="2" spans="1:11" ht="12" customHeight="1" x14ac:dyDescent="0.2">
      <c r="A2" s="174" t="s">
        <v>299</v>
      </c>
      <c r="B2" s="9"/>
      <c r="C2" s="9"/>
      <c r="D2" s="9"/>
      <c r="E2" s="9"/>
      <c r="F2" s="9"/>
      <c r="G2" s="9"/>
      <c r="H2" s="9"/>
    </row>
    <row r="3" spans="1:11" ht="12" customHeight="1" x14ac:dyDescent="0.2">
      <c r="B3" s="9"/>
      <c r="C3" s="9"/>
      <c r="D3" s="9"/>
      <c r="E3" s="9"/>
      <c r="F3" s="9"/>
      <c r="G3" s="9"/>
      <c r="H3" s="9"/>
    </row>
    <row r="4" spans="1:11" ht="12" customHeight="1" x14ac:dyDescent="0.2">
      <c r="A4" s="4" t="s">
        <v>632</v>
      </c>
      <c r="B4" s="225">
        <v>2010</v>
      </c>
      <c r="C4" s="225">
        <v>2011</v>
      </c>
      <c r="D4" s="225">
        <v>2012</v>
      </c>
      <c r="E4" s="225">
        <v>2013</v>
      </c>
      <c r="F4" s="225">
        <v>2014</v>
      </c>
      <c r="G4" s="225">
        <v>2015</v>
      </c>
      <c r="H4" s="7">
        <v>2016</v>
      </c>
      <c r="I4" s="7">
        <v>2017</v>
      </c>
      <c r="J4" s="7">
        <v>2018</v>
      </c>
      <c r="K4" s="7" t="s">
        <v>814</v>
      </c>
    </row>
    <row r="5" spans="1:11" ht="12" customHeight="1" x14ac:dyDescent="0.2">
      <c r="A5" s="2" t="s">
        <v>300</v>
      </c>
      <c r="B5" s="28">
        <v>67570</v>
      </c>
      <c r="C5" s="28">
        <v>73672</v>
      </c>
      <c r="D5" s="28">
        <v>85569</v>
      </c>
      <c r="E5" s="28">
        <v>81643</v>
      </c>
      <c r="F5" s="28">
        <v>81086</v>
      </c>
      <c r="G5" s="28">
        <v>74677</v>
      </c>
      <c r="H5" s="28">
        <v>75836</v>
      </c>
      <c r="I5" s="28">
        <v>82070</v>
      </c>
      <c r="J5" s="28">
        <v>90834</v>
      </c>
      <c r="K5" s="28">
        <v>66918.666666666672</v>
      </c>
    </row>
    <row r="6" spans="1:11" ht="12" customHeight="1" x14ac:dyDescent="0.2">
      <c r="A6" s="220" t="s">
        <v>301</v>
      </c>
      <c r="B6" s="10">
        <v>63723</v>
      </c>
      <c r="C6" s="10">
        <v>68821</v>
      </c>
      <c r="D6" s="10">
        <v>79004</v>
      </c>
      <c r="E6" s="10">
        <v>76174</v>
      </c>
      <c r="F6" s="10">
        <v>75601</v>
      </c>
      <c r="G6" s="10">
        <v>69142</v>
      </c>
      <c r="H6" s="10">
        <v>70404</v>
      </c>
      <c r="I6" s="10">
        <v>75833</v>
      </c>
      <c r="J6" s="10">
        <v>83115</v>
      </c>
      <c r="K6" s="10" t="s">
        <v>410</v>
      </c>
    </row>
    <row r="7" spans="1:11" ht="12" customHeight="1" x14ac:dyDescent="0.2">
      <c r="A7" s="220" t="s">
        <v>302</v>
      </c>
      <c r="B7" s="10">
        <v>3847</v>
      </c>
      <c r="C7" s="10">
        <v>4851</v>
      </c>
      <c r="D7" s="10">
        <v>6565</v>
      </c>
      <c r="E7" s="10">
        <v>5469</v>
      </c>
      <c r="F7" s="10">
        <v>5485</v>
      </c>
      <c r="G7" s="10">
        <v>5535</v>
      </c>
      <c r="H7" s="10">
        <v>5432</v>
      </c>
      <c r="I7" s="10">
        <v>6237</v>
      </c>
      <c r="J7" s="10">
        <v>7719</v>
      </c>
      <c r="K7" s="10" t="s">
        <v>410</v>
      </c>
    </row>
    <row r="8" spans="1:11" ht="12" customHeight="1" x14ac:dyDescent="0.2">
      <c r="A8" s="2" t="s">
        <v>303</v>
      </c>
      <c r="B8" s="28">
        <v>92309</v>
      </c>
      <c r="C8" s="28">
        <v>96564</v>
      </c>
      <c r="D8" s="28">
        <v>128437</v>
      </c>
      <c r="E8" s="28">
        <v>101659</v>
      </c>
      <c r="F8" s="28">
        <v>93151</v>
      </c>
      <c r="G8" s="28">
        <v>109359</v>
      </c>
      <c r="H8" s="28">
        <v>97629</v>
      </c>
      <c r="I8" s="28">
        <v>102094</v>
      </c>
      <c r="J8" s="28">
        <v>118615</v>
      </c>
      <c r="K8" s="28">
        <v>141796.83333333334</v>
      </c>
    </row>
    <row r="9" spans="1:11" ht="12" customHeight="1" x14ac:dyDescent="0.2">
      <c r="A9" s="220" t="s">
        <v>304</v>
      </c>
      <c r="B9" s="10">
        <v>87215</v>
      </c>
      <c r="C9" s="10">
        <v>91581</v>
      </c>
      <c r="D9" s="10">
        <v>120914</v>
      </c>
      <c r="E9" s="10">
        <v>95185</v>
      </c>
      <c r="F9" s="10">
        <v>88092</v>
      </c>
      <c r="G9" s="10">
        <v>103440</v>
      </c>
      <c r="H9" s="10">
        <v>93144</v>
      </c>
      <c r="I9" s="10">
        <v>97454</v>
      </c>
      <c r="J9" s="10">
        <v>111892</v>
      </c>
      <c r="K9" s="10" t="s">
        <v>410</v>
      </c>
    </row>
    <row r="10" spans="1:11" ht="12" customHeight="1" x14ac:dyDescent="0.2">
      <c r="A10" s="220" t="s">
        <v>302</v>
      </c>
      <c r="B10" s="10">
        <v>5094</v>
      </c>
      <c r="C10" s="10">
        <v>4983</v>
      </c>
      <c r="D10" s="10">
        <v>7523</v>
      </c>
      <c r="E10" s="10">
        <v>6474</v>
      </c>
      <c r="F10" s="10">
        <v>5059</v>
      </c>
      <c r="G10" s="10">
        <v>5919</v>
      </c>
      <c r="H10" s="10">
        <v>4485</v>
      </c>
      <c r="I10" s="10">
        <v>4640</v>
      </c>
      <c r="J10" s="10">
        <v>6723</v>
      </c>
      <c r="K10" s="10" t="s">
        <v>410</v>
      </c>
    </row>
    <row r="11" spans="1:11" ht="12" customHeight="1" x14ac:dyDescent="0.2">
      <c r="A11" s="19" t="s">
        <v>32</v>
      </c>
      <c r="B11" s="21">
        <v>159879</v>
      </c>
      <c r="C11" s="21">
        <v>170236</v>
      </c>
      <c r="D11" s="21">
        <v>214006</v>
      </c>
      <c r="E11" s="21">
        <v>183302</v>
      </c>
      <c r="F11" s="21">
        <v>174237</v>
      </c>
      <c r="G11" s="21">
        <v>184036</v>
      </c>
      <c r="H11" s="21">
        <v>173465</v>
      </c>
      <c r="I11" s="21">
        <v>184164</v>
      </c>
      <c r="J11" s="21">
        <v>209449</v>
      </c>
      <c r="K11" s="21">
        <v>208715.5</v>
      </c>
    </row>
    <row r="12" spans="1:11" ht="12" customHeight="1" x14ac:dyDescent="0.2">
      <c r="B12" s="9"/>
      <c r="C12" s="9"/>
      <c r="D12" s="9"/>
      <c r="E12" s="9"/>
      <c r="F12" s="9"/>
      <c r="G12" s="9"/>
      <c r="H12" s="9"/>
    </row>
    <row r="13" spans="1:11" ht="12" customHeight="1" x14ac:dyDescent="0.2">
      <c r="B13" s="9"/>
      <c r="C13" s="9"/>
      <c r="D13" s="9"/>
      <c r="E13" s="9"/>
      <c r="F13" s="9"/>
      <c r="G13" s="9"/>
      <c r="H13" s="9"/>
      <c r="I13" s="3"/>
      <c r="J13" s="3"/>
    </row>
    <row r="14" spans="1:11" ht="12" customHeight="1" x14ac:dyDescent="0.2">
      <c r="B14" s="9"/>
      <c r="C14" s="9"/>
      <c r="D14" s="9"/>
      <c r="E14" s="9"/>
      <c r="F14" s="9"/>
      <c r="G14" s="9"/>
      <c r="H14" s="9"/>
    </row>
    <row r="15" spans="1:11" ht="12" customHeight="1" x14ac:dyDescent="0.2">
      <c r="A15" s="221" t="s">
        <v>635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1" ht="12" customHeight="1" x14ac:dyDescent="0.2">
      <c r="A16" s="25" t="s">
        <v>631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 x14ac:dyDescent="0.2">
      <c r="A17" s="223" t="s">
        <v>828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224" t="s">
        <v>829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" customHeight="1" x14ac:dyDescent="0.2"/>
    <row r="20" spans="1:11" ht="12" customHeight="1" x14ac:dyDescent="0.2"/>
    <row r="21" spans="1:11" ht="12" customHeight="1" x14ac:dyDescent="0.2"/>
    <row r="22" spans="1:11" ht="12" customHeight="1" x14ac:dyDescent="0.2"/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6"/>
  <sheetViews>
    <sheetView workbookViewId="0">
      <selection activeCell="H123" sqref="H123"/>
    </sheetView>
  </sheetViews>
  <sheetFormatPr baseColWidth="10" defaultColWidth="11.5703125" defaultRowHeight="12" x14ac:dyDescent="0.2"/>
  <cols>
    <col min="1" max="1" width="34.140625" style="1" bestFit="1" customWidth="1"/>
    <col min="2" max="3" width="16.7109375" style="1" customWidth="1"/>
    <col min="4" max="16384" width="11.5703125" style="1"/>
  </cols>
  <sheetData>
    <row r="1" spans="1:3" ht="12" customHeight="1" x14ac:dyDescent="0.2">
      <c r="A1" s="2" t="s">
        <v>831</v>
      </c>
      <c r="B1" s="9"/>
      <c r="C1" s="9"/>
    </row>
    <row r="2" spans="1:3" ht="12" customHeight="1" x14ac:dyDescent="0.2">
      <c r="A2" s="174" t="s">
        <v>634</v>
      </c>
      <c r="B2" s="9"/>
      <c r="C2" s="9"/>
    </row>
    <row r="3" spans="1:3" ht="12" customHeight="1" x14ac:dyDescent="0.2">
      <c r="B3" s="9"/>
      <c r="C3" s="9"/>
    </row>
    <row r="4" spans="1:3" ht="12" customHeight="1" x14ac:dyDescent="0.2">
      <c r="A4" s="4" t="s">
        <v>305</v>
      </c>
      <c r="B4" s="7" t="s">
        <v>633</v>
      </c>
      <c r="C4" s="7" t="s">
        <v>582</v>
      </c>
    </row>
    <row r="5" spans="1:3" ht="12" customHeight="1" x14ac:dyDescent="0.2">
      <c r="A5" s="174" t="s">
        <v>306</v>
      </c>
      <c r="B5" s="210" t="s">
        <v>307</v>
      </c>
      <c r="C5" s="210" t="s">
        <v>101</v>
      </c>
    </row>
    <row r="6" spans="1:3" ht="12" customHeight="1" x14ac:dyDescent="0.2">
      <c r="B6" s="10"/>
      <c r="C6" s="10"/>
    </row>
    <row r="7" spans="1:3" ht="12" customHeight="1" x14ac:dyDescent="0.2">
      <c r="A7" s="25" t="s">
        <v>83</v>
      </c>
      <c r="B7" s="106">
        <v>31628.25</v>
      </c>
      <c r="C7" s="30">
        <f>+B7/$B$32</f>
        <v>0.15153761939098923</v>
      </c>
    </row>
    <row r="8" spans="1:3" ht="12" customHeight="1" x14ac:dyDescent="0.2">
      <c r="A8" s="25" t="s">
        <v>812</v>
      </c>
      <c r="B8" s="106">
        <v>20873.916666666668</v>
      </c>
      <c r="C8" s="30">
        <f t="shared" ref="C8:C31" si="0">+B8/$B$32</f>
        <v>0.1000113391993727</v>
      </c>
    </row>
    <row r="9" spans="1:3" ht="12" customHeight="1" x14ac:dyDescent="0.2">
      <c r="A9" s="25" t="s">
        <v>92</v>
      </c>
      <c r="B9" s="106">
        <v>16428.333333333332</v>
      </c>
      <c r="C9" s="30">
        <f t="shared" si="0"/>
        <v>7.8711611420011152E-2</v>
      </c>
    </row>
    <row r="10" spans="1:3" ht="12" customHeight="1" x14ac:dyDescent="0.2">
      <c r="A10" s="25" t="s">
        <v>91</v>
      </c>
      <c r="B10" s="106">
        <v>15654.333333333334</v>
      </c>
      <c r="C10" s="30">
        <f t="shared" si="0"/>
        <v>7.5003214104047561E-2</v>
      </c>
    </row>
    <row r="11" spans="1:3" ht="12" customHeight="1" x14ac:dyDescent="0.2">
      <c r="A11" s="25" t="s">
        <v>93</v>
      </c>
      <c r="B11" s="106">
        <v>14908.666666666666</v>
      </c>
      <c r="C11" s="30">
        <f t="shared" si="0"/>
        <v>7.1430567766489164E-2</v>
      </c>
    </row>
    <row r="12" spans="1:3" ht="12" customHeight="1" x14ac:dyDescent="0.2">
      <c r="A12" s="25" t="s">
        <v>89</v>
      </c>
      <c r="B12" s="106">
        <v>14683.833333333334</v>
      </c>
      <c r="C12" s="30">
        <f t="shared" si="0"/>
        <v>7.0353343826085449E-2</v>
      </c>
    </row>
    <row r="13" spans="1:3" ht="12" customHeight="1" x14ac:dyDescent="0.2">
      <c r="A13" s="25" t="s">
        <v>85</v>
      </c>
      <c r="B13" s="106">
        <v>14677.333333333334</v>
      </c>
      <c r="C13" s="30">
        <f t="shared" si="0"/>
        <v>7.0322200954568967E-2</v>
      </c>
    </row>
    <row r="14" spans="1:3" ht="12" customHeight="1" x14ac:dyDescent="0.2">
      <c r="A14" s="25" t="s">
        <v>90</v>
      </c>
      <c r="B14" s="106">
        <v>14168.416666666666</v>
      </c>
      <c r="C14" s="30">
        <f t="shared" si="0"/>
        <v>6.7883873821861188E-2</v>
      </c>
    </row>
    <row r="15" spans="1:3" ht="12" customHeight="1" x14ac:dyDescent="0.2">
      <c r="A15" s="25" t="s">
        <v>810</v>
      </c>
      <c r="B15" s="106">
        <v>13702.916666666666</v>
      </c>
      <c r="C15" s="30">
        <f t="shared" si="0"/>
        <v>6.565356510018025E-2</v>
      </c>
    </row>
    <row r="16" spans="1:3" ht="12" customHeight="1" x14ac:dyDescent="0.2">
      <c r="A16" s="25" t="s">
        <v>86</v>
      </c>
      <c r="B16" s="106">
        <v>10647.5</v>
      </c>
      <c r="C16" s="30">
        <f t="shared" si="0"/>
        <v>5.1014419149512151E-2</v>
      </c>
    </row>
    <row r="17" spans="1:7" ht="12" customHeight="1" x14ac:dyDescent="0.2">
      <c r="A17" s="25" t="s">
        <v>823</v>
      </c>
      <c r="B17" s="106">
        <v>9736.1666666666661</v>
      </c>
      <c r="C17" s="30">
        <f t="shared" si="0"/>
        <v>4.6648028855866809E-2</v>
      </c>
    </row>
    <row r="18" spans="1:7" ht="12" customHeight="1" x14ac:dyDescent="0.2">
      <c r="A18" s="25" t="s">
        <v>96</v>
      </c>
      <c r="B18" s="106">
        <v>7620.75</v>
      </c>
      <c r="C18" s="30">
        <f t="shared" si="0"/>
        <v>3.6512621247583442E-2</v>
      </c>
    </row>
    <row r="19" spans="1:7" ht="12" customHeight="1" x14ac:dyDescent="0.2">
      <c r="A19" s="25" t="s">
        <v>95</v>
      </c>
      <c r="B19" s="106">
        <v>6502.166666666667</v>
      </c>
      <c r="C19" s="30">
        <f t="shared" si="0"/>
        <v>3.1153252473662324E-2</v>
      </c>
    </row>
    <row r="20" spans="1:7" ht="12" customHeight="1" x14ac:dyDescent="0.2">
      <c r="A20" s="25" t="s">
        <v>84</v>
      </c>
      <c r="B20" s="106">
        <v>5983.25</v>
      </c>
      <c r="C20" s="30">
        <f t="shared" si="0"/>
        <v>2.8667013230929191E-2</v>
      </c>
    </row>
    <row r="21" spans="1:7" ht="12" customHeight="1" x14ac:dyDescent="0.2">
      <c r="A21" s="25" t="s">
        <v>94</v>
      </c>
      <c r="B21" s="106">
        <v>4308.916666666667</v>
      </c>
      <c r="C21" s="30">
        <f t="shared" si="0"/>
        <v>2.0644928942348165E-2</v>
      </c>
    </row>
    <row r="22" spans="1:7" ht="12" customHeight="1" x14ac:dyDescent="0.2">
      <c r="A22" s="25" t="s">
        <v>811</v>
      </c>
      <c r="B22" s="106">
        <v>2603.5</v>
      </c>
      <c r="C22" s="30">
        <f t="shared" si="0"/>
        <v>1.2473917845104944E-2</v>
      </c>
    </row>
    <row r="23" spans="1:7" ht="12" customHeight="1" x14ac:dyDescent="0.2">
      <c r="A23" s="25" t="s">
        <v>88</v>
      </c>
      <c r="B23" s="106">
        <v>2413.8333333333335</v>
      </c>
      <c r="C23" s="30">
        <f t="shared" si="0"/>
        <v>1.1565184824957102E-2</v>
      </c>
    </row>
    <row r="24" spans="1:7" ht="12" customHeight="1" x14ac:dyDescent="0.2">
      <c r="A24" s="25" t="s">
        <v>99</v>
      </c>
      <c r="B24" s="106">
        <v>1006.6666666666666</v>
      </c>
      <c r="C24" s="30">
        <f t="shared" si="0"/>
        <v>4.8231524092205271E-3</v>
      </c>
    </row>
    <row r="25" spans="1:7" ht="12" customHeight="1" x14ac:dyDescent="0.2">
      <c r="A25" s="25" t="s">
        <v>293</v>
      </c>
      <c r="B25" s="106">
        <v>941.41666666666663</v>
      </c>
      <c r="C25" s="30">
        <f t="shared" si="0"/>
        <v>4.5105258913049912E-3</v>
      </c>
      <c r="F25" s="3"/>
      <c r="G25" s="43"/>
    </row>
    <row r="26" spans="1:7" ht="12" customHeight="1" x14ac:dyDescent="0.2">
      <c r="A26" s="25" t="s">
        <v>813</v>
      </c>
      <c r="B26" s="106">
        <v>98.75</v>
      </c>
      <c r="C26" s="30">
        <f t="shared" si="0"/>
        <v>4.7313208650052356E-4</v>
      </c>
      <c r="G26" s="43"/>
    </row>
    <row r="27" spans="1:7" ht="12" customHeight="1" x14ac:dyDescent="0.2">
      <c r="A27" s="25" t="s">
        <v>97</v>
      </c>
      <c r="B27" s="106">
        <v>78.416666666666671</v>
      </c>
      <c r="C27" s="30">
        <f t="shared" si="0"/>
        <v>3.7571079611560564E-4</v>
      </c>
    </row>
    <row r="28" spans="1:7" ht="12" customHeight="1" x14ac:dyDescent="0.2">
      <c r="A28" s="25" t="s">
        <v>87</v>
      </c>
      <c r="B28" s="106">
        <v>36.25</v>
      </c>
      <c r="C28" s="30">
        <f t="shared" si="0"/>
        <v>1.7368139884196436E-4</v>
      </c>
    </row>
    <row r="29" spans="1:7" ht="12" customHeight="1" x14ac:dyDescent="0.2">
      <c r="A29" s="25" t="s">
        <v>98</v>
      </c>
      <c r="B29" s="106">
        <v>5.75</v>
      </c>
      <c r="C29" s="30">
        <f t="shared" si="0"/>
        <v>2.7549463264587448E-5</v>
      </c>
    </row>
    <row r="30" spans="1:7" ht="12" customHeight="1" x14ac:dyDescent="0.2">
      <c r="A30" s="25" t="s">
        <v>415</v>
      </c>
      <c r="B30" s="106">
        <v>5.583333333333333</v>
      </c>
      <c r="C30" s="30">
        <f t="shared" si="0"/>
        <v>2.6750928097497956E-5</v>
      </c>
    </row>
    <row r="31" spans="1:7" ht="12" customHeight="1" x14ac:dyDescent="0.2">
      <c r="A31" s="25" t="s">
        <v>832</v>
      </c>
      <c r="B31" s="106">
        <v>0.58333333333333337</v>
      </c>
      <c r="C31" s="30">
        <f t="shared" si="0"/>
        <v>2.7948730848132197E-6</v>
      </c>
    </row>
    <row r="32" spans="1:7" ht="12" customHeight="1" x14ac:dyDescent="0.2">
      <c r="A32" s="107" t="s">
        <v>32</v>
      </c>
      <c r="B32" s="108">
        <f>SUM(B7:B31)</f>
        <v>208715.49999999994</v>
      </c>
      <c r="C32" s="57">
        <f>+B32/$B$32</f>
        <v>1</v>
      </c>
    </row>
    <row r="33" spans="1:3" x14ac:dyDescent="0.2">
      <c r="B33" s="9"/>
      <c r="C33" s="9"/>
    </row>
    <row r="34" spans="1:3" x14ac:dyDescent="0.2">
      <c r="B34" s="9"/>
      <c r="C34" s="9"/>
    </row>
    <row r="35" spans="1:3" ht="13.15" customHeight="1" x14ac:dyDescent="0.2">
      <c r="A35" s="207" t="s">
        <v>360</v>
      </c>
      <c r="B35" s="212"/>
      <c r="C35" s="212"/>
    </row>
    <row r="36" spans="1:3" ht="13.15" customHeight="1" x14ac:dyDescent="0.2">
      <c r="A36" s="204" t="s">
        <v>597</v>
      </c>
      <c r="B36" s="12"/>
      <c r="C36" s="12"/>
    </row>
  </sheetData>
  <sortState ref="A7:B31">
    <sortCondition descending="1" ref="B7:B31"/>
  </sortState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5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35.7109375" style="1" bestFit="1" customWidth="1"/>
    <col min="2" max="3" width="16.7109375" style="1" customWidth="1"/>
    <col min="4" max="5" width="11.5703125" style="1"/>
    <col min="6" max="6" width="23.140625" style="1" bestFit="1" customWidth="1"/>
    <col min="7" max="7" width="17.42578125" style="1" bestFit="1" customWidth="1"/>
    <col min="8" max="16384" width="11.5703125" style="1"/>
  </cols>
  <sheetData>
    <row r="1" spans="1:12" ht="12" customHeight="1" x14ac:dyDescent="0.2">
      <c r="A1" s="2" t="s">
        <v>878</v>
      </c>
      <c r="B1" s="9"/>
      <c r="C1" s="9"/>
    </row>
    <row r="2" spans="1:12" ht="12" customHeight="1" x14ac:dyDescent="0.2">
      <c r="A2" s="174" t="s">
        <v>312</v>
      </c>
      <c r="B2" s="9"/>
      <c r="C2" s="9"/>
    </row>
    <row r="3" spans="1:12" ht="12" customHeight="1" x14ac:dyDescent="0.2">
      <c r="B3" s="9"/>
      <c r="C3" s="9"/>
    </row>
    <row r="4" spans="1:12" ht="12" customHeight="1" x14ac:dyDescent="0.2">
      <c r="A4" s="4" t="s">
        <v>305</v>
      </c>
      <c r="B4" s="7" t="s">
        <v>308</v>
      </c>
      <c r="C4" s="7" t="s">
        <v>309</v>
      </c>
    </row>
    <row r="5" spans="1:12" ht="12" customHeight="1" x14ac:dyDescent="0.2">
      <c r="A5" s="174" t="s">
        <v>306</v>
      </c>
      <c r="B5" s="210" t="s">
        <v>310</v>
      </c>
      <c r="C5" s="210" t="s">
        <v>311</v>
      </c>
    </row>
    <row r="6" spans="1:12" ht="12" customHeight="1" x14ac:dyDescent="0.25">
      <c r="B6" s="10"/>
      <c r="C6" s="10"/>
      <c r="E6"/>
      <c r="F6"/>
      <c r="G6"/>
      <c r="H6"/>
      <c r="I6"/>
      <c r="J6"/>
      <c r="K6"/>
      <c r="L6"/>
    </row>
    <row r="7" spans="1:12" ht="12" customHeight="1" x14ac:dyDescent="0.25">
      <c r="A7" s="26" t="s">
        <v>97</v>
      </c>
      <c r="B7" s="22">
        <v>0.70469999999999999</v>
      </c>
      <c r="C7" s="22">
        <v>0.29530000000000001</v>
      </c>
      <c r="D7" s="396"/>
      <c r="E7"/>
      <c r="F7"/>
      <c r="G7"/>
      <c r="H7"/>
      <c r="I7"/>
      <c r="J7"/>
      <c r="K7"/>
      <c r="L7"/>
    </row>
    <row r="8" spans="1:12" ht="12" customHeight="1" x14ac:dyDescent="0.25">
      <c r="A8" s="109" t="s">
        <v>576</v>
      </c>
      <c r="B8" s="22">
        <v>0.49380000000000002</v>
      </c>
      <c r="C8" s="22">
        <v>0.50619999999999998</v>
      </c>
      <c r="D8" s="396"/>
      <c r="E8"/>
      <c r="F8"/>
      <c r="G8"/>
      <c r="H8"/>
      <c r="I8"/>
      <c r="J8"/>
      <c r="K8"/>
      <c r="L8"/>
    </row>
    <row r="9" spans="1:12" ht="12" customHeight="1" x14ac:dyDescent="0.25">
      <c r="A9" s="109" t="s">
        <v>574</v>
      </c>
      <c r="B9" s="22">
        <v>0.29499999999999998</v>
      </c>
      <c r="C9" s="22">
        <v>0.70500000000000007</v>
      </c>
      <c r="D9" s="396"/>
      <c r="E9"/>
      <c r="F9"/>
      <c r="G9"/>
      <c r="H9"/>
      <c r="I9"/>
      <c r="J9"/>
      <c r="K9"/>
      <c r="L9"/>
    </row>
    <row r="10" spans="1:12" ht="12" customHeight="1" x14ac:dyDescent="0.25">
      <c r="A10" s="109" t="s">
        <v>83</v>
      </c>
      <c r="B10" s="22">
        <v>0.58030000000000004</v>
      </c>
      <c r="C10" s="22">
        <v>0.41969999999999996</v>
      </c>
      <c r="D10" s="396"/>
      <c r="E10"/>
      <c r="F10"/>
      <c r="G10"/>
      <c r="H10"/>
      <c r="I10"/>
      <c r="J10"/>
      <c r="K10"/>
      <c r="L10"/>
    </row>
    <row r="11" spans="1:12" ht="12" customHeight="1" x14ac:dyDescent="0.25">
      <c r="A11" s="109" t="s">
        <v>96</v>
      </c>
      <c r="B11" s="22">
        <v>0.29339999999999999</v>
      </c>
      <c r="C11" s="22">
        <v>0.70660000000000001</v>
      </c>
      <c r="D11" s="396"/>
      <c r="E11"/>
      <c r="F11"/>
      <c r="G11"/>
      <c r="H11"/>
      <c r="I11"/>
      <c r="J11"/>
      <c r="K11"/>
      <c r="L11"/>
    </row>
    <row r="12" spans="1:12" ht="12" customHeight="1" x14ac:dyDescent="0.25">
      <c r="A12" s="109" t="s">
        <v>89</v>
      </c>
      <c r="B12" s="22">
        <v>0.4783</v>
      </c>
      <c r="C12" s="22">
        <v>0.52170000000000005</v>
      </c>
      <c r="D12" s="396"/>
      <c r="E12"/>
      <c r="F12"/>
      <c r="G12"/>
      <c r="H12"/>
      <c r="I12"/>
      <c r="J12"/>
      <c r="K12"/>
      <c r="L12"/>
    </row>
    <row r="13" spans="1:12" ht="12" customHeight="1" x14ac:dyDescent="0.25">
      <c r="A13" s="109" t="s">
        <v>293</v>
      </c>
      <c r="B13" s="22">
        <v>0.875</v>
      </c>
      <c r="C13" s="22">
        <v>0.125</v>
      </c>
      <c r="D13" s="396"/>
      <c r="E13"/>
      <c r="F13"/>
      <c r="G13"/>
      <c r="H13"/>
      <c r="I13"/>
      <c r="J13"/>
      <c r="K13"/>
      <c r="L13"/>
    </row>
    <row r="14" spans="1:12" ht="12" customHeight="1" x14ac:dyDescent="0.25">
      <c r="A14" s="109" t="s">
        <v>86</v>
      </c>
      <c r="B14" s="401">
        <v>0.1895</v>
      </c>
      <c r="C14" s="22">
        <v>0.8105</v>
      </c>
      <c r="D14" s="396"/>
      <c r="E14"/>
      <c r="F14"/>
      <c r="G14"/>
      <c r="H14"/>
      <c r="I14"/>
      <c r="J14"/>
      <c r="K14"/>
      <c r="L14"/>
    </row>
    <row r="15" spans="1:12" ht="12" customHeight="1" x14ac:dyDescent="0.25">
      <c r="A15" s="109" t="s">
        <v>94</v>
      </c>
      <c r="B15" s="22">
        <v>0.64419999999999999</v>
      </c>
      <c r="C15" s="22">
        <v>0.35580000000000001</v>
      </c>
      <c r="D15" s="396"/>
      <c r="E15"/>
      <c r="F15"/>
      <c r="G15"/>
      <c r="H15"/>
      <c r="I15"/>
      <c r="J15"/>
      <c r="K15"/>
      <c r="L15"/>
    </row>
    <row r="16" spans="1:12" ht="12" customHeight="1" x14ac:dyDescent="0.25">
      <c r="A16" s="109" t="s">
        <v>575</v>
      </c>
      <c r="B16" s="22">
        <v>0.59150000000000003</v>
      </c>
      <c r="C16" s="22">
        <v>0.40849999999999997</v>
      </c>
      <c r="D16" s="396"/>
      <c r="E16"/>
      <c r="F16"/>
      <c r="G16"/>
      <c r="H16"/>
      <c r="I16"/>
      <c r="J16"/>
      <c r="K16"/>
      <c r="L16"/>
    </row>
    <row r="17" spans="1:4" ht="12" customHeight="1" x14ac:dyDescent="0.2">
      <c r="A17" s="109" t="s">
        <v>93</v>
      </c>
      <c r="B17" s="22">
        <v>0.629</v>
      </c>
      <c r="C17" s="22">
        <v>0.371</v>
      </c>
      <c r="D17" s="396"/>
    </row>
    <row r="18" spans="1:4" ht="12" customHeight="1" x14ac:dyDescent="0.2">
      <c r="A18" s="109" t="s">
        <v>573</v>
      </c>
      <c r="B18" s="22">
        <v>0.51729999999999998</v>
      </c>
      <c r="C18" s="22">
        <v>0.48270000000000002</v>
      </c>
      <c r="D18" s="396"/>
    </row>
    <row r="19" spans="1:4" ht="12" customHeight="1" x14ac:dyDescent="0.2">
      <c r="A19" s="109" t="s">
        <v>91</v>
      </c>
      <c r="B19" s="22">
        <v>0.60229999999999995</v>
      </c>
      <c r="C19" s="22">
        <v>0.39770000000000005</v>
      </c>
      <c r="D19" s="396"/>
    </row>
    <row r="20" spans="1:4" ht="12" customHeight="1" x14ac:dyDescent="0.2">
      <c r="A20" s="109" t="s">
        <v>87</v>
      </c>
      <c r="B20" s="22">
        <v>1</v>
      </c>
      <c r="C20" s="22">
        <v>0</v>
      </c>
      <c r="D20" s="396"/>
    </row>
    <row r="21" spans="1:4" ht="12" customHeight="1" x14ac:dyDescent="0.2">
      <c r="A21" s="109" t="s">
        <v>92</v>
      </c>
      <c r="B21" s="22">
        <v>0.41420000000000001</v>
      </c>
      <c r="C21" s="22">
        <v>0.58579999999999999</v>
      </c>
      <c r="D21" s="396"/>
    </row>
    <row r="22" spans="1:4" ht="12" customHeight="1" x14ac:dyDescent="0.2">
      <c r="A22" s="109" t="s">
        <v>98</v>
      </c>
      <c r="B22" s="22">
        <v>0</v>
      </c>
      <c r="C22" s="22">
        <v>1</v>
      </c>
      <c r="D22" s="396"/>
    </row>
    <row r="23" spans="1:4" ht="12" customHeight="1" x14ac:dyDescent="0.2">
      <c r="A23" s="109" t="s">
        <v>99</v>
      </c>
      <c r="B23" s="22">
        <v>0.98460000000000003</v>
      </c>
      <c r="C23" s="22">
        <v>1.5399999999999969E-2</v>
      </c>
      <c r="D23" s="396"/>
    </row>
    <row r="24" spans="1:4" ht="12" customHeight="1" x14ac:dyDescent="0.2">
      <c r="A24" s="109" t="s">
        <v>85</v>
      </c>
      <c r="B24" s="22">
        <v>0.32069999999999999</v>
      </c>
      <c r="C24" s="22">
        <v>0.67930000000000001</v>
      </c>
      <c r="D24" s="396"/>
    </row>
    <row r="25" spans="1:4" ht="12" customHeight="1" x14ac:dyDescent="0.2">
      <c r="A25" s="109" t="s">
        <v>90</v>
      </c>
      <c r="B25" s="22">
        <v>0.66739999999999999</v>
      </c>
      <c r="C25" s="22">
        <v>0.33260000000000001</v>
      </c>
      <c r="D25" s="396"/>
    </row>
    <row r="26" spans="1:4" ht="12" customHeight="1" x14ac:dyDescent="0.2">
      <c r="A26" s="109" t="s">
        <v>88</v>
      </c>
      <c r="B26" s="22">
        <v>0.78500000000000003</v>
      </c>
      <c r="C26" s="22">
        <v>0.21499999999999997</v>
      </c>
      <c r="D26" s="396"/>
    </row>
    <row r="27" spans="1:4" ht="12" customHeight="1" x14ac:dyDescent="0.2">
      <c r="A27" s="109" t="s">
        <v>95</v>
      </c>
      <c r="B27" s="22">
        <v>0.63580000000000003</v>
      </c>
      <c r="C27" s="22">
        <v>0.36419999999999997</v>
      </c>
      <c r="D27" s="396"/>
    </row>
    <row r="28" spans="1:4" ht="12" customHeight="1" x14ac:dyDescent="0.2">
      <c r="A28" s="109" t="s">
        <v>627</v>
      </c>
      <c r="B28" s="22">
        <v>1</v>
      </c>
      <c r="C28" s="22">
        <v>0</v>
      </c>
      <c r="D28" s="396"/>
    </row>
    <row r="29" spans="1:4" ht="12" customHeight="1" x14ac:dyDescent="0.2">
      <c r="A29" s="109" t="s">
        <v>84</v>
      </c>
      <c r="B29" s="22">
        <v>0.34100000000000003</v>
      </c>
      <c r="C29" s="22">
        <v>0.65900000000000003</v>
      </c>
      <c r="D29" s="396"/>
    </row>
    <row r="30" spans="1:4" ht="12" customHeight="1" x14ac:dyDescent="0.2">
      <c r="A30" s="109"/>
      <c r="B30" s="22"/>
      <c r="C30" s="22"/>
    </row>
    <row r="31" spans="1:4" ht="12" customHeight="1" x14ac:dyDescent="0.2">
      <c r="A31" s="157"/>
      <c r="B31" s="400">
        <v>0.52190000000000003</v>
      </c>
      <c r="C31" s="400">
        <v>0.47810000000000002</v>
      </c>
    </row>
    <row r="32" spans="1:4" ht="12" customHeight="1" x14ac:dyDescent="0.2">
      <c r="B32" s="9"/>
      <c r="C32" s="9"/>
    </row>
    <row r="33" spans="1:3" x14ac:dyDescent="0.2">
      <c r="B33" s="9"/>
      <c r="C33" s="9"/>
    </row>
    <row r="34" spans="1:3" ht="13.15" customHeight="1" x14ac:dyDescent="0.2">
      <c r="A34" s="207" t="s">
        <v>360</v>
      </c>
      <c r="B34" s="212"/>
      <c r="C34" s="212"/>
    </row>
    <row r="35" spans="1:3" ht="13.15" customHeight="1" x14ac:dyDescent="0.2">
      <c r="A35" s="204" t="s">
        <v>879</v>
      </c>
      <c r="B35" s="12"/>
      <c r="C35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9"/>
  <sheetViews>
    <sheetView showGridLines="0" zoomScaleNormal="100" workbookViewId="0">
      <selection activeCell="N10" sqref="N10"/>
    </sheetView>
  </sheetViews>
  <sheetFormatPr baseColWidth="10" defaultColWidth="11.5703125" defaultRowHeight="12" x14ac:dyDescent="0.2"/>
  <cols>
    <col min="1" max="1" width="9.7109375" style="1" customWidth="1"/>
    <col min="2" max="2" width="14.42578125" style="23" customWidth="1"/>
    <col min="3" max="11" width="6.5703125" style="39" bestFit="1" customWidth="1"/>
    <col min="12" max="12" width="6.5703125" style="1" bestFit="1" customWidth="1"/>
    <col min="13" max="13" width="11.5703125" style="1"/>
    <col min="14" max="14" width="13.140625" style="1" bestFit="1" customWidth="1"/>
    <col min="15" max="16384" width="11.5703125" style="1"/>
  </cols>
  <sheetData>
    <row r="1" spans="1:18" x14ac:dyDescent="0.2">
      <c r="A1" s="2" t="s">
        <v>833</v>
      </c>
      <c r="B1" s="1"/>
    </row>
    <row r="2" spans="1:18" x14ac:dyDescent="0.2">
      <c r="A2" s="174" t="s">
        <v>62</v>
      </c>
    </row>
    <row r="5" spans="1:18" ht="15" x14ac:dyDescent="0.25">
      <c r="M5"/>
      <c r="N5"/>
      <c r="O5"/>
      <c r="P5"/>
      <c r="Q5"/>
      <c r="R5"/>
    </row>
    <row r="6" spans="1:18" ht="14.25" customHeight="1" x14ac:dyDescent="0.25">
      <c r="A6" s="4" t="s">
        <v>478</v>
      </c>
      <c r="B6" s="24" t="s">
        <v>371</v>
      </c>
      <c r="C6" s="51">
        <v>2010</v>
      </c>
      <c r="D6" s="51">
        <v>2011</v>
      </c>
      <c r="E6" s="51">
        <v>2012</v>
      </c>
      <c r="F6" s="51">
        <v>2013</v>
      </c>
      <c r="G6" s="51">
        <v>2014</v>
      </c>
      <c r="H6" s="51">
        <v>2015</v>
      </c>
      <c r="I6" s="51">
        <v>2016</v>
      </c>
      <c r="J6" s="51">
        <v>2017</v>
      </c>
      <c r="K6" s="51">
        <v>2018</v>
      </c>
      <c r="L6" s="51" t="s">
        <v>814</v>
      </c>
      <c r="M6"/>
      <c r="N6"/>
      <c r="O6"/>
      <c r="P6"/>
      <c r="Q6"/>
      <c r="R6"/>
    </row>
    <row r="7" spans="1:18" ht="14.25" customHeight="1" x14ac:dyDescent="0.25">
      <c r="A7" s="23" t="s">
        <v>63</v>
      </c>
      <c r="B7" s="23" t="s">
        <v>473</v>
      </c>
      <c r="C7" s="129">
        <v>1.2471840293920002</v>
      </c>
      <c r="D7" s="129">
        <v>1.2353450680179998</v>
      </c>
      <c r="E7" s="129">
        <v>1.2987613646879999</v>
      </c>
      <c r="F7" s="129">
        <v>1.3756406942069996</v>
      </c>
      <c r="G7" s="129">
        <v>1.3776424139869998</v>
      </c>
      <c r="H7" s="129">
        <v>1.700817419959</v>
      </c>
      <c r="I7" s="129">
        <v>2.3538585579239997</v>
      </c>
      <c r="J7" s="129">
        <v>2.4455838150160005</v>
      </c>
      <c r="K7" s="129">
        <v>2.4370348892940004</v>
      </c>
      <c r="L7" s="129">
        <v>2.4554399084949994</v>
      </c>
      <c r="M7"/>
      <c r="N7"/>
      <c r="O7"/>
      <c r="P7"/>
      <c r="Q7"/>
      <c r="R7"/>
    </row>
    <row r="8" spans="1:18" ht="14.25" customHeight="1" x14ac:dyDescent="0.25">
      <c r="A8" s="23" t="s">
        <v>64</v>
      </c>
      <c r="B8" s="23" t="s">
        <v>549</v>
      </c>
      <c r="C8" s="129">
        <v>164.08438890122898</v>
      </c>
      <c r="D8" s="129">
        <v>166.18671698165301</v>
      </c>
      <c r="E8" s="129">
        <v>161.54466615318702</v>
      </c>
      <c r="F8" s="129">
        <v>151.48607168989702</v>
      </c>
      <c r="G8" s="129">
        <v>140.09702809351802</v>
      </c>
      <c r="H8" s="129">
        <v>146.82290653713997</v>
      </c>
      <c r="I8" s="129">
        <v>153.00589697612543</v>
      </c>
      <c r="J8" s="129">
        <v>151.96403995641117</v>
      </c>
      <c r="K8" s="129">
        <v>140.21098441501189</v>
      </c>
      <c r="L8" s="129">
        <v>128.41346335810573</v>
      </c>
      <c r="M8"/>
      <c r="N8"/>
      <c r="O8"/>
      <c r="P8"/>
      <c r="Q8"/>
      <c r="R8"/>
    </row>
    <row r="9" spans="1:18" ht="14.25" customHeight="1" x14ac:dyDescent="0.25">
      <c r="A9" s="23" t="s">
        <v>65</v>
      </c>
      <c r="B9" s="23" t="s">
        <v>473</v>
      </c>
      <c r="C9" s="129">
        <v>1.4704497064990001</v>
      </c>
      <c r="D9" s="129">
        <v>1.2563826002110001</v>
      </c>
      <c r="E9" s="129">
        <v>1.281282431485</v>
      </c>
      <c r="F9" s="129">
        <v>1.351273497128</v>
      </c>
      <c r="G9" s="129">
        <v>1.315474557111</v>
      </c>
      <c r="H9" s="129">
        <v>1.4212179398520002</v>
      </c>
      <c r="I9" s="129">
        <v>1.3370814908789999</v>
      </c>
      <c r="J9" s="129">
        <v>1.4730727682370002</v>
      </c>
      <c r="K9" s="129">
        <v>1.4743831280539998</v>
      </c>
      <c r="L9" s="129">
        <v>1.4043815470090002</v>
      </c>
      <c r="M9"/>
      <c r="N9"/>
      <c r="O9"/>
      <c r="P9"/>
      <c r="Q9"/>
      <c r="R9"/>
    </row>
    <row r="10" spans="1:18" ht="14.25" customHeight="1" x14ac:dyDescent="0.25">
      <c r="A10" s="1" t="s">
        <v>66</v>
      </c>
      <c r="B10" s="23" t="s">
        <v>549</v>
      </c>
      <c r="C10" s="40">
        <v>3640.4654641500001</v>
      </c>
      <c r="D10" s="40">
        <v>3418.8621174219993</v>
      </c>
      <c r="E10" s="40">
        <v>3480.8569120259999</v>
      </c>
      <c r="F10" s="40">
        <v>3674.2825108389993</v>
      </c>
      <c r="G10" s="40">
        <v>3768.1472192430001</v>
      </c>
      <c r="H10" s="40">
        <v>4101.5677170700001</v>
      </c>
      <c r="I10" s="40">
        <v>4375.336687166</v>
      </c>
      <c r="J10" s="53">
        <v>4417.986781347</v>
      </c>
      <c r="K10" s="53">
        <v>4160.1619325340016</v>
      </c>
      <c r="L10" s="53">
        <v>3860.3060494860001</v>
      </c>
      <c r="M10"/>
      <c r="N10"/>
      <c r="O10"/>
      <c r="P10"/>
      <c r="Q10"/>
      <c r="R10"/>
    </row>
    <row r="11" spans="1:18" ht="14.25" customHeight="1" x14ac:dyDescent="0.25">
      <c r="A11" s="1" t="s">
        <v>67</v>
      </c>
      <c r="B11" s="23" t="s">
        <v>550</v>
      </c>
      <c r="C11" s="40">
        <v>261989.60579399994</v>
      </c>
      <c r="D11" s="40">
        <v>230199.08238500002</v>
      </c>
      <c r="E11" s="40">
        <v>249236.15747600002</v>
      </c>
      <c r="F11" s="40">
        <v>266472.33039299992</v>
      </c>
      <c r="G11" s="40">
        <v>277294.48259600002</v>
      </c>
      <c r="H11" s="40">
        <v>315524.81577999995</v>
      </c>
      <c r="I11" s="40">
        <v>314421.59763300006</v>
      </c>
      <c r="J11" s="302">
        <v>306783.61933000002</v>
      </c>
      <c r="K11" s="302">
        <v>289122.51396000007</v>
      </c>
      <c r="L11" s="302">
        <v>308115.57177400001</v>
      </c>
      <c r="M11"/>
      <c r="N11"/>
      <c r="O11"/>
      <c r="P11"/>
      <c r="Q11"/>
      <c r="R11"/>
    </row>
    <row r="12" spans="1:18" ht="14.25" customHeight="1" x14ac:dyDescent="0.25">
      <c r="A12" s="1" t="s">
        <v>68</v>
      </c>
      <c r="B12" s="23" t="s">
        <v>473</v>
      </c>
      <c r="C12" s="129">
        <v>6.0426442223000008</v>
      </c>
      <c r="D12" s="129">
        <v>7.0109378915999994</v>
      </c>
      <c r="E12" s="129">
        <v>6.6845393917999996</v>
      </c>
      <c r="F12" s="129">
        <v>6.6806587899999998</v>
      </c>
      <c r="G12" s="129">
        <v>7.1925919307999999</v>
      </c>
      <c r="H12" s="129">
        <v>7.320806847700001</v>
      </c>
      <c r="I12" s="129">
        <v>7.6631239877000006</v>
      </c>
      <c r="J12" s="129">
        <v>8.8064517127720006</v>
      </c>
      <c r="K12" s="129">
        <v>9.5338711347549978</v>
      </c>
      <c r="L12" s="129">
        <v>10.120007399020999</v>
      </c>
      <c r="M12"/>
      <c r="N12"/>
      <c r="O12"/>
      <c r="P12"/>
      <c r="Q12"/>
      <c r="R12"/>
    </row>
    <row r="13" spans="1:18" ht="14.25" customHeight="1" x14ac:dyDescent="0.25">
      <c r="A13" s="1" t="s">
        <v>69</v>
      </c>
      <c r="B13" s="23" t="s">
        <v>549</v>
      </c>
      <c r="C13" s="40">
        <v>33847.813441999999</v>
      </c>
      <c r="D13" s="40">
        <v>28881.790966</v>
      </c>
      <c r="E13" s="40">
        <v>26104.854507000004</v>
      </c>
      <c r="F13" s="40">
        <v>23667.787451</v>
      </c>
      <c r="G13" s="40">
        <v>23105.261869000002</v>
      </c>
      <c r="H13" s="40">
        <v>19510.729780999998</v>
      </c>
      <c r="I13" s="40">
        <v>18789.004763000001</v>
      </c>
      <c r="J13" s="302">
        <v>17790.363567</v>
      </c>
      <c r="K13" s="302">
        <v>18601.344507999998</v>
      </c>
      <c r="L13" s="302">
        <v>19853.168399999999</v>
      </c>
      <c r="M13"/>
      <c r="N13"/>
      <c r="O13"/>
      <c r="P13"/>
      <c r="Q13"/>
      <c r="R13"/>
    </row>
    <row r="14" spans="1:18" ht="14.25" customHeight="1" x14ac:dyDescent="0.25">
      <c r="A14" s="1" t="s">
        <v>70</v>
      </c>
      <c r="B14" s="23" t="s">
        <v>549</v>
      </c>
      <c r="C14" s="40">
        <v>16963.268972999998</v>
      </c>
      <c r="D14" s="40">
        <v>19141.078052000001</v>
      </c>
      <c r="E14" s="40">
        <v>16790.374243999999</v>
      </c>
      <c r="F14" s="40">
        <v>18139.597244000001</v>
      </c>
      <c r="G14" s="40">
        <v>17017.692465</v>
      </c>
      <c r="H14" s="40">
        <v>20153.237616000002</v>
      </c>
      <c r="I14" s="40">
        <v>25756.505004999999</v>
      </c>
      <c r="J14" s="302">
        <v>28141.125215</v>
      </c>
      <c r="K14" s="302">
        <v>28033.511926999996</v>
      </c>
      <c r="L14" s="302">
        <v>30441.359038999999</v>
      </c>
      <c r="M14"/>
      <c r="N14"/>
      <c r="O14"/>
      <c r="P14"/>
      <c r="Q14"/>
      <c r="R14"/>
    </row>
    <row r="15" spans="1:18" ht="15" x14ac:dyDescent="0.25">
      <c r="M15"/>
      <c r="N15"/>
      <c r="O15"/>
      <c r="P15"/>
      <c r="Q15"/>
      <c r="R15"/>
    </row>
    <row r="18" spans="1:12" x14ac:dyDescent="0.2">
      <c r="A18" s="264" t="s">
        <v>834</v>
      </c>
      <c r="B18" s="264"/>
      <c r="C18" s="293"/>
      <c r="D18" s="293"/>
      <c r="E18" s="293"/>
      <c r="F18" s="293"/>
      <c r="G18" s="293"/>
      <c r="H18" s="293"/>
      <c r="I18" s="293"/>
      <c r="J18" s="293"/>
      <c r="K18" s="293"/>
      <c r="L18" s="293"/>
    </row>
    <row r="19" spans="1:12" x14ac:dyDescent="0.2">
      <c r="A19" s="326" t="s">
        <v>675</v>
      </c>
      <c r="B19" s="326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</sheetData>
  <sortState ref="N7:Q14">
    <sortCondition descending="1" ref="Q7:Q14"/>
  </sortState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2"/>
  <sheetViews>
    <sheetView showGridLines="0" workbookViewId="0">
      <selection activeCell="H123" sqref="H123"/>
    </sheetView>
  </sheetViews>
  <sheetFormatPr baseColWidth="10" defaultColWidth="11.5703125" defaultRowHeight="12" x14ac:dyDescent="0.2"/>
  <cols>
    <col min="1" max="1" width="14.28515625" style="9" customWidth="1"/>
    <col min="2" max="10" width="10.28515625" style="9" customWidth="1"/>
    <col min="11" max="14" width="10.28515625" style="1" customWidth="1"/>
    <col min="15" max="15" width="6" style="1" customWidth="1"/>
    <col min="16" max="16384" width="11.5703125" style="1"/>
  </cols>
  <sheetData>
    <row r="1" spans="1:14" x14ac:dyDescent="0.2">
      <c r="A1" s="35" t="s">
        <v>830</v>
      </c>
    </row>
    <row r="2" spans="1:14" x14ac:dyDescent="0.2">
      <c r="A2" s="17" t="s">
        <v>314</v>
      </c>
    </row>
    <row r="4" spans="1:14" x14ac:dyDescent="0.2">
      <c r="A4" s="434" t="s">
        <v>313</v>
      </c>
      <c r="B4" s="7"/>
      <c r="C4" s="7"/>
      <c r="D4" s="7"/>
      <c r="E4" s="7"/>
      <c r="F4" s="7"/>
      <c r="G4" s="7"/>
      <c r="H4" s="7" t="s">
        <v>526</v>
      </c>
      <c r="I4" s="7"/>
      <c r="J4" s="7"/>
      <c r="K4" s="7"/>
      <c r="L4" s="7"/>
      <c r="M4" s="7"/>
      <c r="N4" s="434" t="s">
        <v>32</v>
      </c>
    </row>
    <row r="5" spans="1:14" x14ac:dyDescent="0.2">
      <c r="A5" s="434"/>
      <c r="B5" s="7" t="s">
        <v>638</v>
      </c>
      <c r="C5" s="7" t="s">
        <v>639</v>
      </c>
      <c r="D5" s="7" t="s">
        <v>640</v>
      </c>
      <c r="E5" s="7" t="s">
        <v>641</v>
      </c>
      <c r="F5" s="7" t="s">
        <v>642</v>
      </c>
      <c r="G5" s="7" t="s">
        <v>643</v>
      </c>
      <c r="H5" s="7" t="s">
        <v>644</v>
      </c>
      <c r="I5" s="7" t="s">
        <v>645</v>
      </c>
      <c r="J5" s="7" t="s">
        <v>646</v>
      </c>
      <c r="K5" s="7" t="s">
        <v>647</v>
      </c>
      <c r="L5" s="7" t="s">
        <v>648</v>
      </c>
      <c r="M5" s="7" t="s">
        <v>649</v>
      </c>
      <c r="N5" s="434"/>
    </row>
    <row r="6" spans="1:14" x14ac:dyDescent="0.2">
      <c r="A6" s="226">
        <v>2010</v>
      </c>
      <c r="B6" s="10">
        <v>5</v>
      </c>
      <c r="C6" s="10">
        <v>13</v>
      </c>
      <c r="D6" s="10">
        <v>1</v>
      </c>
      <c r="E6" s="10">
        <v>6</v>
      </c>
      <c r="F6" s="10">
        <v>5</v>
      </c>
      <c r="G6" s="10">
        <v>9</v>
      </c>
      <c r="H6" s="10">
        <v>6</v>
      </c>
      <c r="I6" s="10">
        <v>4</v>
      </c>
      <c r="J6" s="10">
        <v>3</v>
      </c>
      <c r="K6" s="9">
        <v>4</v>
      </c>
      <c r="L6" s="9">
        <v>4</v>
      </c>
      <c r="M6" s="9">
        <v>6</v>
      </c>
      <c r="N6" s="150">
        <v>66</v>
      </c>
    </row>
    <row r="7" spans="1:14" x14ac:dyDescent="0.2">
      <c r="A7" s="226">
        <v>2011</v>
      </c>
      <c r="B7" s="10">
        <v>4</v>
      </c>
      <c r="C7" s="10">
        <v>8</v>
      </c>
      <c r="D7" s="10">
        <v>2</v>
      </c>
      <c r="E7" s="10">
        <v>5</v>
      </c>
      <c r="F7" s="10">
        <v>6</v>
      </c>
      <c r="G7" s="10">
        <v>5</v>
      </c>
      <c r="H7" s="10">
        <v>4</v>
      </c>
      <c r="I7" s="10">
        <v>5</v>
      </c>
      <c r="J7" s="10">
        <v>4</v>
      </c>
      <c r="K7" s="9">
        <v>5</v>
      </c>
      <c r="L7" s="9">
        <v>1</v>
      </c>
      <c r="M7" s="9">
        <v>3</v>
      </c>
      <c r="N7" s="149">
        <v>52</v>
      </c>
    </row>
    <row r="8" spans="1:14" x14ac:dyDescent="0.2">
      <c r="A8" s="226">
        <v>2012</v>
      </c>
      <c r="B8" s="10">
        <v>2</v>
      </c>
      <c r="C8" s="10">
        <v>6</v>
      </c>
      <c r="D8" s="10">
        <v>8</v>
      </c>
      <c r="E8" s="10">
        <v>2</v>
      </c>
      <c r="F8" s="10">
        <v>4</v>
      </c>
      <c r="G8" s="10">
        <v>2</v>
      </c>
      <c r="H8" s="10">
        <v>5</v>
      </c>
      <c r="I8" s="10">
        <v>5</v>
      </c>
      <c r="J8" s="10">
        <v>3</v>
      </c>
      <c r="K8" s="9">
        <v>8</v>
      </c>
      <c r="L8" s="9">
        <v>4</v>
      </c>
      <c r="M8" s="9">
        <v>4</v>
      </c>
      <c r="N8" s="149">
        <v>53</v>
      </c>
    </row>
    <row r="9" spans="1:14" x14ac:dyDescent="0.2">
      <c r="A9" s="9">
        <v>2013</v>
      </c>
      <c r="B9" s="10">
        <v>4</v>
      </c>
      <c r="C9" s="10">
        <v>6</v>
      </c>
      <c r="D9" s="10">
        <v>5</v>
      </c>
      <c r="E9" s="10">
        <v>6</v>
      </c>
      <c r="F9" s="10">
        <v>1</v>
      </c>
      <c r="G9" s="10">
        <v>4</v>
      </c>
      <c r="H9" s="10">
        <v>4</v>
      </c>
      <c r="I9" s="10"/>
      <c r="J9" s="10">
        <v>5</v>
      </c>
      <c r="K9" s="9">
        <v>2</v>
      </c>
      <c r="L9" s="9">
        <v>4</v>
      </c>
      <c r="M9" s="9">
        <v>2</v>
      </c>
      <c r="N9" s="149">
        <v>43</v>
      </c>
    </row>
    <row r="10" spans="1:14" x14ac:dyDescent="0.2">
      <c r="A10" s="27">
        <v>2014</v>
      </c>
      <c r="B10" s="31">
        <v>6</v>
      </c>
      <c r="C10" s="31">
        <v>1</v>
      </c>
      <c r="D10" s="31">
        <v>1</v>
      </c>
      <c r="E10" s="31">
        <v>1</v>
      </c>
      <c r="F10" s="31">
        <v>1</v>
      </c>
      <c r="G10" s="31">
        <v>3</v>
      </c>
      <c r="H10" s="31">
        <v>7</v>
      </c>
      <c r="I10" s="31">
        <v>2</v>
      </c>
      <c r="J10" s="31">
        <v>2</v>
      </c>
      <c r="K10" s="27">
        <v>0</v>
      </c>
      <c r="L10" s="27">
        <v>1</v>
      </c>
      <c r="M10" s="27">
        <v>7</v>
      </c>
      <c r="N10" s="147">
        <v>32</v>
      </c>
    </row>
    <row r="11" spans="1:14" x14ac:dyDescent="0.2">
      <c r="A11" s="27">
        <v>2015</v>
      </c>
      <c r="B11" s="27">
        <v>5</v>
      </c>
      <c r="C11" s="27">
        <v>2</v>
      </c>
      <c r="D11" s="27">
        <v>7</v>
      </c>
      <c r="E11" s="27">
        <v>2</v>
      </c>
      <c r="F11" s="27">
        <v>0</v>
      </c>
      <c r="G11" s="27">
        <v>2</v>
      </c>
      <c r="H11" s="27">
        <v>1</v>
      </c>
      <c r="I11" s="27">
        <v>2</v>
      </c>
      <c r="J11" s="27">
        <v>2</v>
      </c>
      <c r="K11" s="27">
        <v>3</v>
      </c>
      <c r="L11" s="27">
        <v>3</v>
      </c>
      <c r="M11" s="27">
        <v>0</v>
      </c>
      <c r="N11" s="147">
        <v>29</v>
      </c>
    </row>
    <row r="12" spans="1:14" x14ac:dyDescent="0.2">
      <c r="A12" s="27">
        <v>2016</v>
      </c>
      <c r="B12" s="27">
        <v>4</v>
      </c>
      <c r="C12" s="27">
        <v>3</v>
      </c>
      <c r="D12" s="27">
        <v>3</v>
      </c>
      <c r="E12" s="27">
        <v>1</v>
      </c>
      <c r="F12" s="27">
        <v>6</v>
      </c>
      <c r="G12" s="27">
        <v>2</v>
      </c>
      <c r="H12" s="27">
        <v>2</v>
      </c>
      <c r="I12" s="27">
        <v>3</v>
      </c>
      <c r="J12" s="27">
        <v>4</v>
      </c>
      <c r="K12" s="27">
        <v>1</v>
      </c>
      <c r="L12" s="27">
        <v>2</v>
      </c>
      <c r="M12" s="27">
        <v>3</v>
      </c>
      <c r="N12" s="147">
        <v>34</v>
      </c>
    </row>
    <row r="13" spans="1:14" x14ac:dyDescent="0.2">
      <c r="A13" s="27">
        <v>2017</v>
      </c>
      <c r="B13" s="27">
        <v>5</v>
      </c>
      <c r="C13" s="27">
        <v>5</v>
      </c>
      <c r="D13" s="27">
        <v>3</v>
      </c>
      <c r="E13" s="27">
        <v>2</v>
      </c>
      <c r="F13" s="27">
        <v>6</v>
      </c>
      <c r="G13" s="27">
        <v>1</v>
      </c>
      <c r="H13" s="27">
        <v>3</v>
      </c>
      <c r="I13" s="27">
        <v>4</v>
      </c>
      <c r="J13" s="27">
        <v>2</v>
      </c>
      <c r="K13" s="27">
        <v>8</v>
      </c>
      <c r="L13" s="27">
        <v>0</v>
      </c>
      <c r="M13" s="27">
        <v>2</v>
      </c>
      <c r="N13" s="147">
        <v>41</v>
      </c>
    </row>
    <row r="14" spans="1:14" x14ac:dyDescent="0.2">
      <c r="A14" s="27">
        <v>2018</v>
      </c>
      <c r="B14" s="27">
        <v>2</v>
      </c>
      <c r="C14" s="27">
        <v>1</v>
      </c>
      <c r="D14" s="27">
        <v>2</v>
      </c>
      <c r="E14" s="27">
        <v>5</v>
      </c>
      <c r="F14" s="27">
        <v>3</v>
      </c>
      <c r="G14" s="27">
        <v>2</v>
      </c>
      <c r="H14" s="27">
        <v>1</v>
      </c>
      <c r="I14" s="27">
        <v>3</v>
      </c>
      <c r="J14" s="27">
        <v>2</v>
      </c>
      <c r="K14" s="27">
        <v>2</v>
      </c>
      <c r="L14" s="27">
        <v>3</v>
      </c>
      <c r="M14" s="27">
        <v>1</v>
      </c>
      <c r="N14" s="147">
        <v>27</v>
      </c>
    </row>
    <row r="15" spans="1:14" x14ac:dyDescent="0.2">
      <c r="A15" s="12">
        <v>2019</v>
      </c>
      <c r="B15" s="12">
        <v>4</v>
      </c>
      <c r="C15" s="12">
        <v>2</v>
      </c>
      <c r="D15" s="12">
        <v>1</v>
      </c>
      <c r="E15" s="12">
        <v>4</v>
      </c>
      <c r="F15" s="12">
        <v>4</v>
      </c>
      <c r="G15" s="12">
        <v>3</v>
      </c>
      <c r="H15" s="12">
        <v>3</v>
      </c>
      <c r="I15" s="12">
        <v>3</v>
      </c>
      <c r="J15" s="12">
        <v>3</v>
      </c>
      <c r="K15" s="12">
        <v>1</v>
      </c>
      <c r="L15" s="12">
        <v>6</v>
      </c>
      <c r="M15" s="12">
        <v>6</v>
      </c>
      <c r="N15" s="230">
        <v>40</v>
      </c>
    </row>
    <row r="16" spans="1:14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1:14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1:14" ht="13.15" customHeight="1" x14ac:dyDescent="0.2">
      <c r="A18" s="227" t="s">
        <v>597</v>
      </c>
      <c r="B18" s="228"/>
      <c r="C18" s="228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1:14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1:14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1:14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1:14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4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1:14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1:14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4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4" x14ac:dyDescent="0.2">
      <c r="B32" s="1"/>
      <c r="C32" s="1"/>
      <c r="D32" s="1"/>
      <c r="E32" s="1"/>
      <c r="F32" s="1"/>
      <c r="G32" s="1"/>
      <c r="H32" s="1"/>
      <c r="I32" s="1"/>
      <c r="J32" s="1"/>
    </row>
  </sheetData>
  <mergeCells count="2">
    <mergeCell ref="A4:A5"/>
    <mergeCell ref="N4:N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opLeftCell="A7" zoomScaleNormal="100" workbookViewId="0">
      <selection activeCell="H123" sqref="H123"/>
    </sheetView>
  </sheetViews>
  <sheetFormatPr baseColWidth="10" defaultColWidth="11.5703125" defaultRowHeight="12" x14ac:dyDescent="0.2"/>
  <cols>
    <col min="1" max="1" width="21" style="1" customWidth="1"/>
    <col min="2" max="10" width="10.85546875" style="39" bestFit="1" customWidth="1"/>
    <col min="11" max="11" width="10.85546875" style="1" bestFit="1" customWidth="1"/>
    <col min="12" max="16384" width="11.5703125" style="1"/>
  </cols>
  <sheetData>
    <row r="1" spans="1:11" x14ac:dyDescent="0.2">
      <c r="A1" s="2" t="s">
        <v>870</v>
      </c>
      <c r="J1" s="1"/>
    </row>
    <row r="2" spans="1:11" x14ac:dyDescent="0.2">
      <c r="A2" s="174" t="s">
        <v>652</v>
      </c>
      <c r="J2" s="1"/>
    </row>
    <row r="3" spans="1:11" x14ac:dyDescent="0.2">
      <c r="J3" s="1"/>
    </row>
    <row r="4" spans="1:11" x14ac:dyDescent="0.2">
      <c r="A4" s="4" t="s">
        <v>418</v>
      </c>
      <c r="B4" s="51">
        <v>2010</v>
      </c>
      <c r="C4" s="51">
        <v>2011</v>
      </c>
      <c r="D4" s="51">
        <v>2012</v>
      </c>
      <c r="E4" s="51">
        <v>2013</v>
      </c>
      <c r="F4" s="51">
        <v>2014</v>
      </c>
      <c r="G4" s="51">
        <v>2015</v>
      </c>
      <c r="H4" s="51">
        <v>2016</v>
      </c>
      <c r="I4" s="51">
        <v>2017</v>
      </c>
      <c r="J4" s="51">
        <v>2018</v>
      </c>
      <c r="K4" s="51">
        <v>2019</v>
      </c>
    </row>
    <row r="5" spans="1:11" x14ac:dyDescent="0.2">
      <c r="A5" s="23" t="s">
        <v>337</v>
      </c>
      <c r="B5" s="40">
        <v>2917749.7190824146</v>
      </c>
      <c r="C5" s="40">
        <v>2885886.5143818362</v>
      </c>
      <c r="D5" s="40">
        <v>2599069.3519712551</v>
      </c>
      <c r="E5" s="40">
        <v>1825852.0229200001</v>
      </c>
      <c r="F5" s="40">
        <v>1957001.2064799997</v>
      </c>
      <c r="G5" s="40">
        <v>2181241.04</v>
      </c>
      <c r="H5" s="40">
        <v>1553578.77</v>
      </c>
      <c r="I5" s="40">
        <v>1936562.98459</v>
      </c>
      <c r="J5" s="40">
        <v>1963366.5351999998</v>
      </c>
      <c r="K5" s="40">
        <v>3385709.8399847564</v>
      </c>
    </row>
    <row r="6" spans="1:11" x14ac:dyDescent="0.2">
      <c r="A6" s="23" t="s">
        <v>527</v>
      </c>
      <c r="B6" s="40">
        <v>794731907.03502786</v>
      </c>
      <c r="C6" s="40">
        <v>770582075.2986815</v>
      </c>
      <c r="D6" s="40">
        <v>1015864460.7110069</v>
      </c>
      <c r="E6" s="40">
        <v>1019235893.7081801</v>
      </c>
      <c r="F6" s="40">
        <v>748108985.37879992</v>
      </c>
      <c r="G6" s="40">
        <v>434978723.07999998</v>
      </c>
      <c r="H6" s="40">
        <v>397241204.52999997</v>
      </c>
      <c r="I6" s="40">
        <v>750902788.65413082</v>
      </c>
      <c r="J6" s="40">
        <v>1516816729.6351998</v>
      </c>
      <c r="K6" s="40">
        <v>1324408007.1421409</v>
      </c>
    </row>
    <row r="7" spans="1:11" x14ac:dyDescent="0.2">
      <c r="A7" s="23" t="s">
        <v>528</v>
      </c>
      <c r="B7" s="40">
        <v>7456590.0871504145</v>
      </c>
      <c r="C7" s="40">
        <v>10352473.908096461</v>
      </c>
      <c r="D7" s="40">
        <v>16258265.793091137</v>
      </c>
      <c r="E7" s="40">
        <v>23194328.631980002</v>
      </c>
      <c r="F7" s="40">
        <v>12359816.467359999</v>
      </c>
      <c r="G7" s="40">
        <v>12761019.199999999</v>
      </c>
      <c r="H7" s="40">
        <v>108657238.78999999</v>
      </c>
      <c r="I7" s="40">
        <v>312005052.26177514</v>
      </c>
      <c r="J7" s="40">
        <v>274351742.08719999</v>
      </c>
      <c r="K7" s="40">
        <v>222069832.09292531</v>
      </c>
    </row>
    <row r="8" spans="1:11" x14ac:dyDescent="0.2">
      <c r="A8" s="23" t="s">
        <v>338</v>
      </c>
      <c r="B8" s="40">
        <v>412482426.79868722</v>
      </c>
      <c r="C8" s="40">
        <v>743425104.30328166</v>
      </c>
      <c r="D8" s="40">
        <v>834558660.0002594</v>
      </c>
      <c r="E8" s="40">
        <v>495471646.73208004</v>
      </c>
      <c r="F8" s="40">
        <v>466127959.44327992</v>
      </c>
      <c r="G8" s="40">
        <v>453708276.44</v>
      </c>
      <c r="H8" s="40">
        <v>399551676.36000001</v>
      </c>
      <c r="I8" s="40">
        <v>528519880.00192571</v>
      </c>
      <c r="J8" s="40">
        <v>853908303.20840001</v>
      </c>
      <c r="K8" s="40">
        <v>1014353354.470731</v>
      </c>
    </row>
    <row r="9" spans="1:11" x14ac:dyDescent="0.2">
      <c r="A9" s="23" t="s">
        <v>339</v>
      </c>
      <c r="B9" s="40">
        <v>56291528.187267631</v>
      </c>
      <c r="C9" s="40">
        <v>93335995.644704983</v>
      </c>
      <c r="D9" s="40">
        <v>103933365.26069061</v>
      </c>
      <c r="E9" s="40">
        <v>35571156.517959997</v>
      </c>
      <c r="F9" s="40">
        <v>22621632.429839998</v>
      </c>
      <c r="G9" s="40">
        <v>31112361.829999998</v>
      </c>
      <c r="H9" s="40">
        <v>39934273.920000002</v>
      </c>
      <c r="I9" s="40">
        <v>39870273.374913946</v>
      </c>
      <c r="J9" s="40">
        <v>64304295.1052</v>
      </c>
      <c r="K9" s="40">
        <v>46261838.600451276</v>
      </c>
    </row>
    <row r="10" spans="1:11" x14ac:dyDescent="0.2">
      <c r="A10" s="23" t="s">
        <v>340</v>
      </c>
      <c r="B10" s="40">
        <v>578828906.18651068</v>
      </c>
      <c r="C10" s="40">
        <v>618864290.54276061</v>
      </c>
      <c r="D10" s="40">
        <v>655256210.66507769</v>
      </c>
      <c r="E10" s="40">
        <v>708936866.67443991</v>
      </c>
      <c r="F10" s="40">
        <v>440433262.44224</v>
      </c>
      <c r="G10" s="40">
        <v>355183970.54999995</v>
      </c>
      <c r="H10" s="40">
        <v>321085333.85000002</v>
      </c>
      <c r="I10" s="40">
        <v>269863128.85069102</v>
      </c>
      <c r="J10" s="40">
        <v>191059453.63999999</v>
      </c>
      <c r="K10" s="40">
        <v>159763096.55347687</v>
      </c>
    </row>
    <row r="11" spans="1:11" x14ac:dyDescent="0.2">
      <c r="A11" s="23" t="s">
        <v>341</v>
      </c>
      <c r="B11" s="40">
        <v>22442.175658171251</v>
      </c>
      <c r="C11" s="40">
        <v>5142.9157128230454</v>
      </c>
      <c r="D11" s="40">
        <v>8691.0249344109852</v>
      </c>
      <c r="E11" s="40">
        <v>17994.093239999998</v>
      </c>
      <c r="F11" s="40">
        <v>16281.536479999999</v>
      </c>
      <c r="G11" s="40">
        <v>47933.94</v>
      </c>
      <c r="H11" s="40">
        <v>33929.919999999998</v>
      </c>
      <c r="I11" s="40">
        <v>24759.048299999999</v>
      </c>
      <c r="J11" s="40">
        <v>31494.890800000001</v>
      </c>
      <c r="K11" s="40">
        <v>46954.48322398818</v>
      </c>
    </row>
    <row r="12" spans="1:11" x14ac:dyDescent="0.2">
      <c r="A12" s="23" t="s">
        <v>342</v>
      </c>
      <c r="B12" s="40">
        <v>130630809.76498613</v>
      </c>
      <c r="C12" s="40">
        <v>219739294.43000156</v>
      </c>
      <c r="D12" s="40">
        <v>396420696.80841982</v>
      </c>
      <c r="E12" s="40">
        <v>68682450.3002</v>
      </c>
      <c r="F12" s="40">
        <v>150877029.19295999</v>
      </c>
      <c r="G12" s="40">
        <v>241732042.68000001</v>
      </c>
      <c r="H12" s="40">
        <v>174060577.88</v>
      </c>
      <c r="I12" s="40">
        <v>220807925.0292407</v>
      </c>
      <c r="J12" s="40">
        <v>379695784.07879996</v>
      </c>
      <c r="K12" s="40">
        <v>367815583.9290843</v>
      </c>
    </row>
    <row r="13" spans="1:11" x14ac:dyDescent="0.2">
      <c r="A13" s="23" t="s">
        <v>343</v>
      </c>
      <c r="B13" s="40">
        <v>22869908.83790103</v>
      </c>
      <c r="C13" s="40">
        <v>37913552.780751623</v>
      </c>
      <c r="D13" s="40">
        <v>33372077.099185344</v>
      </c>
      <c r="E13" s="40">
        <v>24907916.53678</v>
      </c>
      <c r="F13" s="40">
        <v>18203655.44184</v>
      </c>
      <c r="G13" s="40">
        <v>19226095.850000001</v>
      </c>
      <c r="H13" s="40">
        <v>15202766.92</v>
      </c>
      <c r="I13" s="40">
        <v>15521295.794381678</v>
      </c>
      <c r="J13" s="40">
        <v>18083554.416000001</v>
      </c>
      <c r="K13" s="40">
        <v>18077210.8446986</v>
      </c>
    </row>
    <row r="14" spans="1:11" x14ac:dyDescent="0.2">
      <c r="A14" s="23" t="s">
        <v>529</v>
      </c>
      <c r="B14" s="40">
        <v>4586447.4102538563</v>
      </c>
      <c r="C14" s="40">
        <v>8485729.9313526191</v>
      </c>
      <c r="D14" s="40">
        <v>7778782.4031547066</v>
      </c>
      <c r="E14" s="40">
        <v>5030770.7491999995</v>
      </c>
      <c r="F14" s="40">
        <v>4481267.1912000002</v>
      </c>
      <c r="G14" s="40">
        <v>6282684.9800000004</v>
      </c>
      <c r="H14" s="40">
        <v>5384865.1400000006</v>
      </c>
      <c r="I14" s="40">
        <v>11058731.944498029</v>
      </c>
      <c r="J14" s="40">
        <v>23232458.770800002</v>
      </c>
      <c r="K14" s="40">
        <v>15411756.538786963</v>
      </c>
    </row>
    <row r="15" spans="1:11" x14ac:dyDescent="0.2">
      <c r="A15" s="23" t="s">
        <v>344</v>
      </c>
      <c r="B15" s="40">
        <v>83859562.307208538</v>
      </c>
      <c r="C15" s="40">
        <v>235060437.44280097</v>
      </c>
      <c r="D15" s="40">
        <v>401195537.72356755</v>
      </c>
      <c r="E15" s="40">
        <v>230490249.6651406</v>
      </c>
      <c r="F15" s="40">
        <v>288055484.15719998</v>
      </c>
      <c r="G15" s="40">
        <v>145700263.68000001</v>
      </c>
      <c r="H15" s="40">
        <v>73677188.570000008</v>
      </c>
      <c r="I15" s="40">
        <v>121724599.81236839</v>
      </c>
      <c r="J15" s="40">
        <v>185775481.55600002</v>
      </c>
      <c r="K15" s="40">
        <v>134609370.41392887</v>
      </c>
    </row>
    <row r="16" spans="1:11" x14ac:dyDescent="0.2">
      <c r="A16" s="23" t="s">
        <v>530</v>
      </c>
      <c r="B16" s="40">
        <v>104704001.50625034</v>
      </c>
      <c r="C16" s="40">
        <v>136496760.66062248</v>
      </c>
      <c r="D16" s="40">
        <v>129925948.67495766</v>
      </c>
      <c r="E16" s="40">
        <v>93695808.049779996</v>
      </c>
      <c r="F16" s="40">
        <v>45498783.514799997</v>
      </c>
      <c r="G16" s="40">
        <v>66478640.479999997</v>
      </c>
      <c r="H16" s="40">
        <v>60847155.50999999</v>
      </c>
      <c r="I16" s="40">
        <v>102871017.98461364</v>
      </c>
      <c r="J16" s="40">
        <v>186019535.89359999</v>
      </c>
      <c r="K16" s="40">
        <v>143783182.62332594</v>
      </c>
    </row>
    <row r="17" spans="1:11" x14ac:dyDescent="0.2">
      <c r="A17" s="23" t="s">
        <v>345</v>
      </c>
      <c r="B17" s="40">
        <v>475092520.04335213</v>
      </c>
      <c r="C17" s="40">
        <v>533515484.93588352</v>
      </c>
      <c r="D17" s="40">
        <v>607324121.99845195</v>
      </c>
      <c r="E17" s="40">
        <v>601975758.16471994</v>
      </c>
      <c r="F17" s="40">
        <v>408796725.38536</v>
      </c>
      <c r="G17" s="40">
        <v>345426174.19</v>
      </c>
      <c r="H17" s="40">
        <v>310235381.41000003</v>
      </c>
      <c r="I17" s="40">
        <v>317733876.33502603</v>
      </c>
      <c r="J17" s="40">
        <v>313451982.47080004</v>
      </c>
      <c r="K17" s="40">
        <v>276019500.77529275</v>
      </c>
    </row>
    <row r="18" spans="1:11" x14ac:dyDescent="0.2">
      <c r="A18" s="23" t="s">
        <v>346</v>
      </c>
      <c r="B18" s="40">
        <v>1663173.2381679008</v>
      </c>
      <c r="C18" s="40">
        <v>2417239.194722211</v>
      </c>
      <c r="D18" s="40">
        <v>2208583.4198764423</v>
      </c>
      <c r="E18" s="40">
        <v>1739908.2035400001</v>
      </c>
      <c r="F18" s="40">
        <v>2045578.206</v>
      </c>
      <c r="G18" s="40">
        <v>2821838.08</v>
      </c>
      <c r="H18" s="40">
        <v>2970444.14</v>
      </c>
      <c r="I18" s="40">
        <v>2901145.3169399998</v>
      </c>
      <c r="J18" s="40">
        <v>2468555.1771999998</v>
      </c>
      <c r="K18" s="40">
        <v>2355181.7565536685</v>
      </c>
    </row>
    <row r="19" spans="1:11" x14ac:dyDescent="0.2">
      <c r="A19" s="23" t="s">
        <v>347</v>
      </c>
      <c r="B19" s="40">
        <v>117783126.9414579</v>
      </c>
      <c r="C19" s="40">
        <v>186330859.10603899</v>
      </c>
      <c r="D19" s="40">
        <v>199901479.13317117</v>
      </c>
      <c r="E19" s="40">
        <v>145750026.01084</v>
      </c>
      <c r="F19" s="40">
        <v>91464145.697760001</v>
      </c>
      <c r="G19" s="40">
        <v>132132732.88</v>
      </c>
      <c r="H19" s="40">
        <v>87032168.520000011</v>
      </c>
      <c r="I19" s="40">
        <v>130941148.43981849</v>
      </c>
      <c r="J19" s="40">
        <v>161592327.90439999</v>
      </c>
      <c r="K19" s="40">
        <v>152800683.52420992</v>
      </c>
    </row>
    <row r="20" spans="1:11" x14ac:dyDescent="0.2">
      <c r="A20" s="23" t="s">
        <v>348</v>
      </c>
      <c r="B20" s="40">
        <v>114580.23345233868</v>
      </c>
      <c r="C20" s="40">
        <v>488981.38280839717</v>
      </c>
      <c r="D20" s="40">
        <v>589887.75891903555</v>
      </c>
      <c r="E20" s="40">
        <v>414056.74178000004</v>
      </c>
      <c r="F20" s="40">
        <v>465466.93167999998</v>
      </c>
      <c r="G20" s="40">
        <v>486813</v>
      </c>
      <c r="H20" s="40">
        <v>105507</v>
      </c>
      <c r="I20" s="40">
        <v>137411.74225000001</v>
      </c>
      <c r="J20" s="40">
        <v>51408</v>
      </c>
      <c r="K20" s="40">
        <v>810700.64697193506</v>
      </c>
    </row>
    <row r="21" spans="1:11" x14ac:dyDescent="0.2">
      <c r="A21" s="23" t="s">
        <v>349</v>
      </c>
      <c r="B21" s="40">
        <v>1986445.1567431935</v>
      </c>
      <c r="C21" s="40">
        <v>2207435.8189031449</v>
      </c>
      <c r="D21" s="40">
        <v>3050291.1766951731</v>
      </c>
      <c r="E21" s="40">
        <v>5120161.9310600003</v>
      </c>
      <c r="F21" s="40">
        <v>4484740.0181599995</v>
      </c>
      <c r="G21" s="40">
        <v>5576767.3899999997</v>
      </c>
      <c r="H21" s="40">
        <v>7070180.7599999998</v>
      </c>
      <c r="I21" s="40">
        <v>6498758.7072200002</v>
      </c>
      <c r="J21" s="40">
        <v>6204970.2739999993</v>
      </c>
      <c r="K21" s="40">
        <v>6087948.5091884192</v>
      </c>
    </row>
    <row r="22" spans="1:11" x14ac:dyDescent="0.2">
      <c r="A22" s="23" t="s">
        <v>350</v>
      </c>
      <c r="B22" s="40">
        <v>345257084.74441558</v>
      </c>
      <c r="C22" s="40">
        <v>500118580.71051222</v>
      </c>
      <c r="D22" s="40">
        <v>421321618.06921977</v>
      </c>
      <c r="E22" s="40">
        <v>362196812.37268001</v>
      </c>
      <c r="F22" s="40">
        <v>303773208.22975999</v>
      </c>
      <c r="G22" s="40">
        <v>287963588.88</v>
      </c>
      <c r="H22" s="40">
        <v>225809459.65000001</v>
      </c>
      <c r="I22" s="40">
        <v>129278778.82423852</v>
      </c>
      <c r="J22" s="40">
        <v>216967621.866</v>
      </c>
      <c r="K22" s="40">
        <v>257334805.00989661</v>
      </c>
    </row>
    <row r="23" spans="1:11" x14ac:dyDescent="0.2">
      <c r="A23" s="23" t="s">
        <v>351</v>
      </c>
      <c r="B23" s="40">
        <v>206278602.87626642</v>
      </c>
      <c r="C23" s="40">
        <v>261270046.13078004</v>
      </c>
      <c r="D23" s="40">
        <v>227450185.27691138</v>
      </c>
      <c r="E23" s="40">
        <v>128872727.13410001</v>
      </c>
      <c r="F23" s="40">
        <v>85954084.441439986</v>
      </c>
      <c r="G23" s="40">
        <v>93811156.810000002</v>
      </c>
      <c r="H23" s="40">
        <v>43139786.120000005</v>
      </c>
      <c r="I23" s="40">
        <v>80428379.951815233</v>
      </c>
      <c r="J23" s="40">
        <v>110838151.89879999</v>
      </c>
      <c r="K23" s="40">
        <v>102792814.76238507</v>
      </c>
    </row>
    <row r="24" spans="1:11" x14ac:dyDescent="0.2">
      <c r="A24" s="23" t="s">
        <v>352</v>
      </c>
      <c r="B24" s="40">
        <v>5306423.1324795112</v>
      </c>
      <c r="C24" s="40">
        <v>5455625.2764978996</v>
      </c>
      <c r="D24" s="40">
        <v>6632227.9950636607</v>
      </c>
      <c r="E24" s="40">
        <v>12665687.461540002</v>
      </c>
      <c r="F24" s="40">
        <v>11693265.65992</v>
      </c>
      <c r="G24" s="40">
        <v>8850417.8399999999</v>
      </c>
      <c r="H24" s="40">
        <v>40099774.140000001</v>
      </c>
      <c r="I24" s="40">
        <v>13834884.511889234</v>
      </c>
      <c r="J24" s="40">
        <v>9555499.3039999995</v>
      </c>
      <c r="K24" s="40">
        <v>9701877.7042923849</v>
      </c>
    </row>
    <row r="25" spans="1:11" x14ac:dyDescent="0.2">
      <c r="A25" s="23" t="s">
        <v>353</v>
      </c>
      <c r="B25" s="40">
        <v>260812911.4911198</v>
      </c>
      <c r="C25" s="40">
        <v>397361014.50526154</v>
      </c>
      <c r="D25" s="40">
        <v>377115469.72351629</v>
      </c>
      <c r="E25" s="40">
        <v>275624663.42460001</v>
      </c>
      <c r="F25" s="40">
        <v>237485100.12136</v>
      </c>
      <c r="G25" s="40">
        <v>177276591.92000002</v>
      </c>
      <c r="H25" s="40">
        <v>122134194.34999999</v>
      </c>
      <c r="I25" s="40">
        <v>136613880.79370436</v>
      </c>
      <c r="J25" s="40">
        <v>134045877.25479999</v>
      </c>
      <c r="K25" s="40">
        <v>102833779.30798036</v>
      </c>
    </row>
    <row r="26" spans="1:11" x14ac:dyDescent="0.2">
      <c r="A26" s="23" t="s">
        <v>531</v>
      </c>
      <c r="B26" s="40">
        <v>1383843.2131051037</v>
      </c>
      <c r="C26" s="40">
        <v>1561706.4410984239</v>
      </c>
      <c r="D26" s="40">
        <v>2013543.8280217585</v>
      </c>
      <c r="E26" s="40">
        <v>1576367.9918800001</v>
      </c>
      <c r="F26" s="40">
        <v>3115735.1436799997</v>
      </c>
      <c r="G26" s="40">
        <v>2117818.94</v>
      </c>
      <c r="H26" s="40">
        <v>2559411.2400000002</v>
      </c>
      <c r="I26" s="40">
        <v>2436367.1838600002</v>
      </c>
      <c r="J26" s="40">
        <v>2276929.5</v>
      </c>
      <c r="K26" s="40">
        <v>2833817.4055646672</v>
      </c>
    </row>
    <row r="27" spans="1:11" x14ac:dyDescent="0.2">
      <c r="A27" s="23" t="s">
        <v>354</v>
      </c>
      <c r="B27" s="40">
        <v>278801911.78170145</v>
      </c>
      <c r="C27" s="40">
        <v>459989093.80042839</v>
      </c>
      <c r="D27" s="40">
        <v>386564323.60621232</v>
      </c>
      <c r="E27" s="40">
        <v>304535228.34421998</v>
      </c>
      <c r="F27" s="40">
        <v>279236762.76184005</v>
      </c>
      <c r="G27" s="40">
        <v>259060548.84</v>
      </c>
      <c r="H27" s="40">
        <v>214765362.41</v>
      </c>
      <c r="I27" s="40">
        <v>134555988.48519117</v>
      </c>
      <c r="J27" s="40">
        <v>221975636.05399999</v>
      </c>
      <c r="K27" s="40">
        <v>292646611.89928305</v>
      </c>
    </row>
    <row r="28" spans="1:11" x14ac:dyDescent="0.2">
      <c r="A28" s="23" t="s">
        <v>355</v>
      </c>
      <c r="B28" s="40">
        <v>19463.666679419461</v>
      </c>
      <c r="C28" s="40">
        <v>19455.877442696172</v>
      </c>
      <c r="D28" s="40">
        <v>43553.030509609976</v>
      </c>
      <c r="E28" s="40">
        <v>55096.25740000001</v>
      </c>
      <c r="F28" s="40">
        <v>56406.394079999998</v>
      </c>
      <c r="G28" s="40">
        <v>56161</v>
      </c>
      <c r="H28" s="40">
        <v>68216</v>
      </c>
      <c r="I28" s="40">
        <v>130264.1</v>
      </c>
      <c r="J28" s="40">
        <v>70426.5</v>
      </c>
      <c r="K28" s="40">
        <v>86940.01999999999</v>
      </c>
    </row>
    <row r="29" spans="1:11" x14ac:dyDescent="0.2">
      <c r="A29" s="23" t="s">
        <v>356</v>
      </c>
      <c r="B29" s="40">
        <v>46904.923492221176</v>
      </c>
      <c r="C29" s="40">
        <v>35251.343504267919</v>
      </c>
      <c r="D29" s="40">
        <v>74048.562939078285</v>
      </c>
      <c r="E29" s="40">
        <v>37294.849779999997</v>
      </c>
      <c r="F29" s="40">
        <v>40275</v>
      </c>
      <c r="G29" s="40">
        <v>41360</v>
      </c>
      <c r="H29" s="40">
        <v>20882</v>
      </c>
      <c r="I29" s="40">
        <v>11613.72387</v>
      </c>
      <c r="J29" s="40">
        <v>4536</v>
      </c>
      <c r="K29" s="40">
        <v>100267.2</v>
      </c>
    </row>
    <row r="30" spans="1:11" x14ac:dyDescent="0.2">
      <c r="A30" s="23"/>
      <c r="K30" s="39"/>
    </row>
    <row r="31" spans="1:11" x14ac:dyDescent="0.2">
      <c r="A31" s="42" t="s">
        <v>357</v>
      </c>
      <c r="B31" s="41">
        <f t="shared" ref="B31:K31" si="0">SUM(B5:B29)</f>
        <v>3893929271.4584174</v>
      </c>
      <c r="C31" s="41">
        <f t="shared" si="0"/>
        <v>5227917518.8970299</v>
      </c>
      <c r="D31" s="41">
        <f t="shared" si="0"/>
        <v>5831461099.0958252</v>
      </c>
      <c r="E31" s="41">
        <f t="shared" si="0"/>
        <v>4547624722.5700397</v>
      </c>
      <c r="F31" s="41">
        <f t="shared" si="0"/>
        <v>3627352652.3935204</v>
      </c>
      <c r="G31" s="41">
        <f t="shared" si="0"/>
        <v>3085015223.5200005</v>
      </c>
      <c r="H31" s="41">
        <f t="shared" si="0"/>
        <v>2653240557.8999996</v>
      </c>
      <c r="I31" s="41">
        <f t="shared" si="0"/>
        <v>3330608513.8572516</v>
      </c>
      <c r="J31" s="41">
        <f t="shared" si="0"/>
        <v>4874746122.0211992</v>
      </c>
      <c r="K31" s="41">
        <f t="shared" si="0"/>
        <v>4656390826.0543776</v>
      </c>
    </row>
    <row r="32" spans="1:11" x14ac:dyDescent="0.2">
      <c r="J32" s="1"/>
    </row>
    <row r="33" spans="1:11" x14ac:dyDescent="0.2">
      <c r="J33" s="1"/>
    </row>
    <row r="34" spans="1:11" x14ac:dyDescent="0.2">
      <c r="A34" s="259" t="s">
        <v>650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</row>
    <row r="35" spans="1:11" x14ac:dyDescent="0.2">
      <c r="A35" s="6" t="s">
        <v>651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1"/>
  <sheetViews>
    <sheetView zoomScaleNormal="100" workbookViewId="0">
      <selection activeCell="H123" sqref="H123"/>
    </sheetView>
  </sheetViews>
  <sheetFormatPr baseColWidth="10" defaultColWidth="11.5703125" defaultRowHeight="12" x14ac:dyDescent="0.2"/>
  <cols>
    <col min="1" max="1" width="23.5703125" style="1" customWidth="1"/>
    <col min="2" max="10" width="10.85546875" style="9" bestFit="1" customWidth="1"/>
    <col min="11" max="11" width="10.85546875" style="1" bestFit="1" customWidth="1"/>
    <col min="12" max="12" width="20.140625" style="1" customWidth="1"/>
    <col min="13" max="16384" width="11.5703125" style="1"/>
  </cols>
  <sheetData>
    <row r="1" spans="1:12" x14ac:dyDescent="0.2">
      <c r="A1" s="2" t="s">
        <v>870</v>
      </c>
      <c r="J1" s="1"/>
    </row>
    <row r="2" spans="1:12" x14ac:dyDescent="0.2">
      <c r="A2" s="174" t="s">
        <v>652</v>
      </c>
      <c r="J2" s="1"/>
    </row>
    <row r="3" spans="1:12" x14ac:dyDescent="0.2">
      <c r="J3" s="1"/>
    </row>
    <row r="4" spans="1:12" x14ac:dyDescent="0.2">
      <c r="A4" s="231" t="s">
        <v>418</v>
      </c>
      <c r="B4" s="381">
        <v>2010</v>
      </c>
      <c r="C4" s="381">
        <v>2011</v>
      </c>
      <c r="D4" s="381">
        <v>2012</v>
      </c>
      <c r="E4" s="381">
        <v>2013</v>
      </c>
      <c r="F4" s="381">
        <v>2014</v>
      </c>
      <c r="G4" s="381">
        <v>2015</v>
      </c>
      <c r="H4" s="381">
        <v>2016</v>
      </c>
      <c r="I4" s="381">
        <v>2017</v>
      </c>
      <c r="J4" s="381">
        <v>2018</v>
      </c>
      <c r="K4" s="381">
        <v>2019</v>
      </c>
    </row>
    <row r="5" spans="1:12" x14ac:dyDescent="0.2">
      <c r="A5" s="382" t="s">
        <v>871</v>
      </c>
      <c r="B5" s="383">
        <v>3184589118.0300002</v>
      </c>
      <c r="C5" s="383">
        <v>4253541800.1999998</v>
      </c>
      <c r="D5" s="383">
        <v>5170174910.0200005</v>
      </c>
      <c r="E5" s="383">
        <v>3896354895.1399999</v>
      </c>
      <c r="F5" s="383">
        <v>3007558571.54</v>
      </c>
      <c r="G5" s="383">
        <v>2349928988.7900004</v>
      </c>
      <c r="H5" s="383">
        <v>1539174853.1900003</v>
      </c>
      <c r="I5" s="383">
        <v>1890777102.5599999</v>
      </c>
      <c r="J5" s="383">
        <v>3185578835.4299998</v>
      </c>
      <c r="K5" s="383">
        <v>2897602461.3299999</v>
      </c>
      <c r="L5" s="3"/>
    </row>
    <row r="6" spans="1:12" x14ac:dyDescent="0.2">
      <c r="A6" s="384" t="s">
        <v>337</v>
      </c>
      <c r="B6" s="385">
        <v>111199.59</v>
      </c>
      <c r="C6" s="385">
        <v>126051.05</v>
      </c>
      <c r="D6" s="385">
        <v>92.62</v>
      </c>
      <c r="E6" s="385">
        <v>12.48</v>
      </c>
      <c r="F6" s="385">
        <v>7.12</v>
      </c>
      <c r="G6" s="385">
        <v>89.12</v>
      </c>
      <c r="H6" s="385">
        <v>14.989999999999998</v>
      </c>
      <c r="I6" s="385">
        <v>0</v>
      </c>
      <c r="J6" s="385">
        <v>0</v>
      </c>
      <c r="K6" s="385">
        <v>6.9499999999999993</v>
      </c>
    </row>
    <row r="7" spans="1:12" x14ac:dyDescent="0.2">
      <c r="A7" s="384" t="s">
        <v>527</v>
      </c>
      <c r="B7" s="385">
        <v>782241866.36999989</v>
      </c>
      <c r="C7" s="385">
        <v>756045883.97000003</v>
      </c>
      <c r="D7" s="385">
        <v>1003300317.11</v>
      </c>
      <c r="E7" s="385">
        <v>1003366246.96</v>
      </c>
      <c r="F7" s="385">
        <v>731629442.54999995</v>
      </c>
      <c r="G7" s="385">
        <v>415256250.88999999</v>
      </c>
      <c r="H7" s="385">
        <v>313663812.89999998</v>
      </c>
      <c r="I7" s="385">
        <v>494474963.68000001</v>
      </c>
      <c r="J7" s="385">
        <v>1085384780.1799998</v>
      </c>
      <c r="K7" s="385">
        <v>1031284773.38</v>
      </c>
    </row>
    <row r="8" spans="1:12" x14ac:dyDescent="0.2">
      <c r="A8" s="384" t="s">
        <v>528</v>
      </c>
      <c r="B8" s="385">
        <v>744744.65999999992</v>
      </c>
      <c r="C8" s="385">
        <v>2003181.67</v>
      </c>
      <c r="D8" s="385">
        <v>7035996.9500000002</v>
      </c>
      <c r="E8" s="385">
        <v>11641850.82</v>
      </c>
      <c r="F8" s="385">
        <v>2259338.4299999997</v>
      </c>
      <c r="G8" s="385">
        <v>659.47</v>
      </c>
      <c r="H8" s="385">
        <v>3207066.32</v>
      </c>
      <c r="I8" s="385">
        <v>16469485.630000001</v>
      </c>
      <c r="J8" s="385">
        <v>11708222.23</v>
      </c>
      <c r="K8" s="385">
        <v>12646510.309999999</v>
      </c>
    </row>
    <row r="9" spans="1:12" x14ac:dyDescent="0.2">
      <c r="A9" s="384" t="s">
        <v>338</v>
      </c>
      <c r="B9" s="385">
        <v>347511926.96000004</v>
      </c>
      <c r="C9" s="385">
        <v>662649336.91999996</v>
      </c>
      <c r="D9" s="385">
        <v>781587277</v>
      </c>
      <c r="E9" s="385">
        <v>445771506.77000004</v>
      </c>
      <c r="F9" s="385">
        <v>383204568.28999996</v>
      </c>
      <c r="G9" s="385">
        <v>356823875.94999999</v>
      </c>
      <c r="H9" s="385">
        <v>21985207.27</v>
      </c>
      <c r="I9" s="385">
        <v>258608519.87</v>
      </c>
      <c r="J9" s="385">
        <v>531759344.56</v>
      </c>
      <c r="K9" s="385">
        <v>409620300.06999999</v>
      </c>
    </row>
    <row r="10" spans="1:12" x14ac:dyDescent="0.2">
      <c r="A10" s="384" t="s">
        <v>339</v>
      </c>
      <c r="B10" s="385">
        <v>34324031.140000001</v>
      </c>
      <c r="C10" s="385">
        <v>57453332.809999995</v>
      </c>
      <c r="D10" s="385">
        <v>83545774.930000007</v>
      </c>
      <c r="E10" s="385">
        <v>16803539.789999999</v>
      </c>
      <c r="F10" s="385">
        <v>3308871.21</v>
      </c>
      <c r="G10" s="385">
        <v>9649463.5899999999</v>
      </c>
      <c r="H10" s="385">
        <v>15023096.52</v>
      </c>
      <c r="I10" s="385">
        <v>10813574.67</v>
      </c>
      <c r="J10" s="385">
        <v>32699667.59</v>
      </c>
      <c r="K10" s="385">
        <v>20710318.760000002</v>
      </c>
    </row>
    <row r="11" spans="1:12" x14ac:dyDescent="0.2">
      <c r="A11" s="384" t="s">
        <v>340</v>
      </c>
      <c r="B11" s="385">
        <v>506654607.15999997</v>
      </c>
      <c r="C11" s="385">
        <v>513843795.47999996</v>
      </c>
      <c r="D11" s="385">
        <v>584763866.48000002</v>
      </c>
      <c r="E11" s="385">
        <v>607648730.89999998</v>
      </c>
      <c r="F11" s="385">
        <v>380280803.22000003</v>
      </c>
      <c r="G11" s="385">
        <v>299686816.41999996</v>
      </c>
      <c r="H11" s="385">
        <v>259240025.05000001</v>
      </c>
      <c r="I11" s="385">
        <v>213290981.33000001</v>
      </c>
      <c r="J11" s="385">
        <v>137435110.44999999</v>
      </c>
      <c r="K11" s="385">
        <v>100126251.73999999</v>
      </c>
    </row>
    <row r="12" spans="1:12" x14ac:dyDescent="0.2">
      <c r="A12" s="384" t="s">
        <v>341</v>
      </c>
      <c r="B12" s="385">
        <v>13.91</v>
      </c>
      <c r="C12" s="385">
        <v>54.879999999999995</v>
      </c>
      <c r="D12" s="385">
        <v>1111.96</v>
      </c>
      <c r="E12" s="385">
        <v>477.55</v>
      </c>
      <c r="F12" s="385">
        <v>2637.24</v>
      </c>
      <c r="G12" s="385">
        <v>15468.939999999999</v>
      </c>
      <c r="H12" s="385">
        <v>5134.92</v>
      </c>
      <c r="I12" s="385">
        <v>8256.16</v>
      </c>
      <c r="J12" s="385">
        <v>2401.39</v>
      </c>
      <c r="K12" s="385">
        <v>4502.2299999999996</v>
      </c>
    </row>
    <row r="13" spans="1:12" x14ac:dyDescent="0.2">
      <c r="A13" s="384" t="s">
        <v>342</v>
      </c>
      <c r="B13" s="385">
        <v>103638879.95</v>
      </c>
      <c r="C13" s="385">
        <v>170082899.13</v>
      </c>
      <c r="D13" s="385">
        <v>357199502.73000002</v>
      </c>
      <c r="E13" s="385">
        <v>34983511.259999998</v>
      </c>
      <c r="F13" s="385">
        <v>100854933.39999999</v>
      </c>
      <c r="G13" s="385">
        <v>137066946.16</v>
      </c>
      <c r="H13" s="385">
        <v>49043314.479999997</v>
      </c>
      <c r="I13" s="385">
        <v>81305449.939999998</v>
      </c>
      <c r="J13" s="385">
        <v>211561342.28</v>
      </c>
      <c r="K13" s="385">
        <v>227958678.31</v>
      </c>
    </row>
    <row r="14" spans="1:12" x14ac:dyDescent="0.2">
      <c r="A14" s="384" t="s">
        <v>343</v>
      </c>
      <c r="B14" s="385">
        <v>5812310.2400000002</v>
      </c>
      <c r="C14" s="385">
        <v>8536206.0899999999</v>
      </c>
      <c r="D14" s="385">
        <v>18430940.420000002</v>
      </c>
      <c r="E14" s="385">
        <v>9866148.8900000006</v>
      </c>
      <c r="F14" s="385">
        <v>3403180.4899999998</v>
      </c>
      <c r="G14" s="385">
        <v>1919372.6</v>
      </c>
      <c r="H14" s="385">
        <v>95516.83</v>
      </c>
      <c r="I14" s="385">
        <v>980189.5</v>
      </c>
      <c r="J14" s="385">
        <v>2789100.56</v>
      </c>
      <c r="K14" s="385">
        <v>2264132.0499999998</v>
      </c>
    </row>
    <row r="15" spans="1:12" x14ac:dyDescent="0.2">
      <c r="A15" s="384" t="s">
        <v>529</v>
      </c>
      <c r="B15" s="385">
        <v>1649753.88</v>
      </c>
      <c r="C15" s="385">
        <v>4322956.87</v>
      </c>
      <c r="D15" s="385">
        <v>4139210.03</v>
      </c>
      <c r="E15" s="385">
        <v>1098254.94</v>
      </c>
      <c r="F15" s="385">
        <v>125513.64</v>
      </c>
      <c r="G15" s="385">
        <v>805950.03</v>
      </c>
      <c r="H15" s="385">
        <v>22759.97</v>
      </c>
      <c r="I15" s="385">
        <v>3631134.7199999997</v>
      </c>
      <c r="J15" s="385">
        <v>12422326.800000001</v>
      </c>
      <c r="K15" s="385">
        <v>7546069.5999999996</v>
      </c>
    </row>
    <row r="16" spans="1:12" x14ac:dyDescent="0.2">
      <c r="A16" s="384" t="s">
        <v>344</v>
      </c>
      <c r="B16" s="385">
        <v>67342320.370000005</v>
      </c>
      <c r="C16" s="385">
        <v>201987826.62</v>
      </c>
      <c r="D16" s="385">
        <v>347064086</v>
      </c>
      <c r="E16" s="385">
        <v>185986109.46000001</v>
      </c>
      <c r="F16" s="385">
        <v>234651200.10999998</v>
      </c>
      <c r="G16" s="385">
        <v>126136074.55</v>
      </c>
      <c r="H16" s="385">
        <v>56638874.040000007</v>
      </c>
      <c r="I16" s="385">
        <v>93245662.599999994</v>
      </c>
      <c r="J16" s="385">
        <v>166903539.21000001</v>
      </c>
      <c r="K16" s="385">
        <v>99776063.209999993</v>
      </c>
    </row>
    <row r="17" spans="1:11" x14ac:dyDescent="0.2">
      <c r="A17" s="384" t="s">
        <v>530</v>
      </c>
      <c r="B17" s="385">
        <v>63002507.140000001</v>
      </c>
      <c r="C17" s="385">
        <v>78663596.210000008</v>
      </c>
      <c r="D17" s="385">
        <v>108067124.84</v>
      </c>
      <c r="E17" s="385">
        <v>63627363.269999996</v>
      </c>
      <c r="F17" s="385">
        <v>32192362.059999999</v>
      </c>
      <c r="G17" s="385">
        <v>15536481.15</v>
      </c>
      <c r="H17" s="385">
        <v>25434253.299999997</v>
      </c>
      <c r="I17" s="385">
        <v>62385858.5</v>
      </c>
      <c r="J17" s="385">
        <v>138938998.34999999</v>
      </c>
      <c r="K17" s="385">
        <v>106827611.59</v>
      </c>
    </row>
    <row r="18" spans="1:11" x14ac:dyDescent="0.2">
      <c r="A18" s="384" t="s">
        <v>345</v>
      </c>
      <c r="B18" s="385">
        <v>422325535.78999996</v>
      </c>
      <c r="C18" s="385">
        <v>459340507.74000001</v>
      </c>
      <c r="D18" s="385">
        <v>547675206.03999996</v>
      </c>
      <c r="E18" s="385">
        <v>545255309.13999999</v>
      </c>
      <c r="F18" s="385">
        <v>358192493.45999998</v>
      </c>
      <c r="G18" s="385">
        <v>288802646.45999998</v>
      </c>
      <c r="H18" s="385">
        <v>253360992.87</v>
      </c>
      <c r="I18" s="385">
        <v>254956497.04999998</v>
      </c>
      <c r="J18" s="385">
        <v>259096897.83000001</v>
      </c>
      <c r="K18" s="385">
        <v>223779154.97999999</v>
      </c>
    </row>
    <row r="19" spans="1:11" x14ac:dyDescent="0.2">
      <c r="A19" s="384" t="s">
        <v>346</v>
      </c>
      <c r="B19" s="385">
        <v>115757.74</v>
      </c>
      <c r="C19" s="385">
        <v>501828.61</v>
      </c>
      <c r="D19" s="385">
        <v>444450.51</v>
      </c>
      <c r="E19" s="385">
        <v>95383.06</v>
      </c>
      <c r="F19" s="385">
        <v>1078.8699999999999</v>
      </c>
      <c r="G19" s="385">
        <v>1429.08</v>
      </c>
      <c r="H19" s="385">
        <v>4315.1399999999994</v>
      </c>
      <c r="I19" s="385">
        <v>6720.92</v>
      </c>
      <c r="J19" s="385">
        <v>5439.07</v>
      </c>
      <c r="K19" s="385">
        <v>2607.8199999999997</v>
      </c>
    </row>
    <row r="20" spans="1:11" x14ac:dyDescent="0.2">
      <c r="A20" s="384" t="s">
        <v>347</v>
      </c>
      <c r="B20" s="385">
        <v>72488136.25</v>
      </c>
      <c r="C20" s="385">
        <v>105630074.91999999</v>
      </c>
      <c r="D20" s="385">
        <v>161777753.31</v>
      </c>
      <c r="E20" s="385">
        <v>103733678.28</v>
      </c>
      <c r="F20" s="385">
        <v>53900588.590000004</v>
      </c>
      <c r="G20" s="385">
        <v>75878391.219999999</v>
      </c>
      <c r="H20" s="385">
        <v>41111915.07</v>
      </c>
      <c r="I20" s="385">
        <v>75575204.480000004</v>
      </c>
      <c r="J20" s="385">
        <v>101580341.20999999</v>
      </c>
      <c r="K20" s="385">
        <v>105260682.23999999</v>
      </c>
    </row>
    <row r="21" spans="1:11" x14ac:dyDescent="0.2">
      <c r="A21" s="384" t="s">
        <v>348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>
        <v>0</v>
      </c>
    </row>
    <row r="22" spans="1:11" x14ac:dyDescent="0.2">
      <c r="A22" s="384" t="s">
        <v>349</v>
      </c>
      <c r="B22" s="385">
        <v>56577.5</v>
      </c>
      <c r="C22" s="385">
        <v>120121.37</v>
      </c>
      <c r="D22" s="385">
        <v>710522.33</v>
      </c>
      <c r="E22" s="385">
        <v>1670990.4700000002</v>
      </c>
      <c r="F22" s="385">
        <v>789063.23</v>
      </c>
      <c r="G22" s="385">
        <v>99562.389999999985</v>
      </c>
      <c r="H22" s="385">
        <v>582873.76</v>
      </c>
      <c r="I22" s="385">
        <v>884570.42999999993</v>
      </c>
      <c r="J22" s="385">
        <v>1462575.0499999998</v>
      </c>
      <c r="K22" s="385">
        <v>1546136.0499999998</v>
      </c>
    </row>
    <row r="23" spans="1:11" x14ac:dyDescent="0.2">
      <c r="A23" s="384" t="s">
        <v>350</v>
      </c>
      <c r="B23" s="385">
        <v>245490011.28</v>
      </c>
      <c r="C23" s="385">
        <v>392507454.75</v>
      </c>
      <c r="D23" s="385">
        <v>325421341.69</v>
      </c>
      <c r="E23" s="385">
        <v>297492036.81999999</v>
      </c>
      <c r="F23" s="385">
        <v>249401909.13</v>
      </c>
      <c r="G23" s="385">
        <v>233544864.59999999</v>
      </c>
      <c r="H23" s="385">
        <v>189395284.74000001</v>
      </c>
      <c r="I23" s="385">
        <v>87391273.040000007</v>
      </c>
      <c r="J23" s="385">
        <v>162314150.38</v>
      </c>
      <c r="K23" s="385">
        <v>193952100.26999998</v>
      </c>
    </row>
    <row r="24" spans="1:11" x14ac:dyDescent="0.2">
      <c r="A24" s="384" t="s">
        <v>351</v>
      </c>
      <c r="B24" s="385">
        <v>149832539.31</v>
      </c>
      <c r="C24" s="385">
        <v>181704859.61000001</v>
      </c>
      <c r="D24" s="385">
        <v>197004847.94</v>
      </c>
      <c r="E24" s="385">
        <v>90142507.200000003</v>
      </c>
      <c r="F24" s="385">
        <v>64108014.82</v>
      </c>
      <c r="G24" s="385">
        <v>45275011.489999995</v>
      </c>
      <c r="H24" s="385">
        <v>12959532.629999999</v>
      </c>
      <c r="I24" s="385">
        <v>44307510.899999999</v>
      </c>
      <c r="J24" s="385">
        <v>69258149.189999998</v>
      </c>
      <c r="K24" s="385">
        <v>65758505.040000007</v>
      </c>
    </row>
    <row r="25" spans="1:11" x14ac:dyDescent="0.2">
      <c r="A25" s="384" t="s">
        <v>352</v>
      </c>
      <c r="B25" s="385">
        <v>19851.16</v>
      </c>
      <c r="C25" s="385">
        <v>128027.83</v>
      </c>
      <c r="D25" s="385">
        <v>182005.68</v>
      </c>
      <c r="E25" s="385">
        <v>6206028.790000001</v>
      </c>
      <c r="F25" s="385">
        <v>4140435.82</v>
      </c>
      <c r="G25" s="385">
        <v>1851.9</v>
      </c>
      <c r="H25" s="385">
        <v>31623008.73</v>
      </c>
      <c r="I25" s="385">
        <v>5204824.2</v>
      </c>
      <c r="J25" s="385">
        <v>697580.33000000007</v>
      </c>
      <c r="K25" s="385">
        <v>818638.28</v>
      </c>
    </row>
    <row r="26" spans="1:11" x14ac:dyDescent="0.2">
      <c r="A26" s="384" t="s">
        <v>353</v>
      </c>
      <c r="B26" s="385">
        <v>181583871.34999999</v>
      </c>
      <c r="C26" s="385">
        <v>307169985.73000002</v>
      </c>
      <c r="D26" s="385">
        <v>304315338.49000001</v>
      </c>
      <c r="E26" s="385">
        <v>218491749.28</v>
      </c>
      <c r="F26" s="385">
        <v>177457561.19999999</v>
      </c>
      <c r="G26" s="385">
        <v>136941189.25</v>
      </c>
      <c r="H26" s="385">
        <v>87174903.689999998</v>
      </c>
      <c r="I26" s="385">
        <v>91418285.570000008</v>
      </c>
      <c r="J26" s="385">
        <v>91765736.769999996</v>
      </c>
      <c r="K26" s="385">
        <v>67626909.479999989</v>
      </c>
    </row>
    <row r="27" spans="1:11" x14ac:dyDescent="0.2">
      <c r="A27" s="384" t="s">
        <v>531</v>
      </c>
      <c r="B27" s="385">
        <v>436063.37</v>
      </c>
      <c r="C27" s="385">
        <v>622210.17000000004</v>
      </c>
      <c r="D27" s="385">
        <v>960723.89999999991</v>
      </c>
      <c r="E27" s="385">
        <v>554779.19999999995</v>
      </c>
      <c r="F27" s="385">
        <v>853012.37</v>
      </c>
      <c r="G27" s="385">
        <v>806841.22</v>
      </c>
      <c r="H27" s="385">
        <v>943407.78</v>
      </c>
      <c r="I27" s="385">
        <v>1055998.03</v>
      </c>
      <c r="J27" s="385">
        <v>1077439.94</v>
      </c>
      <c r="K27" s="385">
        <v>1062264.6599999999</v>
      </c>
    </row>
    <row r="28" spans="1:11" x14ac:dyDescent="0.2">
      <c r="A28" s="384" t="s">
        <v>354</v>
      </c>
      <c r="B28" s="385">
        <v>199206612.91</v>
      </c>
      <c r="C28" s="385">
        <v>350101607.76999998</v>
      </c>
      <c r="D28" s="385">
        <v>336547419.06</v>
      </c>
      <c r="E28" s="385">
        <v>251918679.81</v>
      </c>
      <c r="F28" s="385">
        <v>226801556.28999999</v>
      </c>
      <c r="G28" s="385">
        <v>205679752.31</v>
      </c>
      <c r="H28" s="385">
        <v>177659542.19</v>
      </c>
      <c r="I28" s="385">
        <v>94715680.090000004</v>
      </c>
      <c r="J28" s="385">
        <v>166692977.56</v>
      </c>
      <c r="K28" s="385">
        <v>219003987.89000002</v>
      </c>
    </row>
    <row r="29" spans="1:11" x14ac:dyDescent="0.2">
      <c r="A29" s="384" t="s">
        <v>355</v>
      </c>
      <c r="B29" s="385">
        <v>0</v>
      </c>
      <c r="C29" s="385">
        <v>0</v>
      </c>
      <c r="D29" s="385">
        <v>0</v>
      </c>
      <c r="E29" s="385">
        <v>0</v>
      </c>
      <c r="F29" s="385">
        <v>0</v>
      </c>
      <c r="G29" s="385">
        <v>0</v>
      </c>
      <c r="H29" s="385">
        <v>0</v>
      </c>
      <c r="I29" s="385">
        <v>46461.25</v>
      </c>
      <c r="J29" s="385">
        <v>22714.5</v>
      </c>
      <c r="K29" s="385">
        <v>26256.42</v>
      </c>
    </row>
    <row r="30" spans="1:11" x14ac:dyDescent="0.2">
      <c r="A30" s="384" t="s">
        <v>356</v>
      </c>
      <c r="B30" s="385">
        <v>0</v>
      </c>
      <c r="C30" s="385">
        <v>0</v>
      </c>
      <c r="D30" s="385">
        <v>0</v>
      </c>
      <c r="E30" s="385">
        <v>0</v>
      </c>
      <c r="F30" s="385">
        <v>0</v>
      </c>
      <c r="G30" s="385">
        <v>0</v>
      </c>
      <c r="H30" s="385">
        <v>0</v>
      </c>
      <c r="I30" s="385">
        <v>0</v>
      </c>
      <c r="J30" s="385">
        <v>0</v>
      </c>
      <c r="K30" s="385">
        <v>0</v>
      </c>
    </row>
    <row r="31" spans="1:11" ht="14.25" x14ac:dyDescent="0.2">
      <c r="A31" s="386" t="s">
        <v>872</v>
      </c>
      <c r="B31" s="383">
        <v>567225961.03000009</v>
      </c>
      <c r="C31" s="383">
        <v>821042472.25999999</v>
      </c>
      <c r="D31" s="383">
        <v>496572184.80000007</v>
      </c>
      <c r="E31" s="383">
        <v>478831009.96999997</v>
      </c>
      <c r="F31" s="383">
        <v>438678534.47000003</v>
      </c>
      <c r="G31" s="383">
        <v>527303728.73000002</v>
      </c>
      <c r="H31" s="383">
        <v>875626109.70999992</v>
      </c>
      <c r="I31" s="383">
        <v>1225004033.9799998</v>
      </c>
      <c r="J31" s="383">
        <v>1474262099.4499998</v>
      </c>
      <c r="K31" s="383">
        <v>1515911477.7500002</v>
      </c>
    </row>
    <row r="32" spans="1:11" x14ac:dyDescent="0.2">
      <c r="A32" s="256" t="s">
        <v>337</v>
      </c>
      <c r="B32" s="385">
        <v>4468.2299999999996</v>
      </c>
      <c r="C32" s="385">
        <v>923.38</v>
      </c>
      <c r="D32" s="385">
        <v>38.97</v>
      </c>
      <c r="E32" s="385">
        <v>47.9</v>
      </c>
      <c r="F32" s="385">
        <v>57.769999999999996</v>
      </c>
      <c r="G32" s="385">
        <v>74.92</v>
      </c>
      <c r="H32" s="385">
        <v>61.78</v>
      </c>
      <c r="I32" s="130">
        <v>63.230000000000004</v>
      </c>
      <c r="J32" s="130">
        <v>14.98</v>
      </c>
      <c r="K32" s="130">
        <v>472</v>
      </c>
    </row>
    <row r="33" spans="1:11" x14ac:dyDescent="0.2">
      <c r="A33" s="256" t="s">
        <v>527</v>
      </c>
      <c r="B33" s="385">
        <v>4392093.68</v>
      </c>
      <c r="C33" s="385">
        <v>5143777.1199999992</v>
      </c>
      <c r="D33" s="385">
        <v>2307836.48</v>
      </c>
      <c r="E33" s="385">
        <v>3591939.01</v>
      </c>
      <c r="F33" s="385">
        <v>2794536.88</v>
      </c>
      <c r="G33" s="385">
        <v>3593649.19</v>
      </c>
      <c r="H33" s="385">
        <v>64479376.629999995</v>
      </c>
      <c r="I33" s="130">
        <v>240450402.25</v>
      </c>
      <c r="J33" s="130">
        <v>415120782.35999995</v>
      </c>
      <c r="K33" s="130">
        <v>274653123.44999999</v>
      </c>
    </row>
    <row r="34" spans="1:11" x14ac:dyDescent="0.2">
      <c r="A34" s="256" t="s">
        <v>528</v>
      </c>
      <c r="B34" s="385">
        <v>140127.43</v>
      </c>
      <c r="C34" s="385">
        <v>630929.86</v>
      </c>
      <c r="D34" s="385">
        <v>1467002.62</v>
      </c>
      <c r="E34" s="385">
        <v>2311447.73</v>
      </c>
      <c r="F34" s="385">
        <v>465200.91</v>
      </c>
      <c r="G34" s="385">
        <v>1873625.73</v>
      </c>
      <c r="H34" s="385">
        <v>92722444.469999999</v>
      </c>
      <c r="I34" s="130">
        <v>284070785.38</v>
      </c>
      <c r="J34" s="130">
        <v>249280680.82999998</v>
      </c>
      <c r="K34" s="130">
        <v>194921194.08999997</v>
      </c>
    </row>
    <row r="35" spans="1:11" x14ac:dyDescent="0.2">
      <c r="A35" s="256" t="s">
        <v>338</v>
      </c>
      <c r="B35" s="385">
        <v>47817208.109999999</v>
      </c>
      <c r="C35" s="385">
        <v>62327358.510000005</v>
      </c>
      <c r="D35" s="385">
        <v>34047457.600000001</v>
      </c>
      <c r="E35" s="385">
        <v>28469309.439999998</v>
      </c>
      <c r="F35" s="385">
        <v>62125280.140000001</v>
      </c>
      <c r="G35" s="385">
        <v>70970669.489999995</v>
      </c>
      <c r="H35" s="385">
        <v>346070142.09000003</v>
      </c>
      <c r="I35" s="130">
        <v>242193346.10000002</v>
      </c>
      <c r="J35" s="130">
        <v>293133900.72000003</v>
      </c>
      <c r="K35" s="130">
        <v>560290132.04999995</v>
      </c>
    </row>
    <row r="36" spans="1:11" x14ac:dyDescent="0.2">
      <c r="A36" s="256" t="s">
        <v>339</v>
      </c>
      <c r="B36" s="385">
        <v>14009727.85</v>
      </c>
      <c r="C36" s="385">
        <v>27428580.689999998</v>
      </c>
      <c r="D36" s="385">
        <v>11305524.5</v>
      </c>
      <c r="E36" s="385">
        <v>8838111.9100000001</v>
      </c>
      <c r="F36" s="385">
        <v>9143439.540000001</v>
      </c>
      <c r="G36" s="385">
        <v>10431709.24</v>
      </c>
      <c r="H36" s="385">
        <v>13828411.4</v>
      </c>
      <c r="I36" s="130">
        <v>17736873.469999999</v>
      </c>
      <c r="J36" s="130">
        <v>19852975.129999999</v>
      </c>
      <c r="K36" s="130">
        <v>14204320.98</v>
      </c>
    </row>
    <row r="37" spans="1:11" x14ac:dyDescent="0.2">
      <c r="A37" s="256" t="s">
        <v>340</v>
      </c>
      <c r="B37" s="385">
        <v>57124731.619999997</v>
      </c>
      <c r="C37" s="385">
        <v>89462978.349999994</v>
      </c>
      <c r="D37" s="385">
        <v>54639954.950000003</v>
      </c>
      <c r="E37" s="385">
        <v>85457657.430000007</v>
      </c>
      <c r="F37" s="385">
        <v>43509723.259999998</v>
      </c>
      <c r="G37" s="385">
        <v>37939895.130000003</v>
      </c>
      <c r="H37" s="385">
        <v>39867955.800000004</v>
      </c>
      <c r="I37" s="130">
        <v>41237929.579999998</v>
      </c>
      <c r="J37" s="130">
        <v>38443327.390000001</v>
      </c>
      <c r="K37" s="130">
        <v>42222791.929999992</v>
      </c>
    </row>
    <row r="38" spans="1:11" x14ac:dyDescent="0.2">
      <c r="A38" s="256" t="s">
        <v>341</v>
      </c>
      <c r="B38" s="385">
        <v>0</v>
      </c>
      <c r="C38" s="385">
        <v>0</v>
      </c>
      <c r="D38" s="385">
        <v>0</v>
      </c>
      <c r="E38" s="385">
        <v>0</v>
      </c>
      <c r="F38" s="385">
        <v>0</v>
      </c>
      <c r="G38" s="385">
        <v>0</v>
      </c>
      <c r="H38" s="385">
        <v>0</v>
      </c>
      <c r="I38" s="130">
        <v>0</v>
      </c>
      <c r="J38" s="130">
        <v>0</v>
      </c>
      <c r="K38" s="130">
        <v>0</v>
      </c>
    </row>
    <row r="39" spans="1:11" x14ac:dyDescent="0.2">
      <c r="A39" s="256" t="s">
        <v>342</v>
      </c>
      <c r="B39" s="385">
        <v>19385829.629999999</v>
      </c>
      <c r="C39" s="385">
        <v>39996698.870000005</v>
      </c>
      <c r="D39" s="385">
        <v>28282071.580000002</v>
      </c>
      <c r="E39" s="385">
        <v>21311416.559999999</v>
      </c>
      <c r="F39" s="385">
        <v>38022771.68</v>
      </c>
      <c r="G39" s="385">
        <v>91040799.520000011</v>
      </c>
      <c r="H39" s="385">
        <v>108135667.40000001</v>
      </c>
      <c r="I39" s="130">
        <v>127249237.69</v>
      </c>
      <c r="J39" s="130">
        <v>154485514.75</v>
      </c>
      <c r="K39" s="130">
        <v>126792167.27000001</v>
      </c>
    </row>
    <row r="40" spans="1:11" x14ac:dyDescent="0.2">
      <c r="A40" s="256" t="s">
        <v>343</v>
      </c>
      <c r="B40" s="385">
        <v>11902859.82</v>
      </c>
      <c r="C40" s="385">
        <v>21536754.890000001</v>
      </c>
      <c r="D40" s="385">
        <v>7169661.9799999995</v>
      </c>
      <c r="E40" s="385">
        <v>6575703.8800000008</v>
      </c>
      <c r="F40" s="385">
        <v>6097305.04</v>
      </c>
      <c r="G40" s="385">
        <v>7386627.25</v>
      </c>
      <c r="H40" s="385">
        <v>4262079.09</v>
      </c>
      <c r="I40" s="130">
        <v>4695094.09</v>
      </c>
      <c r="J40" s="130">
        <v>4887753.33</v>
      </c>
      <c r="K40" s="130">
        <v>4667114.3100000005</v>
      </c>
    </row>
    <row r="41" spans="1:11" x14ac:dyDescent="0.2">
      <c r="A41" s="256" t="s">
        <v>529</v>
      </c>
      <c r="B41" s="385">
        <v>1421239.53</v>
      </c>
      <c r="C41" s="385">
        <v>2460403.2599999998</v>
      </c>
      <c r="D41" s="385">
        <v>1312787.3999999999</v>
      </c>
      <c r="E41" s="385">
        <v>1350610.03</v>
      </c>
      <c r="F41" s="385">
        <v>1417405.4</v>
      </c>
      <c r="G41" s="385">
        <v>1940862.95</v>
      </c>
      <c r="H41" s="385">
        <v>1996555.1700000002</v>
      </c>
      <c r="I41" s="130">
        <v>4386888.4800000004</v>
      </c>
      <c r="J41" s="130">
        <v>7614820.5800000001</v>
      </c>
      <c r="K41" s="130">
        <v>2726944.27</v>
      </c>
    </row>
    <row r="42" spans="1:11" x14ac:dyDescent="0.2">
      <c r="A42" s="256" t="s">
        <v>344</v>
      </c>
      <c r="B42" s="385">
        <v>12491670.52</v>
      </c>
      <c r="C42" s="385">
        <v>28657840.52</v>
      </c>
      <c r="D42" s="385">
        <v>50162705.790000007</v>
      </c>
      <c r="E42" s="385">
        <v>39303661.75</v>
      </c>
      <c r="F42" s="385">
        <v>48393448.119999997</v>
      </c>
      <c r="G42" s="385">
        <v>12316881.129999999</v>
      </c>
      <c r="H42" s="385">
        <v>10090881.529999999</v>
      </c>
      <c r="I42" s="130">
        <v>20748879.640000001</v>
      </c>
      <c r="J42" s="130">
        <v>12522019.559999999</v>
      </c>
      <c r="K42" s="130">
        <v>27835900.800000001</v>
      </c>
    </row>
    <row r="43" spans="1:11" x14ac:dyDescent="0.2">
      <c r="A43" s="256" t="s">
        <v>530</v>
      </c>
      <c r="B43" s="385">
        <v>35561680.090000004</v>
      </c>
      <c r="C43" s="385">
        <v>51439200.920000002</v>
      </c>
      <c r="D43" s="385">
        <v>14513337.109999999</v>
      </c>
      <c r="E43" s="385">
        <v>22211869.530000001</v>
      </c>
      <c r="F43" s="385">
        <v>4771452.43</v>
      </c>
      <c r="G43" s="385">
        <v>42233184.329999998</v>
      </c>
      <c r="H43" s="385">
        <v>23859437.209999997</v>
      </c>
      <c r="I43" s="130">
        <v>28572055.059999999</v>
      </c>
      <c r="J43" s="130">
        <v>36017177.030000001</v>
      </c>
      <c r="K43" s="130">
        <v>26168342.829999998</v>
      </c>
    </row>
    <row r="44" spans="1:11" x14ac:dyDescent="0.2">
      <c r="A44" s="256" t="s">
        <v>345</v>
      </c>
      <c r="B44" s="385">
        <v>41357775.410000004</v>
      </c>
      <c r="C44" s="385">
        <v>62079461.420000002</v>
      </c>
      <c r="D44" s="385">
        <v>46281459.060000002</v>
      </c>
      <c r="E44" s="385">
        <v>43177064.25</v>
      </c>
      <c r="F44" s="385">
        <v>35976682.030000001</v>
      </c>
      <c r="G44" s="385">
        <v>40327207.729999997</v>
      </c>
      <c r="H44" s="385">
        <v>38962430.539999999</v>
      </c>
      <c r="I44" s="130">
        <v>45439583.25</v>
      </c>
      <c r="J44" s="130">
        <v>38929002.57</v>
      </c>
      <c r="K44" s="130">
        <v>36431591.93</v>
      </c>
    </row>
    <row r="45" spans="1:11" x14ac:dyDescent="0.2">
      <c r="A45" s="256" t="s">
        <v>346</v>
      </c>
      <c r="B45" s="385">
        <v>25895.600000000002</v>
      </c>
      <c r="C45" s="385">
        <v>124424.09</v>
      </c>
      <c r="D45" s="385">
        <v>29153.980000000003</v>
      </c>
      <c r="E45" s="385">
        <v>0</v>
      </c>
      <c r="F45" s="385">
        <v>0</v>
      </c>
      <c r="G45" s="385">
        <v>0</v>
      </c>
      <c r="H45" s="385">
        <v>0</v>
      </c>
      <c r="I45" s="130">
        <v>0</v>
      </c>
      <c r="J45" s="130">
        <v>0</v>
      </c>
      <c r="K45" s="130">
        <v>0</v>
      </c>
    </row>
    <row r="46" spans="1:11" x14ac:dyDescent="0.2">
      <c r="A46" s="256" t="s">
        <v>347</v>
      </c>
      <c r="B46" s="385">
        <v>35863622.449999996</v>
      </c>
      <c r="C46" s="385">
        <v>69320654.709999993</v>
      </c>
      <c r="D46" s="385">
        <v>26921423.359999999</v>
      </c>
      <c r="E46" s="385">
        <v>29843264.120000001</v>
      </c>
      <c r="F46" s="385">
        <v>24527570.390000001</v>
      </c>
      <c r="G46" s="385">
        <v>40962473.659999996</v>
      </c>
      <c r="H46" s="385">
        <v>28250435.450000003</v>
      </c>
      <c r="I46" s="130">
        <v>39867900.509999998</v>
      </c>
      <c r="J46" s="130">
        <v>45181109.799999997</v>
      </c>
      <c r="K46" s="130">
        <v>31360946.880000003</v>
      </c>
    </row>
    <row r="47" spans="1:11" x14ac:dyDescent="0.2">
      <c r="A47" s="256" t="s">
        <v>348</v>
      </c>
      <c r="B47" s="385">
        <v>0</v>
      </c>
      <c r="C47" s="385">
        <v>0</v>
      </c>
      <c r="D47" s="385">
        <v>0</v>
      </c>
      <c r="E47" s="385">
        <v>0</v>
      </c>
      <c r="F47" s="385">
        <v>0</v>
      </c>
      <c r="G47" s="385">
        <v>0</v>
      </c>
      <c r="H47" s="385">
        <v>0</v>
      </c>
      <c r="I47" s="130">
        <v>0</v>
      </c>
      <c r="J47" s="130">
        <v>0</v>
      </c>
      <c r="K47" s="130">
        <v>0</v>
      </c>
    </row>
    <row r="48" spans="1:11" x14ac:dyDescent="0.2">
      <c r="A48" s="256" t="s">
        <v>349</v>
      </c>
      <c r="B48" s="385">
        <v>0</v>
      </c>
      <c r="C48" s="385">
        <v>0</v>
      </c>
      <c r="D48" s="385">
        <v>0</v>
      </c>
      <c r="E48" s="385">
        <v>0</v>
      </c>
      <c r="F48" s="385">
        <v>0</v>
      </c>
      <c r="G48" s="385">
        <v>0</v>
      </c>
      <c r="H48" s="385">
        <v>0</v>
      </c>
      <c r="I48" s="130">
        <v>0</v>
      </c>
      <c r="J48" s="130">
        <v>0</v>
      </c>
      <c r="K48" s="130">
        <v>0</v>
      </c>
    </row>
    <row r="49" spans="1:11" x14ac:dyDescent="0.2">
      <c r="A49" s="256" t="s">
        <v>350</v>
      </c>
      <c r="B49" s="385">
        <v>93874113.730000004</v>
      </c>
      <c r="C49" s="385">
        <v>102567807.25</v>
      </c>
      <c r="D49" s="385">
        <v>88816446.790000007</v>
      </c>
      <c r="E49" s="385">
        <v>58598498.910000004</v>
      </c>
      <c r="F49" s="385">
        <v>49229991.390000001</v>
      </c>
      <c r="G49" s="385">
        <v>50191725.279999994</v>
      </c>
      <c r="H49" s="385">
        <v>31014915.91</v>
      </c>
      <c r="I49" s="130">
        <v>35169008.460000001</v>
      </c>
      <c r="J49" s="130">
        <v>48486206.149999999</v>
      </c>
      <c r="K49" s="130">
        <v>55940906.149999999</v>
      </c>
    </row>
    <row r="50" spans="1:11" x14ac:dyDescent="0.2">
      <c r="A50" s="256" t="s">
        <v>351</v>
      </c>
      <c r="B50" s="385">
        <v>52135741.82</v>
      </c>
      <c r="C50" s="385">
        <v>75166609.329999998</v>
      </c>
      <c r="D50" s="385">
        <v>24788149.420000002</v>
      </c>
      <c r="E50" s="385">
        <v>32663589.809999999</v>
      </c>
      <c r="F50" s="385">
        <v>15509637.279999999</v>
      </c>
      <c r="G50" s="385">
        <v>41367240.32</v>
      </c>
      <c r="H50" s="385">
        <v>21140128.490000002</v>
      </c>
      <c r="I50" s="130">
        <v>29268180.289999999</v>
      </c>
      <c r="J50" s="130">
        <v>34976217.259999998</v>
      </c>
      <c r="K50" s="130">
        <v>27821987.16</v>
      </c>
    </row>
    <row r="51" spans="1:11" x14ac:dyDescent="0.2">
      <c r="A51" s="256" t="s">
        <v>352</v>
      </c>
      <c r="B51" s="385">
        <v>1290.54</v>
      </c>
      <c r="C51" s="385">
        <v>168583.92</v>
      </c>
      <c r="D51" s="385">
        <v>127077.22</v>
      </c>
      <c r="E51" s="385">
        <v>172334.72</v>
      </c>
      <c r="F51" s="385">
        <v>288122.63</v>
      </c>
      <c r="G51" s="385">
        <v>296383.94</v>
      </c>
      <c r="H51" s="385">
        <v>617143.41</v>
      </c>
      <c r="I51" s="130">
        <v>433589.57</v>
      </c>
      <c r="J51" s="130">
        <v>730236.75</v>
      </c>
      <c r="K51" s="130">
        <v>973582.39999999991</v>
      </c>
    </row>
    <row r="52" spans="1:11" x14ac:dyDescent="0.2">
      <c r="A52" s="256" t="s">
        <v>353</v>
      </c>
      <c r="B52" s="385">
        <v>64903313.18</v>
      </c>
      <c r="C52" s="385">
        <v>76674844.609999999</v>
      </c>
      <c r="D52" s="385">
        <v>59113704.18</v>
      </c>
      <c r="E52" s="385">
        <v>46641568.82</v>
      </c>
      <c r="F52" s="385">
        <v>49023864.790000007</v>
      </c>
      <c r="G52" s="385">
        <v>26760661.670000002</v>
      </c>
      <c r="H52" s="385">
        <v>19687433.66</v>
      </c>
      <c r="I52" s="130">
        <v>30125057.299999997</v>
      </c>
      <c r="J52" s="130">
        <v>26169499.949999999</v>
      </c>
      <c r="K52" s="130">
        <v>21756712.259999998</v>
      </c>
    </row>
    <row r="53" spans="1:11" x14ac:dyDescent="0.2">
      <c r="A53" s="256" t="s">
        <v>531</v>
      </c>
      <c r="B53" s="385">
        <v>19786.43</v>
      </c>
      <c r="C53" s="385">
        <v>70113.84</v>
      </c>
      <c r="D53" s="385">
        <v>103083.9</v>
      </c>
      <c r="E53" s="385">
        <v>108145.15000000001</v>
      </c>
      <c r="F53" s="385">
        <v>159647.85</v>
      </c>
      <c r="G53" s="385">
        <v>293277.71999999997</v>
      </c>
      <c r="H53" s="385">
        <v>252898.46</v>
      </c>
      <c r="I53" s="130">
        <v>254147.06</v>
      </c>
      <c r="J53" s="130">
        <v>236171.68</v>
      </c>
      <c r="K53" s="130">
        <v>224796.77000000002</v>
      </c>
    </row>
    <row r="54" spans="1:11" x14ac:dyDescent="0.2">
      <c r="A54" s="256" t="s">
        <v>354</v>
      </c>
      <c r="B54" s="385">
        <v>74792785.359999999</v>
      </c>
      <c r="C54" s="385">
        <v>105784526.72</v>
      </c>
      <c r="D54" s="385">
        <v>45183307.909999996</v>
      </c>
      <c r="E54" s="385">
        <v>48204769.019999996</v>
      </c>
      <c r="F54" s="385">
        <v>47222396.940000005</v>
      </c>
      <c r="G54" s="385">
        <v>47376779.530000001</v>
      </c>
      <c r="H54" s="385">
        <v>30387711.219999999</v>
      </c>
      <c r="I54" s="130">
        <v>33105012.57</v>
      </c>
      <c r="J54" s="130">
        <v>48194688.630000003</v>
      </c>
      <c r="K54" s="130">
        <v>66918450.219999999</v>
      </c>
    </row>
    <row r="55" spans="1:11" x14ac:dyDescent="0.2">
      <c r="A55" s="256" t="s">
        <v>355</v>
      </c>
      <c r="B55" s="385">
        <v>0</v>
      </c>
      <c r="C55" s="385">
        <v>0</v>
      </c>
      <c r="D55" s="385">
        <v>0</v>
      </c>
      <c r="E55" s="385">
        <v>0</v>
      </c>
      <c r="F55" s="385">
        <v>0</v>
      </c>
      <c r="G55" s="385">
        <v>0</v>
      </c>
      <c r="H55" s="385">
        <v>0</v>
      </c>
      <c r="I55" s="130">
        <v>0</v>
      </c>
      <c r="J55" s="130">
        <v>0</v>
      </c>
      <c r="K55" s="130">
        <v>0</v>
      </c>
    </row>
    <row r="56" spans="1:11" x14ac:dyDescent="0.2">
      <c r="A56" s="256" t="s">
        <v>356</v>
      </c>
      <c r="B56" s="385">
        <v>0</v>
      </c>
      <c r="C56" s="385">
        <v>0</v>
      </c>
      <c r="D56" s="385">
        <v>0</v>
      </c>
      <c r="E56" s="385">
        <v>0</v>
      </c>
      <c r="F56" s="385">
        <v>0</v>
      </c>
      <c r="G56" s="385">
        <v>0</v>
      </c>
      <c r="H56" s="385">
        <v>0</v>
      </c>
      <c r="I56" s="130">
        <v>0</v>
      </c>
      <c r="J56" s="130">
        <v>0</v>
      </c>
      <c r="K56" s="130">
        <v>0</v>
      </c>
    </row>
    <row r="57" spans="1:11" x14ac:dyDescent="0.2">
      <c r="A57" s="386" t="s">
        <v>532</v>
      </c>
      <c r="B57" s="383">
        <v>142114192.39841759</v>
      </c>
      <c r="C57" s="383">
        <v>153333246.43703079</v>
      </c>
      <c r="D57" s="383">
        <v>164714004.27582407</v>
      </c>
      <c r="E57" s="383">
        <v>172438817.46004063</v>
      </c>
      <c r="F57" s="383">
        <v>181115546.38351998</v>
      </c>
      <c r="G57" s="383">
        <v>207782506</v>
      </c>
      <c r="H57" s="383">
        <v>238439595</v>
      </c>
      <c r="I57" s="383">
        <v>214827377.31725195</v>
      </c>
      <c r="J57" s="383">
        <v>214905187.14119998</v>
      </c>
      <c r="K57" s="383">
        <v>242876886.97437769</v>
      </c>
    </row>
    <row r="58" spans="1:11" x14ac:dyDescent="0.2">
      <c r="A58" s="256" t="s">
        <v>337</v>
      </c>
      <c r="B58" s="385">
        <v>2802081.8990824148</v>
      </c>
      <c r="C58" s="385">
        <v>2758912.084381836</v>
      </c>
      <c r="D58" s="385">
        <v>2598937.7619712553</v>
      </c>
      <c r="E58" s="385">
        <v>1825791.6429200002</v>
      </c>
      <c r="F58" s="385">
        <v>1956936.3164799998</v>
      </c>
      <c r="G58" s="385">
        <v>2181077</v>
      </c>
      <c r="H58" s="385">
        <v>1553502</v>
      </c>
      <c r="I58" s="385">
        <v>1936499.75459</v>
      </c>
      <c r="J58" s="385">
        <v>1963351.5551999998</v>
      </c>
      <c r="K58" s="385">
        <v>3385230.8899847562</v>
      </c>
    </row>
    <row r="59" spans="1:11" x14ac:dyDescent="0.2">
      <c r="A59" s="256" t="s">
        <v>527</v>
      </c>
      <c r="B59" s="385">
        <v>8097946.9850280313</v>
      </c>
      <c r="C59" s="385">
        <v>9392414.2086814065</v>
      </c>
      <c r="D59" s="385">
        <v>10256307.121006878</v>
      </c>
      <c r="E59" s="385">
        <v>12277707.738180002</v>
      </c>
      <c r="F59" s="385">
        <v>13685005.948799999</v>
      </c>
      <c r="G59" s="385">
        <v>16128823</v>
      </c>
      <c r="H59" s="385">
        <v>19098015</v>
      </c>
      <c r="I59" s="385">
        <v>15977422.724130755</v>
      </c>
      <c r="J59" s="385">
        <v>16311167.095199998</v>
      </c>
      <c r="K59" s="385">
        <v>18470110.312140919</v>
      </c>
    </row>
    <row r="60" spans="1:11" x14ac:dyDescent="0.2">
      <c r="A60" s="256" t="s">
        <v>528</v>
      </c>
      <c r="B60" s="385">
        <v>6571717.9971504146</v>
      </c>
      <c r="C60" s="385">
        <v>7718362.3780964613</v>
      </c>
      <c r="D60" s="385">
        <v>7755266.2230911357</v>
      </c>
      <c r="E60" s="385">
        <v>9241030.0819799993</v>
      </c>
      <c r="F60" s="385">
        <v>9635277.1273599993</v>
      </c>
      <c r="G60" s="385">
        <v>10886734</v>
      </c>
      <c r="H60" s="385">
        <v>12727728</v>
      </c>
      <c r="I60" s="385">
        <v>11464781.251775123</v>
      </c>
      <c r="J60" s="385">
        <v>13362839.027199998</v>
      </c>
      <c r="K60" s="385">
        <v>14502127.692925327</v>
      </c>
    </row>
    <row r="61" spans="1:11" x14ac:dyDescent="0.2">
      <c r="A61" s="256" t="s">
        <v>338</v>
      </c>
      <c r="B61" s="385">
        <v>17153291.72868719</v>
      </c>
      <c r="C61" s="385">
        <v>18448408.87328168</v>
      </c>
      <c r="D61" s="385">
        <v>18923925.400259413</v>
      </c>
      <c r="E61" s="385">
        <v>21230830.52208</v>
      </c>
      <c r="F61" s="385">
        <v>20798111.013280001</v>
      </c>
      <c r="G61" s="385">
        <v>25913731</v>
      </c>
      <c r="H61" s="385">
        <v>31496327</v>
      </c>
      <c r="I61" s="385">
        <v>27718014.031925693</v>
      </c>
      <c r="J61" s="385">
        <v>29015057.928399999</v>
      </c>
      <c r="K61" s="385">
        <v>44442922.350731008</v>
      </c>
    </row>
    <row r="62" spans="1:11" x14ac:dyDescent="0.2">
      <c r="A62" s="256" t="s">
        <v>339</v>
      </c>
      <c r="B62" s="385">
        <v>7957769.1972676329</v>
      </c>
      <c r="C62" s="385">
        <v>8454082.1447049789</v>
      </c>
      <c r="D62" s="385">
        <v>9082065.8306906074</v>
      </c>
      <c r="E62" s="385">
        <v>9929504.8179599997</v>
      </c>
      <c r="F62" s="385">
        <v>10169321.679839998</v>
      </c>
      <c r="G62" s="385">
        <v>11031189</v>
      </c>
      <c r="H62" s="385">
        <v>11082766</v>
      </c>
      <c r="I62" s="385">
        <v>11319825.234913943</v>
      </c>
      <c r="J62" s="385">
        <v>11751652.385199999</v>
      </c>
      <c r="K62" s="385">
        <v>11347198.860451279</v>
      </c>
    </row>
    <row r="63" spans="1:11" x14ac:dyDescent="0.2">
      <c r="A63" s="256" t="s">
        <v>340</v>
      </c>
      <c r="B63" s="385">
        <v>15049567.406510746</v>
      </c>
      <c r="C63" s="385">
        <v>15557516.712760732</v>
      </c>
      <c r="D63" s="385">
        <v>15852389.235077644</v>
      </c>
      <c r="E63" s="385">
        <v>15830478.344440002</v>
      </c>
      <c r="F63" s="385">
        <v>16642735.962239999</v>
      </c>
      <c r="G63" s="385">
        <v>17557259</v>
      </c>
      <c r="H63" s="385">
        <v>21977353</v>
      </c>
      <c r="I63" s="385">
        <v>15334217.940691018</v>
      </c>
      <c r="J63" s="385">
        <v>15181015.800000001</v>
      </c>
      <c r="K63" s="385">
        <v>17414052.883476902</v>
      </c>
    </row>
    <row r="64" spans="1:11" x14ac:dyDescent="0.2">
      <c r="A64" s="256" t="s">
        <v>341</v>
      </c>
      <c r="B64" s="385">
        <v>22428.265658171251</v>
      </c>
      <c r="C64" s="385">
        <v>5088.0357128230453</v>
      </c>
      <c r="D64" s="385">
        <v>7579.0649344109852</v>
      </c>
      <c r="E64" s="385">
        <v>17516.543239999999</v>
      </c>
      <c r="F64" s="385">
        <v>13644.296479999999</v>
      </c>
      <c r="G64" s="385">
        <v>32465</v>
      </c>
      <c r="H64" s="385">
        <v>28795</v>
      </c>
      <c r="I64" s="385">
        <v>16502.888299999999</v>
      </c>
      <c r="J64" s="385">
        <v>29093.500800000002</v>
      </c>
      <c r="K64" s="385">
        <v>42452.253223988177</v>
      </c>
    </row>
    <row r="65" spans="1:11" x14ac:dyDescent="0.2">
      <c r="A65" s="256" t="s">
        <v>342</v>
      </c>
      <c r="B65" s="385">
        <v>7606100.1849861285</v>
      </c>
      <c r="C65" s="385">
        <v>9659696.4300015625</v>
      </c>
      <c r="D65" s="385">
        <v>10939122.498419806</v>
      </c>
      <c r="E65" s="385">
        <v>12387522.480200002</v>
      </c>
      <c r="F65" s="385">
        <v>11999324.112959998</v>
      </c>
      <c r="G65" s="385">
        <v>13624297</v>
      </c>
      <c r="H65" s="385">
        <v>16881596</v>
      </c>
      <c r="I65" s="385">
        <v>12253237.399240695</v>
      </c>
      <c r="J65" s="385">
        <v>13648927.048799999</v>
      </c>
      <c r="K65" s="385">
        <v>13064738.349084271</v>
      </c>
    </row>
    <row r="66" spans="1:11" x14ac:dyDescent="0.2">
      <c r="A66" s="256" t="s">
        <v>343</v>
      </c>
      <c r="B66" s="385">
        <v>5154738.7779010274</v>
      </c>
      <c r="C66" s="385">
        <v>7840591.8007516256</v>
      </c>
      <c r="D66" s="385">
        <v>7771474.6991853416</v>
      </c>
      <c r="E66" s="385">
        <v>8466063.7667800002</v>
      </c>
      <c r="F66" s="385">
        <v>8703169.9118399993</v>
      </c>
      <c r="G66" s="385">
        <v>9920096</v>
      </c>
      <c r="H66" s="385">
        <v>10845171</v>
      </c>
      <c r="I66" s="385">
        <v>9846012.2043816783</v>
      </c>
      <c r="J66" s="385">
        <v>10406700.525999999</v>
      </c>
      <c r="K66" s="385">
        <v>11145964.484698597</v>
      </c>
    </row>
    <row r="67" spans="1:11" x14ac:dyDescent="0.2">
      <c r="A67" s="256" t="s">
        <v>529</v>
      </c>
      <c r="B67" s="385">
        <v>1515454.0002538557</v>
      </c>
      <c r="C67" s="385">
        <v>1702369.8013526185</v>
      </c>
      <c r="D67" s="385">
        <v>2326784.9731547069</v>
      </c>
      <c r="E67" s="385">
        <v>2581905.7791999998</v>
      </c>
      <c r="F67" s="385">
        <v>2938348.1512000002</v>
      </c>
      <c r="G67" s="385">
        <v>3535872</v>
      </c>
      <c r="H67" s="385">
        <v>3365550</v>
      </c>
      <c r="I67" s="385">
        <v>3040708.7444980284</v>
      </c>
      <c r="J67" s="385">
        <v>3195311.3908000002</v>
      </c>
      <c r="K67" s="385">
        <v>5138742.6687869644</v>
      </c>
    </row>
    <row r="68" spans="1:11" x14ac:dyDescent="0.2">
      <c r="A68" s="256" t="s">
        <v>344</v>
      </c>
      <c r="B68" s="385">
        <v>4025571.4172085314</v>
      </c>
      <c r="C68" s="385">
        <v>4414770.3028009674</v>
      </c>
      <c r="D68" s="385">
        <v>3968745.9335675007</v>
      </c>
      <c r="E68" s="385">
        <v>5200478.4551406</v>
      </c>
      <c r="F68" s="385">
        <v>5010835.9271999998</v>
      </c>
      <c r="G68" s="385">
        <v>7247308</v>
      </c>
      <c r="H68" s="385">
        <v>6947433</v>
      </c>
      <c r="I68" s="385">
        <v>7730057.5723683983</v>
      </c>
      <c r="J68" s="385">
        <v>6349922.7860000003</v>
      </c>
      <c r="K68" s="385">
        <v>6997406.4039288601</v>
      </c>
    </row>
    <row r="69" spans="1:11" x14ac:dyDescent="0.2">
      <c r="A69" s="256" t="s">
        <v>530</v>
      </c>
      <c r="B69" s="385">
        <v>6139814.2762503335</v>
      </c>
      <c r="C69" s="385">
        <v>6393963.5306224655</v>
      </c>
      <c r="D69" s="385">
        <v>7345486.7249576561</v>
      </c>
      <c r="E69" s="385">
        <v>7856575.2497799993</v>
      </c>
      <c r="F69" s="385">
        <v>8534969.0248000007</v>
      </c>
      <c r="G69" s="385">
        <v>8708975</v>
      </c>
      <c r="H69" s="385">
        <v>11553465</v>
      </c>
      <c r="I69" s="385">
        <v>11913104.424613645</v>
      </c>
      <c r="J69" s="385">
        <v>11063360.513599999</v>
      </c>
      <c r="K69" s="385">
        <v>10787228.20332595</v>
      </c>
    </row>
    <row r="70" spans="1:11" x14ac:dyDescent="0.2">
      <c r="A70" s="256" t="s">
        <v>345</v>
      </c>
      <c r="B70" s="385">
        <v>11409208.843352167</v>
      </c>
      <c r="C70" s="385">
        <v>12095515.775883485</v>
      </c>
      <c r="D70" s="385">
        <v>13367456.898452088</v>
      </c>
      <c r="E70" s="385">
        <v>13543384.77472</v>
      </c>
      <c r="F70" s="385">
        <v>14627549.89536</v>
      </c>
      <c r="G70" s="385">
        <v>16296320</v>
      </c>
      <c r="H70" s="385">
        <v>17911958</v>
      </c>
      <c r="I70" s="385">
        <v>17337796.035026044</v>
      </c>
      <c r="J70" s="385">
        <v>15426082.070800001</v>
      </c>
      <c r="K70" s="385">
        <v>15808753.865292773</v>
      </c>
    </row>
    <row r="71" spans="1:11" x14ac:dyDescent="0.2">
      <c r="A71" s="256" t="s">
        <v>346</v>
      </c>
      <c r="B71" s="385">
        <v>1521519.8981679007</v>
      </c>
      <c r="C71" s="385">
        <v>1790986.4947222113</v>
      </c>
      <c r="D71" s="385">
        <v>1734978.9298764425</v>
      </c>
      <c r="E71" s="385">
        <v>1644525.1435400001</v>
      </c>
      <c r="F71" s="385">
        <v>2044499.3359999999</v>
      </c>
      <c r="G71" s="385">
        <v>2820409</v>
      </c>
      <c r="H71" s="385">
        <v>2966129</v>
      </c>
      <c r="I71" s="385">
        <v>2894424.3969399999</v>
      </c>
      <c r="J71" s="385">
        <v>2463116.1072</v>
      </c>
      <c r="K71" s="385">
        <v>2352573.9365536687</v>
      </c>
    </row>
    <row r="72" spans="1:11" x14ac:dyDescent="0.2">
      <c r="A72" s="256" t="s">
        <v>347</v>
      </c>
      <c r="B72" s="385">
        <v>9431368.2414579075</v>
      </c>
      <c r="C72" s="385">
        <v>11380129.476038987</v>
      </c>
      <c r="D72" s="385">
        <v>11202302.463171164</v>
      </c>
      <c r="E72" s="385">
        <v>12173083.610840002</v>
      </c>
      <c r="F72" s="385">
        <v>13035986.717759999</v>
      </c>
      <c r="G72" s="385">
        <v>15291868</v>
      </c>
      <c r="H72" s="385">
        <v>17669818</v>
      </c>
      <c r="I72" s="385">
        <v>15498043.449818473</v>
      </c>
      <c r="J72" s="385">
        <v>14830876.894399999</v>
      </c>
      <c r="K72" s="385">
        <v>16179054.404209919</v>
      </c>
    </row>
    <row r="73" spans="1:11" x14ac:dyDescent="0.2">
      <c r="A73" s="256" t="s">
        <v>348</v>
      </c>
      <c r="B73" s="385">
        <v>114580.23345233868</v>
      </c>
      <c r="C73" s="385">
        <v>488981.38280839717</v>
      </c>
      <c r="D73" s="385">
        <v>589887.75891903555</v>
      </c>
      <c r="E73" s="385">
        <v>414056.74178000004</v>
      </c>
      <c r="F73" s="385">
        <v>465466.93167999998</v>
      </c>
      <c r="G73" s="385">
        <v>486813</v>
      </c>
      <c r="H73" s="385">
        <v>105507</v>
      </c>
      <c r="I73" s="385">
        <v>137411.74225000001</v>
      </c>
      <c r="J73" s="385">
        <v>51408</v>
      </c>
      <c r="K73" s="385">
        <v>810700.64697193506</v>
      </c>
    </row>
    <row r="74" spans="1:11" x14ac:dyDescent="0.2">
      <c r="A74" s="256" t="s">
        <v>349</v>
      </c>
      <c r="B74" s="385">
        <v>1929867.6567431935</v>
      </c>
      <c r="C74" s="385">
        <v>2087314.4489031448</v>
      </c>
      <c r="D74" s="385">
        <v>2339768.8466951731</v>
      </c>
      <c r="E74" s="385">
        <v>3449171.4610600001</v>
      </c>
      <c r="F74" s="385">
        <v>3695676.7881599995</v>
      </c>
      <c r="G74" s="385">
        <v>5477205</v>
      </c>
      <c r="H74" s="385">
        <v>6487307</v>
      </c>
      <c r="I74" s="385">
        <v>5614188.2772200005</v>
      </c>
      <c r="J74" s="385">
        <v>4742395.2239999995</v>
      </c>
      <c r="K74" s="385">
        <v>4541812.4591884194</v>
      </c>
    </row>
    <row r="75" spans="1:11" x14ac:dyDescent="0.2">
      <c r="A75" s="256" t="s">
        <v>350</v>
      </c>
      <c r="B75" s="385">
        <v>5892959.7344155908</v>
      </c>
      <c r="C75" s="385">
        <v>5043318.7105122404</v>
      </c>
      <c r="D75" s="385">
        <v>7083829.589219776</v>
      </c>
      <c r="E75" s="385">
        <v>6106276.6426799996</v>
      </c>
      <c r="F75" s="385">
        <v>5141307.7097599991</v>
      </c>
      <c r="G75" s="385">
        <v>4226999</v>
      </c>
      <c r="H75" s="385">
        <v>5399259</v>
      </c>
      <c r="I75" s="385">
        <v>6718497.3242385183</v>
      </c>
      <c r="J75" s="385">
        <v>6167265.3360000001</v>
      </c>
      <c r="K75" s="385">
        <v>7441798.589896624</v>
      </c>
    </row>
    <row r="76" spans="1:11" x14ac:dyDescent="0.2">
      <c r="A76" s="256" t="s">
        <v>351</v>
      </c>
      <c r="B76" s="385">
        <v>4310321.7462664228</v>
      </c>
      <c r="C76" s="385">
        <v>4398577.190780038</v>
      </c>
      <c r="D76" s="385">
        <v>5657187.9169113589</v>
      </c>
      <c r="E76" s="385">
        <v>6066630.1240999997</v>
      </c>
      <c r="F76" s="385">
        <v>6336432.3414399996</v>
      </c>
      <c r="G76" s="385">
        <v>7168905</v>
      </c>
      <c r="H76" s="385">
        <v>9040125</v>
      </c>
      <c r="I76" s="385">
        <v>6852688.7618152322</v>
      </c>
      <c r="J76" s="385">
        <v>6603785.4487999994</v>
      </c>
      <c r="K76" s="385">
        <v>9212322.5623850711</v>
      </c>
    </row>
    <row r="77" spans="1:11" x14ac:dyDescent="0.2">
      <c r="A77" s="256" t="s">
        <v>352</v>
      </c>
      <c r="B77" s="385">
        <v>5285281.432479511</v>
      </c>
      <c r="C77" s="385">
        <v>5159013.5264978996</v>
      </c>
      <c r="D77" s="385">
        <v>6323145.0950636603</v>
      </c>
      <c r="E77" s="385">
        <v>6287323.9515400007</v>
      </c>
      <c r="F77" s="385">
        <v>7264707.2099199994</v>
      </c>
      <c r="G77" s="385">
        <v>8552182</v>
      </c>
      <c r="H77" s="385">
        <v>7859622</v>
      </c>
      <c r="I77" s="385">
        <v>8196470.7418892337</v>
      </c>
      <c r="J77" s="385">
        <v>8127682.2239999995</v>
      </c>
      <c r="K77" s="385">
        <v>7909657.0242923843</v>
      </c>
    </row>
    <row r="78" spans="1:11" x14ac:dyDescent="0.2">
      <c r="A78" s="256" t="s">
        <v>353</v>
      </c>
      <c r="B78" s="385">
        <v>14325726.961119816</v>
      </c>
      <c r="C78" s="385">
        <v>13516184.16526149</v>
      </c>
      <c r="D78" s="385">
        <v>13686427.053516259</v>
      </c>
      <c r="E78" s="385">
        <v>10491345.324599998</v>
      </c>
      <c r="F78" s="385">
        <v>11003674.13136</v>
      </c>
      <c r="G78" s="385">
        <v>13574741</v>
      </c>
      <c r="H78" s="385">
        <v>15271857</v>
      </c>
      <c r="I78" s="385">
        <v>15070537.92370435</v>
      </c>
      <c r="J78" s="385">
        <v>16110640.534799999</v>
      </c>
      <c r="K78" s="385">
        <v>13450157.567980371</v>
      </c>
    </row>
    <row r="79" spans="1:11" x14ac:dyDescent="0.2">
      <c r="A79" s="256" t="s">
        <v>531</v>
      </c>
      <c r="B79" s="385">
        <v>927993.41310510365</v>
      </c>
      <c r="C79" s="385">
        <v>869382.4310984239</v>
      </c>
      <c r="D79" s="385">
        <v>949736.02802175866</v>
      </c>
      <c r="E79" s="385">
        <v>913443.64188000001</v>
      </c>
      <c r="F79" s="385">
        <v>2103074.92368</v>
      </c>
      <c r="G79" s="385">
        <v>1017700</v>
      </c>
      <c r="H79" s="385">
        <v>1363105</v>
      </c>
      <c r="I79" s="385">
        <v>1126222.0938600001</v>
      </c>
      <c r="J79" s="385">
        <v>963317.88</v>
      </c>
      <c r="K79" s="385">
        <v>1546755.9755646675</v>
      </c>
    </row>
    <row r="80" spans="1:11" x14ac:dyDescent="0.2">
      <c r="A80" s="256" t="s">
        <v>354</v>
      </c>
      <c r="B80" s="385">
        <v>4802513.511701487</v>
      </c>
      <c r="C80" s="385">
        <v>4102959.3104283637</v>
      </c>
      <c r="D80" s="385">
        <v>4833596.6362122968</v>
      </c>
      <c r="E80" s="385">
        <v>4411779.5142200002</v>
      </c>
      <c r="F80" s="385">
        <v>5212809.5318400003</v>
      </c>
      <c r="G80" s="385">
        <v>6004017</v>
      </c>
      <c r="H80" s="385">
        <v>6718109</v>
      </c>
      <c r="I80" s="385">
        <v>6735295.82519117</v>
      </c>
      <c r="J80" s="385">
        <v>7087969.8639999991</v>
      </c>
      <c r="K80" s="385">
        <v>6724173.7892829981</v>
      </c>
    </row>
    <row r="81" spans="1:11" x14ac:dyDescent="0.2">
      <c r="A81" s="256" t="s">
        <v>355</v>
      </c>
      <c r="B81" s="385">
        <v>19463.666679419461</v>
      </c>
      <c r="C81" s="385">
        <v>19455.877442696172</v>
      </c>
      <c r="D81" s="385">
        <v>43553.030509609976</v>
      </c>
      <c r="E81" s="385">
        <v>55096.25740000001</v>
      </c>
      <c r="F81" s="385">
        <v>56406.394079999998</v>
      </c>
      <c r="G81" s="385">
        <v>56161</v>
      </c>
      <c r="H81" s="385">
        <v>68216</v>
      </c>
      <c r="I81" s="385">
        <v>83802.850000000006</v>
      </c>
      <c r="J81" s="385">
        <v>47712</v>
      </c>
      <c r="K81" s="385">
        <v>60683.6</v>
      </c>
    </row>
    <row r="82" spans="1:11" x14ac:dyDescent="0.2">
      <c r="A82" s="387" t="s">
        <v>356</v>
      </c>
      <c r="B82" s="388">
        <v>46904.923492221176</v>
      </c>
      <c r="C82" s="388">
        <v>35251.343504267919</v>
      </c>
      <c r="D82" s="388">
        <v>74048.562939078285</v>
      </c>
      <c r="E82" s="388">
        <v>37294.849779999997</v>
      </c>
      <c r="F82" s="388">
        <v>40275</v>
      </c>
      <c r="G82" s="388">
        <v>41360</v>
      </c>
      <c r="H82" s="388">
        <v>20882</v>
      </c>
      <c r="I82" s="388">
        <v>11613.72387</v>
      </c>
      <c r="J82" s="388">
        <v>4536</v>
      </c>
      <c r="K82" s="388">
        <v>100267.2</v>
      </c>
    </row>
    <row r="83" spans="1:11" x14ac:dyDescent="0.2">
      <c r="J83" s="1"/>
    </row>
    <row r="84" spans="1:11" x14ac:dyDescent="0.2">
      <c r="J84" s="1"/>
    </row>
    <row r="85" spans="1:11" x14ac:dyDescent="0.2">
      <c r="A85" s="389" t="s">
        <v>360</v>
      </c>
      <c r="B85" s="390"/>
      <c r="C85" s="390"/>
      <c r="D85" s="390"/>
      <c r="E85" s="390"/>
      <c r="F85" s="390"/>
      <c r="G85" s="390"/>
      <c r="H85" s="390"/>
      <c r="I85" s="390"/>
      <c r="J85" s="259"/>
      <c r="K85" s="259"/>
    </row>
    <row r="86" spans="1:11" x14ac:dyDescent="0.2">
      <c r="A86" s="256" t="s">
        <v>716</v>
      </c>
      <c r="B86" s="385"/>
      <c r="C86" s="385"/>
      <c r="D86" s="385"/>
      <c r="E86" s="385"/>
      <c r="F86" s="385"/>
      <c r="G86" s="385"/>
      <c r="H86" s="385"/>
      <c r="I86" s="385"/>
      <c r="J86" s="1"/>
    </row>
    <row r="87" spans="1:11" x14ac:dyDescent="0.2">
      <c r="A87" s="6" t="s">
        <v>651</v>
      </c>
      <c r="B87" s="12"/>
      <c r="C87" s="12"/>
      <c r="D87" s="12"/>
      <c r="E87" s="12"/>
      <c r="F87" s="12"/>
      <c r="G87" s="12"/>
      <c r="H87" s="12"/>
      <c r="I87" s="12"/>
      <c r="J87" s="6"/>
      <c r="K87" s="6"/>
    </row>
    <row r="88" spans="1:11" x14ac:dyDescent="0.2">
      <c r="A88" s="25"/>
      <c r="B88" s="27"/>
      <c r="C88" s="27"/>
      <c r="D88" s="27"/>
      <c r="E88" s="27"/>
      <c r="F88" s="27"/>
      <c r="G88" s="27"/>
      <c r="H88" s="27"/>
      <c r="I88" s="27"/>
      <c r="J88" s="27"/>
      <c r="K88" s="25"/>
    </row>
    <row r="89" spans="1:11" x14ac:dyDescent="0.2">
      <c r="A89" s="25"/>
      <c r="B89" s="27"/>
      <c r="C89" s="27"/>
      <c r="D89" s="27"/>
      <c r="E89" s="27"/>
      <c r="F89" s="27"/>
      <c r="G89" s="27"/>
      <c r="H89" s="27"/>
      <c r="I89" s="27"/>
      <c r="J89" s="27"/>
      <c r="K89" s="25"/>
    </row>
    <row r="90" spans="1:11" x14ac:dyDescent="0.2">
      <c r="A90" s="25"/>
      <c r="B90" s="27"/>
      <c r="C90" s="27"/>
      <c r="D90" s="27"/>
      <c r="E90" s="27"/>
      <c r="F90" s="27"/>
      <c r="G90" s="27"/>
      <c r="H90" s="27"/>
      <c r="I90" s="27"/>
      <c r="J90" s="27"/>
      <c r="K90" s="25"/>
    </row>
    <row r="91" spans="1:11" x14ac:dyDescent="0.2">
      <c r="A91" s="25"/>
      <c r="B91" s="27"/>
      <c r="C91" s="27"/>
      <c r="D91" s="27"/>
      <c r="E91" s="27"/>
      <c r="F91" s="27"/>
      <c r="G91" s="27"/>
      <c r="H91" s="27"/>
      <c r="I91" s="27"/>
      <c r="J91" s="27"/>
      <c r="K91" s="25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7"/>
  <sheetViews>
    <sheetView workbookViewId="0">
      <pane ySplit="4" topLeftCell="A101" activePane="bottomLeft" state="frozen"/>
      <selection activeCell="H123" sqref="H123"/>
      <selection pane="bottomLeft" activeCell="H123" sqref="H123"/>
    </sheetView>
  </sheetViews>
  <sheetFormatPr baseColWidth="10" defaultColWidth="11.5703125" defaultRowHeight="12" x14ac:dyDescent="0.2"/>
  <cols>
    <col min="1" max="2" width="11.5703125" style="1"/>
    <col min="3" max="7" width="15.5703125" style="1" customWidth="1"/>
    <col min="8" max="16384" width="11.5703125" style="1"/>
  </cols>
  <sheetData>
    <row r="1" spans="1:7" x14ac:dyDescent="0.2">
      <c r="A1" s="232" t="s">
        <v>881</v>
      </c>
      <c r="B1" s="232"/>
      <c r="C1" s="232"/>
      <c r="D1" s="232"/>
      <c r="E1" s="232"/>
      <c r="F1" s="232"/>
    </row>
    <row r="2" spans="1:7" x14ac:dyDescent="0.2">
      <c r="A2" s="232" t="s">
        <v>666</v>
      </c>
      <c r="B2" s="232"/>
      <c r="C2" s="232"/>
      <c r="D2" s="232"/>
      <c r="E2" s="232"/>
      <c r="F2" s="232"/>
    </row>
    <row r="4" spans="1:7" ht="36" x14ac:dyDescent="0.2">
      <c r="A4" s="402" t="s">
        <v>656</v>
      </c>
      <c r="B4" s="403"/>
      <c r="C4" s="404" t="s">
        <v>659</v>
      </c>
      <c r="D4" s="404" t="s">
        <v>654</v>
      </c>
      <c r="E4" s="404" t="s">
        <v>653</v>
      </c>
      <c r="F4" s="404" t="s">
        <v>655</v>
      </c>
      <c r="G4" s="404" t="s">
        <v>32</v>
      </c>
    </row>
    <row r="5" spans="1:7" ht="12" customHeight="1" x14ac:dyDescent="0.2">
      <c r="A5" s="234">
        <v>2011</v>
      </c>
      <c r="B5" s="405" t="s">
        <v>419</v>
      </c>
      <c r="C5" s="406">
        <v>74.252005180000012</v>
      </c>
      <c r="D5" s="406" t="s">
        <v>47</v>
      </c>
      <c r="E5" s="406" t="s">
        <v>315</v>
      </c>
      <c r="F5" s="407" t="s">
        <v>47</v>
      </c>
      <c r="G5" s="407">
        <v>74.252005180000012</v>
      </c>
    </row>
    <row r="6" spans="1:7" ht="12" customHeight="1" x14ac:dyDescent="0.2">
      <c r="A6" s="234"/>
      <c r="B6" s="405" t="s">
        <v>420</v>
      </c>
      <c r="C6" s="406">
        <v>70.916692009999991</v>
      </c>
      <c r="D6" s="406">
        <v>5.4546779699999997</v>
      </c>
      <c r="E6" s="406">
        <v>5.07822101</v>
      </c>
      <c r="F6" s="407" t="s">
        <v>47</v>
      </c>
      <c r="G6" s="407">
        <v>81.44959098999999</v>
      </c>
    </row>
    <row r="7" spans="1:7" ht="12" customHeight="1" x14ac:dyDescent="0.2">
      <c r="A7" s="235"/>
      <c r="B7" s="236" t="s">
        <v>421</v>
      </c>
      <c r="C7" s="408">
        <v>0.95393199000000006</v>
      </c>
      <c r="D7" s="408">
        <v>65.223550990000007</v>
      </c>
      <c r="E7" s="408">
        <v>53.582341989999996</v>
      </c>
      <c r="F7" s="409">
        <v>135.62538000999999</v>
      </c>
      <c r="G7" s="409">
        <v>255.38520498</v>
      </c>
    </row>
    <row r="8" spans="1:7" ht="12" customHeight="1" x14ac:dyDescent="0.2">
      <c r="A8" s="237"/>
      <c r="B8" s="238" t="s">
        <v>32</v>
      </c>
      <c r="C8" s="410">
        <v>146.12262917999999</v>
      </c>
      <c r="D8" s="410">
        <v>70.678228960000013</v>
      </c>
      <c r="E8" s="410">
        <v>58.660562999999996</v>
      </c>
      <c r="F8" s="410">
        <v>135.62538000999999</v>
      </c>
      <c r="G8" s="411">
        <v>411.08680114999993</v>
      </c>
    </row>
    <row r="9" spans="1:7" ht="12" customHeight="1" x14ac:dyDescent="0.2">
      <c r="A9" s="233">
        <v>2012</v>
      </c>
      <c r="B9" s="412" t="s">
        <v>422</v>
      </c>
      <c r="C9" s="413">
        <v>4.1418440200000006</v>
      </c>
      <c r="D9" s="413">
        <v>74.358613950000006</v>
      </c>
      <c r="E9" s="413">
        <v>62.824097009999996</v>
      </c>
      <c r="F9" s="414">
        <v>81.362797069999985</v>
      </c>
      <c r="G9" s="414">
        <v>222.68735205000002</v>
      </c>
    </row>
    <row r="10" spans="1:7" ht="12" customHeight="1" x14ac:dyDescent="0.2">
      <c r="A10" s="234"/>
      <c r="B10" s="405" t="s">
        <v>423</v>
      </c>
      <c r="C10" s="406">
        <v>0.10188</v>
      </c>
      <c r="D10" s="406">
        <v>60.340161020000004</v>
      </c>
      <c r="E10" s="406">
        <v>48.167363980000005</v>
      </c>
      <c r="F10" s="407">
        <v>48.651877030000001</v>
      </c>
      <c r="G10" s="407">
        <v>157.26128203000002</v>
      </c>
    </row>
    <row r="11" spans="1:7" ht="12" customHeight="1" x14ac:dyDescent="0.2">
      <c r="A11" s="234"/>
      <c r="B11" s="405" t="s">
        <v>424</v>
      </c>
      <c r="C11" s="406">
        <v>0.37464199999999998</v>
      </c>
      <c r="D11" s="406">
        <v>9.9011580099999996</v>
      </c>
      <c r="E11" s="406">
        <v>9.1524989899999998</v>
      </c>
      <c r="F11" s="407">
        <v>63.045594969999996</v>
      </c>
      <c r="G11" s="407">
        <v>82.473893969999992</v>
      </c>
    </row>
    <row r="12" spans="1:7" ht="12" customHeight="1" x14ac:dyDescent="0.2">
      <c r="A12" s="234"/>
      <c r="B12" s="405" t="s">
        <v>425</v>
      </c>
      <c r="C12" s="406">
        <v>0.65635500000000002</v>
      </c>
      <c r="D12" s="406" t="s">
        <v>47</v>
      </c>
      <c r="E12" s="406" t="s">
        <v>315</v>
      </c>
      <c r="F12" s="407" t="s">
        <v>47</v>
      </c>
      <c r="G12" s="407">
        <v>0.65635500000000002</v>
      </c>
    </row>
    <row r="13" spans="1:7" ht="12" customHeight="1" x14ac:dyDescent="0.2">
      <c r="A13" s="234"/>
      <c r="B13" s="405" t="s">
        <v>426</v>
      </c>
      <c r="C13" s="406">
        <v>1.0892379699999999</v>
      </c>
      <c r="D13" s="406">
        <v>49.080779019999994</v>
      </c>
      <c r="E13" s="406">
        <v>39.030414999999998</v>
      </c>
      <c r="F13" s="407">
        <v>145.60501001</v>
      </c>
      <c r="G13" s="407">
        <v>234.805442</v>
      </c>
    </row>
    <row r="14" spans="1:7" ht="12" customHeight="1" x14ac:dyDescent="0.2">
      <c r="A14" s="234"/>
      <c r="B14" s="405" t="s">
        <v>427</v>
      </c>
      <c r="C14" s="406">
        <v>0.66559897000000001</v>
      </c>
      <c r="D14" s="406">
        <v>102.48355596000002</v>
      </c>
      <c r="E14" s="406">
        <v>79.399479990000003</v>
      </c>
      <c r="F14" s="407">
        <v>107.716645</v>
      </c>
      <c r="G14" s="407">
        <v>290.26527992000001</v>
      </c>
    </row>
    <row r="15" spans="1:7" ht="12" customHeight="1" x14ac:dyDescent="0.2">
      <c r="A15" s="234"/>
      <c r="B15" s="405" t="s">
        <v>428</v>
      </c>
      <c r="C15" s="406">
        <v>0.35561801999999998</v>
      </c>
      <c r="D15" s="406">
        <v>0.39148200000000005</v>
      </c>
      <c r="E15" s="406" t="s">
        <v>315</v>
      </c>
      <c r="F15" s="407" t="s">
        <v>47</v>
      </c>
      <c r="G15" s="407">
        <v>0.74710001999999998</v>
      </c>
    </row>
    <row r="16" spans="1:7" ht="12" customHeight="1" x14ac:dyDescent="0.2">
      <c r="A16" s="234"/>
      <c r="B16" s="405" t="s">
        <v>429</v>
      </c>
      <c r="C16" s="406">
        <v>1.148998</v>
      </c>
      <c r="D16" s="406">
        <v>25.069594939999998</v>
      </c>
      <c r="E16" s="406">
        <v>18.247289000000002</v>
      </c>
      <c r="F16" s="407" t="s">
        <v>47</v>
      </c>
      <c r="G16" s="407">
        <v>44.465881940000003</v>
      </c>
    </row>
    <row r="17" spans="1:7" ht="12" customHeight="1" x14ac:dyDescent="0.2">
      <c r="A17" s="234"/>
      <c r="B17" s="405" t="s">
        <v>430</v>
      </c>
      <c r="C17" s="406">
        <v>1.207028</v>
      </c>
      <c r="D17" s="406">
        <v>124.00815412</v>
      </c>
      <c r="E17" s="406">
        <v>96.126011009999985</v>
      </c>
      <c r="F17" s="407">
        <v>274.66685699999999</v>
      </c>
      <c r="G17" s="407">
        <v>496.00805012999996</v>
      </c>
    </row>
    <row r="18" spans="1:7" ht="12" customHeight="1" x14ac:dyDescent="0.2">
      <c r="A18" s="234"/>
      <c r="B18" s="405" t="s">
        <v>419</v>
      </c>
      <c r="C18" s="406">
        <v>1.6384880000000002</v>
      </c>
      <c r="D18" s="406" t="s">
        <v>47</v>
      </c>
      <c r="E18" s="406" t="s">
        <v>315</v>
      </c>
      <c r="F18" s="407" t="s">
        <v>47</v>
      </c>
      <c r="G18" s="407">
        <v>1.6384880000000002</v>
      </c>
    </row>
    <row r="19" spans="1:7" ht="12" customHeight="1" x14ac:dyDescent="0.2">
      <c r="A19" s="234"/>
      <c r="B19" s="405" t="s">
        <v>420</v>
      </c>
      <c r="C19" s="406">
        <v>1.271609</v>
      </c>
      <c r="D19" s="406">
        <v>54.745559030000003</v>
      </c>
      <c r="E19" s="406">
        <v>37.156631010000005</v>
      </c>
      <c r="F19" s="407" t="s">
        <v>47</v>
      </c>
      <c r="G19" s="407">
        <v>93.173799040000006</v>
      </c>
    </row>
    <row r="20" spans="1:7" ht="12" customHeight="1" x14ac:dyDescent="0.2">
      <c r="A20" s="235"/>
      <c r="B20" s="236" t="s">
        <v>431</v>
      </c>
      <c r="C20" s="408">
        <v>5.9597000000000004E-2</v>
      </c>
      <c r="D20" s="408">
        <v>71.292634950000007</v>
      </c>
      <c r="E20" s="408">
        <v>51.55153301</v>
      </c>
      <c r="F20" s="409">
        <v>220.61931699000002</v>
      </c>
      <c r="G20" s="409">
        <v>343.52308195000001</v>
      </c>
    </row>
    <row r="21" spans="1:7" ht="12" customHeight="1" x14ac:dyDescent="0.2">
      <c r="A21" s="237"/>
      <c r="B21" s="238" t="s">
        <v>32</v>
      </c>
      <c r="C21" s="410">
        <v>12.710895980000002</v>
      </c>
      <c r="D21" s="410">
        <v>571.671693</v>
      </c>
      <c r="E21" s="410">
        <v>441.65531900000008</v>
      </c>
      <c r="F21" s="410">
        <v>941.66809807000004</v>
      </c>
      <c r="G21" s="411">
        <v>1967.70600605</v>
      </c>
    </row>
    <row r="22" spans="1:7" ht="12" customHeight="1" x14ac:dyDescent="0.2">
      <c r="A22" s="233">
        <v>2013</v>
      </c>
      <c r="B22" s="412" t="s">
        <v>422</v>
      </c>
      <c r="C22" s="413">
        <v>1.6654300100000001</v>
      </c>
      <c r="D22" s="413">
        <v>0.67418499999999992</v>
      </c>
      <c r="E22" s="413">
        <v>7.6820100000000004E-3</v>
      </c>
      <c r="F22" s="414">
        <v>0</v>
      </c>
      <c r="G22" s="414">
        <v>2.3472970200000001</v>
      </c>
    </row>
    <row r="23" spans="1:7" ht="12" customHeight="1" x14ac:dyDescent="0.2">
      <c r="A23" s="234"/>
      <c r="B23" s="405" t="s">
        <v>423</v>
      </c>
      <c r="C23" s="406">
        <v>2.360214</v>
      </c>
      <c r="D23" s="406">
        <v>33.753632039999999</v>
      </c>
      <c r="E23" s="406">
        <v>21.660934000000001</v>
      </c>
      <c r="F23" s="407">
        <v>5.4566549999999996</v>
      </c>
      <c r="G23" s="407">
        <v>63.231435039999994</v>
      </c>
    </row>
    <row r="24" spans="1:7" ht="12" customHeight="1" x14ac:dyDescent="0.2">
      <c r="A24" s="234"/>
      <c r="B24" s="405" t="s">
        <v>424</v>
      </c>
      <c r="C24" s="406">
        <v>1.359478</v>
      </c>
      <c r="D24" s="406">
        <v>90.361466989999997</v>
      </c>
      <c r="E24" s="406">
        <v>65.725545979999993</v>
      </c>
      <c r="F24" s="407">
        <v>293.31292001999998</v>
      </c>
      <c r="G24" s="407">
        <v>450.75941098999999</v>
      </c>
    </row>
    <row r="25" spans="1:7" ht="12" customHeight="1" x14ac:dyDescent="0.2">
      <c r="A25" s="234"/>
      <c r="B25" s="405" t="s">
        <v>432</v>
      </c>
      <c r="C25" s="406">
        <v>0.489813</v>
      </c>
      <c r="D25" s="406">
        <v>0.87217999999999996</v>
      </c>
      <c r="E25" s="406">
        <v>1.3670899599999999</v>
      </c>
      <c r="F25" s="407">
        <v>1.9000000000000001E-5</v>
      </c>
      <c r="G25" s="407">
        <v>2.7291019599999999</v>
      </c>
    </row>
    <row r="26" spans="1:7" ht="12" customHeight="1" x14ac:dyDescent="0.2">
      <c r="A26" s="234"/>
      <c r="B26" s="405" t="s">
        <v>426</v>
      </c>
      <c r="C26" s="406">
        <v>0.68775702000000005</v>
      </c>
      <c r="D26" s="406">
        <v>34.449959069999998</v>
      </c>
      <c r="E26" s="406">
        <v>23.826887970000001</v>
      </c>
      <c r="F26" s="407">
        <v>132.62300809000001</v>
      </c>
      <c r="G26" s="407">
        <v>191.58761215000001</v>
      </c>
    </row>
    <row r="27" spans="1:7" ht="12" customHeight="1" x14ac:dyDescent="0.2">
      <c r="A27" s="234"/>
      <c r="B27" s="405" t="s">
        <v>427</v>
      </c>
      <c r="C27" s="406">
        <v>0.47390100000000002</v>
      </c>
      <c r="D27" s="406">
        <v>112.57678302000001</v>
      </c>
      <c r="E27" s="406">
        <v>73.42502300999999</v>
      </c>
      <c r="F27" s="407">
        <v>20.224245</v>
      </c>
      <c r="G27" s="407">
        <v>206.69995202999999</v>
      </c>
    </row>
    <row r="28" spans="1:7" ht="12" customHeight="1" x14ac:dyDescent="0.2">
      <c r="A28" s="234"/>
      <c r="B28" s="405" t="s">
        <v>428</v>
      </c>
      <c r="C28" s="406">
        <v>0.63022696999999994</v>
      </c>
      <c r="D28" s="406">
        <v>0.32477</v>
      </c>
      <c r="E28" s="406">
        <v>0</v>
      </c>
      <c r="F28" s="407">
        <v>0</v>
      </c>
      <c r="G28" s="407">
        <v>0.95499696999999995</v>
      </c>
    </row>
    <row r="29" spans="1:7" ht="12" customHeight="1" x14ac:dyDescent="0.2">
      <c r="A29" s="234"/>
      <c r="B29" s="405" t="s">
        <v>433</v>
      </c>
      <c r="C29" s="406">
        <v>0.69820694999999999</v>
      </c>
      <c r="D29" s="406">
        <v>45.54200307</v>
      </c>
      <c r="E29" s="406">
        <v>25.174167000000001</v>
      </c>
      <c r="F29" s="407">
        <v>72.417529980000012</v>
      </c>
      <c r="G29" s="407">
        <v>143.831907</v>
      </c>
    </row>
    <row r="30" spans="1:7" ht="12" customHeight="1" x14ac:dyDescent="0.2">
      <c r="A30" s="234"/>
      <c r="B30" s="405" t="s">
        <v>434</v>
      </c>
      <c r="C30" s="406">
        <v>0.65959699999999999</v>
      </c>
      <c r="D30" s="406">
        <v>60.56780002</v>
      </c>
      <c r="E30" s="406">
        <v>41.106206010000008</v>
      </c>
      <c r="F30" s="407">
        <v>96.463214010000016</v>
      </c>
      <c r="G30" s="407">
        <v>198.79681704000001</v>
      </c>
    </row>
    <row r="31" spans="1:7" ht="12" customHeight="1" x14ac:dyDescent="0.2">
      <c r="A31" s="234"/>
      <c r="B31" s="405" t="s">
        <v>435</v>
      </c>
      <c r="C31" s="406">
        <v>0.80451007999999991</v>
      </c>
      <c r="D31" s="406">
        <v>1.1600559499999998</v>
      </c>
      <c r="E31" s="406">
        <v>3.9786000000000002E-2</v>
      </c>
      <c r="F31" s="407">
        <v>0.2</v>
      </c>
      <c r="G31" s="407">
        <v>2.2043520299999999</v>
      </c>
    </row>
    <row r="32" spans="1:7" ht="12" customHeight="1" x14ac:dyDescent="0.2">
      <c r="A32" s="234"/>
      <c r="B32" s="405" t="s">
        <v>420</v>
      </c>
      <c r="C32" s="406">
        <v>0.6853490000000001</v>
      </c>
      <c r="D32" s="406">
        <v>20.488748059999999</v>
      </c>
      <c r="E32" s="406">
        <v>13.09331203</v>
      </c>
      <c r="F32" s="407">
        <v>178.25462704</v>
      </c>
      <c r="G32" s="407">
        <v>212.52203613</v>
      </c>
    </row>
    <row r="33" spans="1:7" ht="12" customHeight="1" x14ac:dyDescent="0.2">
      <c r="A33" s="235"/>
      <c r="B33" s="236" t="s">
        <v>421</v>
      </c>
      <c r="C33" s="408">
        <v>1.3957080000000002</v>
      </c>
      <c r="D33" s="408">
        <v>104.59380802</v>
      </c>
      <c r="E33" s="408">
        <v>71.55782400999999</v>
      </c>
      <c r="F33" s="409">
        <v>10.52248393</v>
      </c>
      <c r="G33" s="409">
        <v>188.06982395999998</v>
      </c>
    </row>
    <row r="34" spans="1:7" ht="12" customHeight="1" x14ac:dyDescent="0.2">
      <c r="A34" s="237"/>
      <c r="B34" s="238" t="s">
        <v>32</v>
      </c>
      <c r="C34" s="410">
        <v>11.910191030000002</v>
      </c>
      <c r="D34" s="410">
        <v>505.36539124000001</v>
      </c>
      <c r="E34" s="410">
        <v>336.98445797999995</v>
      </c>
      <c r="F34" s="410">
        <v>809.47470207000003</v>
      </c>
      <c r="G34" s="411">
        <v>1663.7347423199999</v>
      </c>
    </row>
    <row r="35" spans="1:7" ht="12" customHeight="1" x14ac:dyDescent="0.2">
      <c r="A35" s="233">
        <v>2014</v>
      </c>
      <c r="B35" s="412" t="s">
        <v>422</v>
      </c>
      <c r="C35" s="413">
        <v>1.3267860900000001</v>
      </c>
      <c r="D35" s="413" t="s">
        <v>47</v>
      </c>
      <c r="E35" s="413" t="s">
        <v>47</v>
      </c>
      <c r="F35" s="414" t="s">
        <v>47</v>
      </c>
      <c r="G35" s="414">
        <v>1.3267860900000001</v>
      </c>
    </row>
    <row r="36" spans="1:7" ht="12" customHeight="1" x14ac:dyDescent="0.2">
      <c r="A36" s="234"/>
      <c r="B36" s="405" t="s">
        <v>423</v>
      </c>
      <c r="C36" s="406">
        <v>0.32034800000000002</v>
      </c>
      <c r="D36" s="406">
        <v>15.217180990000001</v>
      </c>
      <c r="E36" s="406">
        <v>10.899421019999998</v>
      </c>
      <c r="F36" s="407">
        <v>55.58428601</v>
      </c>
      <c r="G36" s="407">
        <v>82.021236020000003</v>
      </c>
    </row>
    <row r="37" spans="1:7" ht="12" customHeight="1" x14ac:dyDescent="0.2">
      <c r="A37" s="234"/>
      <c r="B37" s="405" t="s">
        <v>424</v>
      </c>
      <c r="C37" s="406">
        <v>0.82191999999999998</v>
      </c>
      <c r="D37" s="406">
        <v>98.17055302</v>
      </c>
      <c r="E37" s="406">
        <v>61.024490990000004</v>
      </c>
      <c r="F37" s="407">
        <v>182.77540000999997</v>
      </c>
      <c r="G37" s="407">
        <v>342.79236401999998</v>
      </c>
    </row>
    <row r="38" spans="1:7" ht="12" customHeight="1" x14ac:dyDescent="0.2">
      <c r="A38" s="234"/>
      <c r="B38" s="405" t="s">
        <v>425</v>
      </c>
      <c r="C38" s="406">
        <v>0.92506001000000004</v>
      </c>
      <c r="D38" s="406">
        <v>7.8101000000000004E-2</v>
      </c>
      <c r="E38" s="406">
        <v>3.6859999999999997E-2</v>
      </c>
      <c r="F38" s="407">
        <v>3.8099999999999999E-4</v>
      </c>
      <c r="G38" s="407">
        <v>1.04040201</v>
      </c>
    </row>
    <row r="39" spans="1:7" ht="12" customHeight="1" x14ac:dyDescent="0.2">
      <c r="A39" s="234"/>
      <c r="B39" s="405" t="s">
        <v>426</v>
      </c>
      <c r="C39" s="406">
        <v>42.345388</v>
      </c>
      <c r="D39" s="406">
        <v>54.057368050000008</v>
      </c>
      <c r="E39" s="406">
        <v>38.302218000000018</v>
      </c>
      <c r="F39" s="407">
        <v>1.9800000000000002E-4</v>
      </c>
      <c r="G39" s="407">
        <v>134.70517205000004</v>
      </c>
    </row>
    <row r="40" spans="1:7" ht="12" customHeight="1" x14ac:dyDescent="0.2">
      <c r="A40" s="234"/>
      <c r="B40" s="405" t="s">
        <v>427</v>
      </c>
      <c r="C40" s="406">
        <v>10.538568999999999</v>
      </c>
      <c r="D40" s="406">
        <v>88.058616010000009</v>
      </c>
      <c r="E40" s="406">
        <v>64.771010009999998</v>
      </c>
      <c r="F40" s="407">
        <v>101.32263998000001</v>
      </c>
      <c r="G40" s="407">
        <v>264.69083499999999</v>
      </c>
    </row>
    <row r="41" spans="1:7" ht="12" customHeight="1" x14ac:dyDescent="0.2">
      <c r="A41" s="234"/>
      <c r="B41" s="405" t="s">
        <v>428</v>
      </c>
      <c r="C41" s="406">
        <v>0.33582699999999999</v>
      </c>
      <c r="D41" s="406">
        <v>0.26256699999999999</v>
      </c>
      <c r="E41" s="406" t="s">
        <v>47</v>
      </c>
      <c r="F41" s="407">
        <v>2.1699999999999999E-4</v>
      </c>
      <c r="G41" s="407">
        <v>0.598611</v>
      </c>
    </row>
    <row r="42" spans="1:7" ht="12" customHeight="1" x14ac:dyDescent="0.2">
      <c r="A42" s="234"/>
      <c r="B42" s="405" t="s">
        <v>429</v>
      </c>
      <c r="C42" s="406">
        <v>11.906943</v>
      </c>
      <c r="D42" s="406">
        <v>46.515311079999996</v>
      </c>
      <c r="E42" s="406">
        <v>40.871275009999998</v>
      </c>
      <c r="F42" s="407" t="s">
        <v>47</v>
      </c>
      <c r="G42" s="407">
        <v>99.293529089999993</v>
      </c>
    </row>
    <row r="43" spans="1:7" ht="12" customHeight="1" x14ac:dyDescent="0.2">
      <c r="A43" s="234"/>
      <c r="B43" s="405" t="s">
        <v>430</v>
      </c>
      <c r="C43" s="406">
        <v>10.390864029999999</v>
      </c>
      <c r="D43" s="406">
        <v>76.482171969999996</v>
      </c>
      <c r="E43" s="406">
        <v>45.749031000000002</v>
      </c>
      <c r="F43" s="407">
        <v>81.299084989999983</v>
      </c>
      <c r="G43" s="407">
        <v>213.92115199</v>
      </c>
    </row>
    <row r="44" spans="1:7" ht="12" customHeight="1" x14ac:dyDescent="0.2">
      <c r="A44" s="234"/>
      <c r="B44" s="405" t="s">
        <v>419</v>
      </c>
      <c r="C44" s="406">
        <v>10.64740407</v>
      </c>
      <c r="D44" s="406">
        <v>0.13961199999999999</v>
      </c>
      <c r="E44" s="406" t="s">
        <v>47</v>
      </c>
      <c r="F44" s="407">
        <v>1.9000000000000001E-5</v>
      </c>
      <c r="G44" s="407">
        <v>10.78703507</v>
      </c>
    </row>
    <row r="45" spans="1:7" ht="12" customHeight="1" x14ac:dyDescent="0.2">
      <c r="A45" s="234"/>
      <c r="B45" s="405" t="s">
        <v>420</v>
      </c>
      <c r="C45" s="406">
        <v>10.467304</v>
      </c>
      <c r="D45" s="406">
        <v>11.64411799</v>
      </c>
      <c r="E45" s="406">
        <v>6.2949449999999993</v>
      </c>
      <c r="F45" s="407">
        <v>31.104816010000004</v>
      </c>
      <c r="G45" s="407">
        <v>59.511183000000003</v>
      </c>
    </row>
    <row r="46" spans="1:7" ht="12" customHeight="1" x14ac:dyDescent="0.2">
      <c r="A46" s="235"/>
      <c r="B46" s="236" t="s">
        <v>431</v>
      </c>
      <c r="C46" s="408">
        <v>20.614069000000001</v>
      </c>
      <c r="D46" s="408">
        <v>138.34492804000004</v>
      </c>
      <c r="E46" s="408">
        <v>104.50301395999999</v>
      </c>
      <c r="F46" s="409">
        <v>83.019745959999995</v>
      </c>
      <c r="G46" s="409">
        <v>346.48175695999998</v>
      </c>
    </row>
    <row r="47" spans="1:7" ht="12" customHeight="1" x14ac:dyDescent="0.2">
      <c r="A47" s="237"/>
      <c r="B47" s="238" t="s">
        <v>32</v>
      </c>
      <c r="C47" s="410">
        <v>120.64048220000002</v>
      </c>
      <c r="D47" s="410">
        <v>528.97052714999995</v>
      </c>
      <c r="E47" s="410">
        <v>372.45226499</v>
      </c>
      <c r="F47" s="410">
        <v>535.10678796000002</v>
      </c>
      <c r="G47" s="411">
        <v>1557.1700623000002</v>
      </c>
    </row>
    <row r="48" spans="1:7" ht="12" customHeight="1" x14ac:dyDescent="0.2">
      <c r="A48" s="233">
        <v>2015</v>
      </c>
      <c r="B48" s="412" t="s">
        <v>422</v>
      </c>
      <c r="C48" s="413">
        <v>6.7580000000000001E-3</v>
      </c>
      <c r="D48" s="413">
        <v>4.6379999999999998E-3</v>
      </c>
      <c r="E48" s="413" t="s">
        <v>47</v>
      </c>
      <c r="F48" s="414" t="s">
        <v>47</v>
      </c>
      <c r="G48" s="414">
        <v>1.1396E-2</v>
      </c>
    </row>
    <row r="49" spans="1:7" ht="12" customHeight="1" x14ac:dyDescent="0.2">
      <c r="A49" s="234"/>
      <c r="B49" s="405" t="s">
        <v>423</v>
      </c>
      <c r="C49" s="406">
        <v>20.560317009999999</v>
      </c>
      <c r="D49" s="406">
        <v>27.443180969999997</v>
      </c>
      <c r="E49" s="406">
        <v>21.104106980000001</v>
      </c>
      <c r="F49" s="407">
        <v>70.524554000000009</v>
      </c>
      <c r="G49" s="407">
        <v>139.63215896</v>
      </c>
    </row>
    <row r="50" spans="1:7" ht="12" customHeight="1" x14ac:dyDescent="0.2">
      <c r="A50" s="234"/>
      <c r="B50" s="405" t="s">
        <v>424</v>
      </c>
      <c r="C50" s="406">
        <v>11.567159999999999</v>
      </c>
      <c r="D50" s="406">
        <v>68.441786059999998</v>
      </c>
      <c r="E50" s="406">
        <v>39.545321969999996</v>
      </c>
      <c r="F50" s="407">
        <v>73.175221010000001</v>
      </c>
      <c r="G50" s="407">
        <v>192.72948904</v>
      </c>
    </row>
    <row r="51" spans="1:7" ht="12" customHeight="1" x14ac:dyDescent="0.2">
      <c r="A51" s="234"/>
      <c r="B51" s="405" t="s">
        <v>425</v>
      </c>
      <c r="C51" s="406">
        <v>16.368392979999999</v>
      </c>
      <c r="D51" s="406" t="s">
        <v>47</v>
      </c>
      <c r="E51" s="406" t="s">
        <v>47</v>
      </c>
      <c r="F51" s="407">
        <v>2.0000000000000002E-5</v>
      </c>
      <c r="G51" s="407">
        <v>16.368412979999999</v>
      </c>
    </row>
    <row r="52" spans="1:7" ht="12" customHeight="1" x14ac:dyDescent="0.2">
      <c r="A52" s="234"/>
      <c r="B52" s="405" t="s">
        <v>426</v>
      </c>
      <c r="C52" s="406">
        <v>17.583893009999997</v>
      </c>
      <c r="D52" s="406">
        <v>16.96176904</v>
      </c>
      <c r="E52" s="406">
        <v>17.089969980000003</v>
      </c>
      <c r="F52" s="407">
        <v>48.619993999999998</v>
      </c>
      <c r="G52" s="407">
        <v>100.25562603</v>
      </c>
    </row>
    <row r="53" spans="1:7" ht="12" customHeight="1" x14ac:dyDescent="0.2">
      <c r="A53" s="234"/>
      <c r="B53" s="405" t="s">
        <v>427</v>
      </c>
      <c r="C53" s="406">
        <v>19.527011039999998</v>
      </c>
      <c r="D53" s="406">
        <v>63.153355050000002</v>
      </c>
      <c r="E53" s="406">
        <v>32.906866999999998</v>
      </c>
      <c r="F53" s="407">
        <v>1.2717000000000001E-2</v>
      </c>
      <c r="G53" s="407">
        <v>115.59995009000001</v>
      </c>
    </row>
    <row r="54" spans="1:7" ht="12" customHeight="1" x14ac:dyDescent="0.2">
      <c r="A54" s="234"/>
      <c r="B54" s="405" t="s">
        <v>428</v>
      </c>
      <c r="C54" s="406">
        <v>21.45757699</v>
      </c>
      <c r="D54" s="406">
        <v>0.34621499999999999</v>
      </c>
      <c r="E54" s="406">
        <v>4.5823999999999997E-2</v>
      </c>
      <c r="F54" s="407">
        <v>5.2659999999999998E-3</v>
      </c>
      <c r="G54" s="407">
        <v>21.854881989999999</v>
      </c>
    </row>
    <row r="55" spans="1:7" ht="12" customHeight="1" x14ac:dyDescent="0.2">
      <c r="A55" s="234"/>
      <c r="B55" s="405" t="s">
        <v>433</v>
      </c>
      <c r="C55" s="406">
        <v>17.745928980000002</v>
      </c>
      <c r="D55" s="406">
        <v>24.046518980000002</v>
      </c>
      <c r="E55" s="406">
        <v>22.478963090000001</v>
      </c>
      <c r="F55" s="407">
        <v>28.710903979999998</v>
      </c>
      <c r="G55" s="407">
        <v>92.982315030000009</v>
      </c>
    </row>
    <row r="56" spans="1:7" ht="12" customHeight="1" x14ac:dyDescent="0.2">
      <c r="A56" s="234"/>
      <c r="B56" s="405" t="s">
        <v>436</v>
      </c>
      <c r="C56" s="406">
        <v>25.846466009999997</v>
      </c>
      <c r="D56" s="406">
        <v>69.470865990000007</v>
      </c>
      <c r="E56" s="406">
        <v>34.952205970000001</v>
      </c>
      <c r="F56" s="407">
        <v>63.415780930000004</v>
      </c>
      <c r="G56" s="407">
        <v>193.68531890000003</v>
      </c>
    </row>
    <row r="57" spans="1:7" ht="12" customHeight="1" x14ac:dyDescent="0.2">
      <c r="A57" s="234"/>
      <c r="B57" s="405" t="s">
        <v>435</v>
      </c>
      <c r="C57" s="406">
        <v>8.1258590000000002</v>
      </c>
      <c r="D57" s="406">
        <v>0.90228700000000006</v>
      </c>
      <c r="E57" s="406">
        <v>0.65587099000000004</v>
      </c>
      <c r="F57" s="407" t="s">
        <v>47</v>
      </c>
      <c r="G57" s="407">
        <v>9.6840169899999999</v>
      </c>
    </row>
    <row r="58" spans="1:7" ht="12" customHeight="1" x14ac:dyDescent="0.2">
      <c r="A58" s="234"/>
      <c r="B58" s="405" t="s">
        <v>420</v>
      </c>
      <c r="C58" s="406">
        <v>24.51756</v>
      </c>
      <c r="D58" s="406">
        <v>22.891978910000002</v>
      </c>
      <c r="E58" s="406">
        <v>3.9933909999999999</v>
      </c>
      <c r="F58" s="407">
        <v>13.276207990000001</v>
      </c>
      <c r="G58" s="407">
        <v>64.679137900000001</v>
      </c>
    </row>
    <row r="59" spans="1:7" ht="12" customHeight="1" x14ac:dyDescent="0.2">
      <c r="A59" s="235"/>
      <c r="B59" s="236" t="s">
        <v>431</v>
      </c>
      <c r="C59" s="408">
        <v>15.398918</v>
      </c>
      <c r="D59" s="408">
        <v>58.496908980000008</v>
      </c>
      <c r="E59" s="408">
        <v>35.403344019999999</v>
      </c>
      <c r="F59" s="409">
        <v>46.422501979999993</v>
      </c>
      <c r="G59" s="409">
        <v>155.72167297999999</v>
      </c>
    </row>
    <row r="60" spans="1:7" ht="12" customHeight="1" x14ac:dyDescent="0.2">
      <c r="A60" s="2"/>
      <c r="B60" s="239" t="s">
        <v>32</v>
      </c>
      <c r="C60" s="410">
        <v>198.70584102000001</v>
      </c>
      <c r="D60" s="410">
        <v>352.15950397999995</v>
      </c>
      <c r="E60" s="410">
        <v>208.17586499999999</v>
      </c>
      <c r="F60" s="410">
        <v>344.16316688999996</v>
      </c>
      <c r="G60" s="411">
        <v>1103.20437689</v>
      </c>
    </row>
    <row r="61" spans="1:7" ht="12" customHeight="1" x14ac:dyDescent="0.2">
      <c r="A61" s="233">
        <v>2016</v>
      </c>
      <c r="B61" s="412" t="s">
        <v>422</v>
      </c>
      <c r="C61" s="413">
        <v>14.001267029999999</v>
      </c>
      <c r="D61" s="413">
        <v>1.0660019999999999</v>
      </c>
      <c r="E61" s="413">
        <v>1.376401E-2</v>
      </c>
      <c r="F61" s="414">
        <v>4.2499999999999998E-4</v>
      </c>
      <c r="G61" s="407">
        <v>15.081458039999998</v>
      </c>
    </row>
    <row r="62" spans="1:7" ht="12" customHeight="1" x14ac:dyDescent="0.2">
      <c r="A62" s="234"/>
      <c r="B62" s="405" t="s">
        <v>423</v>
      </c>
      <c r="C62" s="406">
        <v>1.8508910000000001</v>
      </c>
      <c r="D62" s="406">
        <v>27.817612949999997</v>
      </c>
      <c r="E62" s="406">
        <v>5.1839040400000007</v>
      </c>
      <c r="F62" s="407">
        <v>5.931448969999999</v>
      </c>
      <c r="G62" s="407">
        <v>40.783856959999994</v>
      </c>
    </row>
    <row r="63" spans="1:7" ht="12" customHeight="1" x14ac:dyDescent="0.2">
      <c r="A63" s="234"/>
      <c r="B63" s="405" t="s">
        <v>424</v>
      </c>
      <c r="C63" s="406">
        <v>12.69303</v>
      </c>
      <c r="D63" s="406">
        <v>67.868325979999995</v>
      </c>
      <c r="E63" s="406">
        <v>29.740412020000001</v>
      </c>
      <c r="F63" s="407">
        <v>54.457932</v>
      </c>
      <c r="G63" s="407">
        <v>164.75970000000001</v>
      </c>
    </row>
    <row r="64" spans="1:7" ht="12" customHeight="1" x14ac:dyDescent="0.2">
      <c r="A64" s="234"/>
      <c r="B64" s="405" t="s">
        <v>425</v>
      </c>
      <c r="C64" s="406">
        <v>6.7270079800000007</v>
      </c>
      <c r="D64" s="406">
        <v>0.33634199999999997</v>
      </c>
      <c r="E64" s="406" t="s">
        <v>47</v>
      </c>
      <c r="F64" s="407" t="s">
        <v>47</v>
      </c>
      <c r="G64" s="407">
        <v>7.0633499800000008</v>
      </c>
    </row>
    <row r="65" spans="1:7" ht="12" customHeight="1" x14ac:dyDescent="0.2">
      <c r="A65" s="234"/>
      <c r="B65" s="405" t="s">
        <v>426</v>
      </c>
      <c r="C65" s="406">
        <v>17.326237039999999</v>
      </c>
      <c r="D65" s="406">
        <v>35.276917049999994</v>
      </c>
      <c r="E65" s="406">
        <v>14.202285009999999</v>
      </c>
      <c r="F65" s="407">
        <v>8.4021020000000011</v>
      </c>
      <c r="G65" s="407">
        <v>75.207541099999986</v>
      </c>
    </row>
    <row r="66" spans="1:7" ht="12" customHeight="1" x14ac:dyDescent="0.2">
      <c r="A66" s="234"/>
      <c r="B66" s="405" t="s">
        <v>427</v>
      </c>
      <c r="C66" s="406">
        <v>16.941938990000004</v>
      </c>
      <c r="D66" s="406">
        <v>70.099692960000013</v>
      </c>
      <c r="E66" s="406">
        <v>34.191086000000006</v>
      </c>
      <c r="F66" s="407">
        <v>4.0374099999999995</v>
      </c>
      <c r="G66" s="407">
        <v>125.27012795000002</v>
      </c>
    </row>
    <row r="67" spans="1:7" ht="12" customHeight="1" x14ac:dyDescent="0.2">
      <c r="A67" s="234"/>
      <c r="B67" s="405" t="s">
        <v>428</v>
      </c>
      <c r="C67" s="406">
        <v>8.5411700499999998</v>
      </c>
      <c r="D67" s="406" t="s">
        <v>47</v>
      </c>
      <c r="E67" s="406" t="s">
        <v>47</v>
      </c>
      <c r="F67" s="407">
        <v>2.0000000000000002E-5</v>
      </c>
      <c r="G67" s="407">
        <v>8.5411900499999991</v>
      </c>
    </row>
    <row r="68" spans="1:7" ht="12" customHeight="1" x14ac:dyDescent="0.2">
      <c r="A68" s="234"/>
      <c r="B68" s="405" t="s">
        <v>433</v>
      </c>
      <c r="C68" s="406">
        <v>19.108841000000002</v>
      </c>
      <c r="D68" s="406">
        <v>46.702360999999996</v>
      </c>
      <c r="E68" s="406">
        <v>29.751061050000001</v>
      </c>
      <c r="F68" s="407">
        <v>6.2599240199999997</v>
      </c>
      <c r="G68" s="407">
        <v>101.82218707</v>
      </c>
    </row>
    <row r="69" spans="1:7" ht="12" customHeight="1" x14ac:dyDescent="0.2">
      <c r="A69" s="234"/>
      <c r="B69" s="405" t="s">
        <v>437</v>
      </c>
      <c r="C69" s="406">
        <v>40.359092960000005</v>
      </c>
      <c r="D69" s="406">
        <v>110.10975304000002</v>
      </c>
      <c r="E69" s="406">
        <v>34.012697000000003</v>
      </c>
      <c r="F69" s="407">
        <v>6.5678010000000002</v>
      </c>
      <c r="G69" s="407">
        <v>191.04934400000002</v>
      </c>
    </row>
    <row r="70" spans="1:7" ht="12" customHeight="1" x14ac:dyDescent="0.2">
      <c r="A70" s="234"/>
      <c r="B70" s="405" t="s">
        <v>435</v>
      </c>
      <c r="C70" s="406">
        <v>18.577441060000002</v>
      </c>
      <c r="D70" s="406">
        <v>0.412051</v>
      </c>
      <c r="E70" s="406" t="s">
        <v>47</v>
      </c>
      <c r="F70" s="407" t="s">
        <v>47</v>
      </c>
      <c r="G70" s="407">
        <v>18.989492060000003</v>
      </c>
    </row>
    <row r="71" spans="1:7" ht="12" customHeight="1" x14ac:dyDescent="0.2">
      <c r="A71" s="234"/>
      <c r="B71" s="405" t="s">
        <v>420</v>
      </c>
      <c r="C71" s="406">
        <v>16.640420979999998</v>
      </c>
      <c r="D71" s="406">
        <v>43.419377040000001</v>
      </c>
      <c r="E71" s="406">
        <v>22.671478</v>
      </c>
      <c r="F71" s="407">
        <v>4.0992090000000001</v>
      </c>
      <c r="G71" s="407">
        <v>86.830485019999998</v>
      </c>
    </row>
    <row r="72" spans="1:7" ht="12" customHeight="1" x14ac:dyDescent="0.2">
      <c r="A72" s="234"/>
      <c r="B72" s="405" t="s">
        <v>431</v>
      </c>
      <c r="C72" s="406">
        <v>32.99460697</v>
      </c>
      <c r="D72" s="406">
        <v>116.46721398999999</v>
      </c>
      <c r="E72" s="406">
        <v>66.662418029999998</v>
      </c>
      <c r="F72" s="407">
        <v>11.746722999999999</v>
      </c>
      <c r="G72" s="407">
        <v>227.87096198999998</v>
      </c>
    </row>
    <row r="73" spans="1:7" ht="12" customHeight="1" x14ac:dyDescent="0.2">
      <c r="A73" s="240"/>
      <c r="B73" s="238" t="s">
        <v>32</v>
      </c>
      <c r="C73" s="410">
        <v>205.76194506000002</v>
      </c>
      <c r="D73" s="410">
        <v>519.57564901000001</v>
      </c>
      <c r="E73" s="410">
        <v>236.42910516000001</v>
      </c>
      <c r="F73" s="410">
        <v>101.50299499</v>
      </c>
      <c r="G73" s="411">
        <v>1063.26969422</v>
      </c>
    </row>
    <row r="74" spans="1:7" ht="12" customHeight="1" x14ac:dyDescent="0.2">
      <c r="A74" s="233">
        <v>2017</v>
      </c>
      <c r="B74" s="412" t="s">
        <v>422</v>
      </c>
      <c r="C74" s="413">
        <v>23.579535010000001</v>
      </c>
      <c r="D74" s="413">
        <v>0.10778700000000001</v>
      </c>
      <c r="E74" s="413" t="s">
        <v>47</v>
      </c>
      <c r="F74" s="414" t="s">
        <v>47</v>
      </c>
      <c r="G74" s="407">
        <v>23.687322009999999</v>
      </c>
    </row>
    <row r="75" spans="1:7" ht="12" customHeight="1" x14ac:dyDescent="0.2">
      <c r="A75" s="234"/>
      <c r="B75" s="405" t="s">
        <v>423</v>
      </c>
      <c r="C75" s="406">
        <v>14.150867060000001</v>
      </c>
      <c r="D75" s="406">
        <v>36.297165070000005</v>
      </c>
      <c r="E75" s="406">
        <v>23.927438019999997</v>
      </c>
      <c r="F75" s="407">
        <v>3.716189</v>
      </c>
      <c r="G75" s="407">
        <v>78.091659150000012</v>
      </c>
    </row>
    <row r="76" spans="1:7" ht="12" customHeight="1" x14ac:dyDescent="0.2">
      <c r="A76" s="234"/>
      <c r="B76" s="405" t="s">
        <v>424</v>
      </c>
      <c r="C76" s="406">
        <v>19.484278009999997</v>
      </c>
      <c r="D76" s="406">
        <v>142.27080000999999</v>
      </c>
      <c r="E76" s="406">
        <v>103.44074098</v>
      </c>
      <c r="F76" s="407">
        <v>11.723566999999999</v>
      </c>
      <c r="G76" s="407">
        <v>276.91938599999997</v>
      </c>
    </row>
    <row r="77" spans="1:7" ht="12" customHeight="1" x14ac:dyDescent="0.2">
      <c r="A77" s="234"/>
      <c r="B77" s="405" t="s">
        <v>425</v>
      </c>
      <c r="C77" s="406">
        <v>19.206987939999998</v>
      </c>
      <c r="D77" s="406">
        <v>5.8699999999999996E-4</v>
      </c>
      <c r="E77" s="406" t="s">
        <v>47</v>
      </c>
      <c r="F77" s="407">
        <v>2.1000000000000002E-5</v>
      </c>
      <c r="G77" s="407">
        <v>19.207595939999997</v>
      </c>
    </row>
    <row r="78" spans="1:7" ht="12" customHeight="1" x14ac:dyDescent="0.2">
      <c r="A78" s="234"/>
      <c r="B78" s="405" t="s">
        <v>426</v>
      </c>
      <c r="C78" s="406">
        <v>22.194449049999996</v>
      </c>
      <c r="D78" s="406">
        <v>75.500301989999997</v>
      </c>
      <c r="E78" s="406">
        <v>72.041577029999999</v>
      </c>
      <c r="F78" s="407">
        <v>3.9121709999999998</v>
      </c>
      <c r="G78" s="407">
        <v>173.64849906999999</v>
      </c>
    </row>
    <row r="79" spans="1:7" ht="12" customHeight="1" x14ac:dyDescent="0.2">
      <c r="A79" s="234"/>
      <c r="B79" s="405" t="s">
        <v>427</v>
      </c>
      <c r="C79" s="406">
        <v>7.7686800099999997</v>
      </c>
      <c r="D79" s="406">
        <v>135.75231900999998</v>
      </c>
      <c r="E79" s="406">
        <v>101.02857698</v>
      </c>
      <c r="F79" s="407">
        <v>14.114968000000001</v>
      </c>
      <c r="G79" s="407">
        <v>258.66454399999998</v>
      </c>
    </row>
    <row r="80" spans="1:7" ht="12" customHeight="1" x14ac:dyDescent="0.2">
      <c r="A80" s="234"/>
      <c r="B80" s="405" t="s">
        <v>428</v>
      </c>
      <c r="C80" s="406">
        <v>35.725807950000004</v>
      </c>
      <c r="D80" s="406">
        <v>0.118573</v>
      </c>
      <c r="E80" s="406" t="s">
        <v>47</v>
      </c>
      <c r="F80" s="407">
        <v>0</v>
      </c>
      <c r="G80" s="407">
        <v>35.844380950000001</v>
      </c>
    </row>
    <row r="81" spans="1:7" ht="12" customHeight="1" x14ac:dyDescent="0.2">
      <c r="A81" s="234"/>
      <c r="B81" s="405" t="s">
        <v>429</v>
      </c>
      <c r="C81" s="406">
        <v>17.303361020000001</v>
      </c>
      <c r="D81" s="406">
        <v>68.335785999999999</v>
      </c>
      <c r="E81" s="406">
        <v>54.845904000000004</v>
      </c>
      <c r="F81" s="407">
        <v>1.2825419999999998</v>
      </c>
      <c r="G81" s="407">
        <v>141.76759302000002</v>
      </c>
    </row>
    <row r="82" spans="1:7" ht="12" customHeight="1" x14ac:dyDescent="0.2">
      <c r="A82" s="234"/>
      <c r="B82" s="405" t="s">
        <v>436</v>
      </c>
      <c r="C82" s="406">
        <v>25.77045802</v>
      </c>
      <c r="D82" s="406">
        <v>121.26702998</v>
      </c>
      <c r="E82" s="406">
        <v>88.924022010000002</v>
      </c>
      <c r="F82" s="407">
        <v>12.761949000000001</v>
      </c>
      <c r="G82" s="407">
        <v>248.72345901</v>
      </c>
    </row>
    <row r="83" spans="1:7" ht="12" customHeight="1" x14ac:dyDescent="0.2">
      <c r="A83" s="234"/>
      <c r="B83" s="405" t="s">
        <v>419</v>
      </c>
      <c r="C83" s="406">
        <v>21.512294990000001</v>
      </c>
      <c r="D83" s="406">
        <v>0.88676000999999993</v>
      </c>
      <c r="E83" s="406">
        <v>0.41128899999999996</v>
      </c>
      <c r="F83" s="407">
        <v>1.9999999999999999E-6</v>
      </c>
      <c r="G83" s="407">
        <v>22.810345999999999</v>
      </c>
    </row>
    <row r="84" spans="1:7" ht="12" customHeight="1" x14ac:dyDescent="0.2">
      <c r="A84" s="234"/>
      <c r="B84" s="405" t="s">
        <v>420</v>
      </c>
      <c r="C84" s="406">
        <v>26.119572980000001</v>
      </c>
      <c r="D84" s="406">
        <v>62.119639999999997</v>
      </c>
      <c r="E84" s="406">
        <v>63.987432949999999</v>
      </c>
      <c r="F84" s="407">
        <v>2.2675949999999996</v>
      </c>
      <c r="G84" s="407">
        <v>154.49424092999999</v>
      </c>
    </row>
    <row r="85" spans="1:7" ht="12" customHeight="1" x14ac:dyDescent="0.2">
      <c r="A85" s="234"/>
      <c r="B85" s="405" t="s">
        <v>431</v>
      </c>
      <c r="C85" s="406">
        <v>28.093117030000002</v>
      </c>
      <c r="D85" s="406">
        <v>166.16893596</v>
      </c>
      <c r="E85" s="406">
        <v>129.40505494999999</v>
      </c>
      <c r="F85" s="407">
        <v>16.388428999999999</v>
      </c>
      <c r="G85" s="407">
        <v>340.05553693999997</v>
      </c>
    </row>
    <row r="86" spans="1:7" ht="12" customHeight="1" x14ac:dyDescent="0.2">
      <c r="A86" s="240"/>
      <c r="B86" s="238" t="s">
        <v>32</v>
      </c>
      <c r="C86" s="410">
        <v>260.90940907000004</v>
      </c>
      <c r="D86" s="410">
        <v>808.82568502999993</v>
      </c>
      <c r="E86" s="410">
        <v>638.01203592000002</v>
      </c>
      <c r="F86" s="410">
        <v>66.167433000000003</v>
      </c>
      <c r="G86" s="411">
        <v>1773.9145630199998</v>
      </c>
    </row>
    <row r="87" spans="1:7" ht="12" customHeight="1" x14ac:dyDescent="0.2">
      <c r="A87" s="233">
        <v>2018</v>
      </c>
      <c r="B87" s="412" t="s">
        <v>422</v>
      </c>
      <c r="C87" s="413">
        <v>7.3141999999999999E-2</v>
      </c>
      <c r="D87" s="413">
        <v>28.185164029999999</v>
      </c>
      <c r="E87" s="413">
        <v>0.24851297</v>
      </c>
      <c r="F87" s="414" t="s">
        <v>47</v>
      </c>
      <c r="G87" s="407">
        <v>28.506819</v>
      </c>
    </row>
    <row r="88" spans="1:7" ht="12" customHeight="1" x14ac:dyDescent="0.2">
      <c r="A88" s="234"/>
      <c r="B88" s="405" t="s">
        <v>423</v>
      </c>
      <c r="C88" s="406">
        <v>51.307370000000006</v>
      </c>
      <c r="D88" s="406">
        <v>14.785137980000002</v>
      </c>
      <c r="E88" s="406">
        <v>53.634860969999998</v>
      </c>
      <c r="F88" s="407">
        <v>4.6292420000000005</v>
      </c>
      <c r="G88" s="407">
        <v>124.35661095</v>
      </c>
    </row>
    <row r="89" spans="1:7" ht="12" customHeight="1" x14ac:dyDescent="0.2">
      <c r="A89" s="234"/>
      <c r="B89" s="405" t="s">
        <v>424</v>
      </c>
      <c r="C89" s="406">
        <v>183.65521099000003</v>
      </c>
      <c r="D89" s="406">
        <v>27.507437999999997</v>
      </c>
      <c r="E89" s="406">
        <v>230.42256400000002</v>
      </c>
      <c r="F89" s="407">
        <v>25.635743999999999</v>
      </c>
      <c r="G89" s="407">
        <v>467.22095699000005</v>
      </c>
    </row>
    <row r="90" spans="1:7" ht="12" customHeight="1" x14ac:dyDescent="0.2">
      <c r="A90" s="234"/>
      <c r="B90" s="405" t="s">
        <v>425</v>
      </c>
      <c r="C90" s="406" t="s">
        <v>47</v>
      </c>
      <c r="D90" s="406">
        <v>22.11587007</v>
      </c>
      <c r="E90" s="406" t="s">
        <v>47</v>
      </c>
      <c r="F90" s="407" t="s">
        <v>47</v>
      </c>
      <c r="G90" s="407">
        <v>22.11587007</v>
      </c>
    </row>
    <row r="91" spans="1:7" ht="12" customHeight="1" x14ac:dyDescent="0.2">
      <c r="A91" s="234"/>
      <c r="B91" s="405" t="s">
        <v>426</v>
      </c>
      <c r="C91" s="406">
        <v>84.665308950000011</v>
      </c>
      <c r="D91" s="406">
        <v>20.10221593</v>
      </c>
      <c r="E91" s="406">
        <v>96.473646129999992</v>
      </c>
      <c r="F91" s="407">
        <v>18.949471030000002</v>
      </c>
      <c r="G91" s="407">
        <v>220.19064204000003</v>
      </c>
    </row>
    <row r="92" spans="1:7" ht="12" customHeight="1" x14ac:dyDescent="0.2">
      <c r="A92" s="234"/>
      <c r="B92" s="405" t="s">
        <v>427</v>
      </c>
      <c r="C92" s="406">
        <v>129.72532995999998</v>
      </c>
      <c r="D92" s="406">
        <v>9.4005019900000004</v>
      </c>
      <c r="E92" s="406">
        <v>161.29537901</v>
      </c>
      <c r="F92" s="407" t="s">
        <v>47</v>
      </c>
      <c r="G92" s="407">
        <v>300.42121096</v>
      </c>
    </row>
    <row r="93" spans="1:7" ht="12" customHeight="1" x14ac:dyDescent="0.2">
      <c r="A93" s="234"/>
      <c r="B93" s="405" t="s">
        <v>428</v>
      </c>
      <c r="C93" s="406">
        <v>0.90428197999999993</v>
      </c>
      <c r="D93" s="406">
        <v>38.109245000000001</v>
      </c>
      <c r="E93" s="406">
        <v>1.0131209999999999</v>
      </c>
      <c r="F93" s="407" t="s">
        <v>47</v>
      </c>
      <c r="G93" s="407">
        <v>40.02664798</v>
      </c>
    </row>
    <row r="94" spans="1:7" ht="12" customHeight="1" x14ac:dyDescent="0.2">
      <c r="A94" s="234"/>
      <c r="B94" s="405" t="s">
        <v>429</v>
      </c>
      <c r="C94" s="406">
        <v>59.342085009999998</v>
      </c>
      <c r="D94" s="406">
        <v>21.991430040000001</v>
      </c>
      <c r="E94" s="406">
        <v>55.603507990000004</v>
      </c>
      <c r="F94" s="407">
        <v>4.3461780000000001</v>
      </c>
      <c r="G94" s="407">
        <v>141.28320104000002</v>
      </c>
    </row>
    <row r="95" spans="1:7" ht="12" customHeight="1" x14ac:dyDescent="0.2">
      <c r="A95" s="234"/>
      <c r="B95" s="405" t="s">
        <v>436</v>
      </c>
      <c r="C95" s="406">
        <v>142.83755499999998</v>
      </c>
      <c r="D95" s="406">
        <v>22.853468020000001</v>
      </c>
      <c r="E95" s="406">
        <v>194.43366202000001</v>
      </c>
      <c r="F95" s="407">
        <v>13.161438960000002</v>
      </c>
      <c r="G95" s="407">
        <v>373.28612400000003</v>
      </c>
    </row>
    <row r="96" spans="1:7" ht="12" customHeight="1" x14ac:dyDescent="0.2">
      <c r="A96" s="234"/>
      <c r="B96" s="405" t="s">
        <v>419</v>
      </c>
      <c r="C96" s="406">
        <v>0.37177100000000002</v>
      </c>
      <c r="D96" s="406">
        <v>15.62097704</v>
      </c>
      <c r="E96" s="406">
        <v>0.240261</v>
      </c>
      <c r="F96" s="407">
        <v>0</v>
      </c>
      <c r="G96" s="407">
        <v>16.233009039999999</v>
      </c>
    </row>
    <row r="97" spans="1:13" ht="12" customHeight="1" x14ac:dyDescent="0.2">
      <c r="A97" s="234"/>
      <c r="B97" s="405" t="s">
        <v>420</v>
      </c>
      <c r="C97" s="406">
        <v>48.732338009999999</v>
      </c>
      <c r="D97" s="406">
        <v>11.426942029999999</v>
      </c>
      <c r="E97" s="406">
        <v>87.197300089999999</v>
      </c>
      <c r="F97" s="407">
        <v>8.6598990399999991</v>
      </c>
      <c r="G97" s="407">
        <v>156.01647917</v>
      </c>
    </row>
    <row r="98" spans="1:13" ht="12" customHeight="1" x14ac:dyDescent="0.2">
      <c r="A98" s="234"/>
      <c r="B98" s="405" t="s">
        <v>431</v>
      </c>
      <c r="C98" s="406">
        <v>68.83049699</v>
      </c>
      <c r="D98" s="406">
        <v>34.994355939999991</v>
      </c>
      <c r="E98" s="406">
        <v>99.502475029999999</v>
      </c>
      <c r="F98" s="407">
        <v>12.940978980000001</v>
      </c>
      <c r="G98" s="407">
        <v>216.26830694</v>
      </c>
    </row>
    <row r="99" spans="1:13" ht="12" customHeight="1" x14ac:dyDescent="0.2">
      <c r="A99" s="240"/>
      <c r="B99" s="238" t="s">
        <v>32</v>
      </c>
      <c r="C99" s="410">
        <v>770.44488989000001</v>
      </c>
      <c r="D99" s="410">
        <v>267.09274606999998</v>
      </c>
      <c r="E99" s="410">
        <v>980.06529021000017</v>
      </c>
      <c r="F99" s="410">
        <v>88.322952010000009</v>
      </c>
      <c r="G99" s="411">
        <v>2105.9258781799999</v>
      </c>
    </row>
    <row r="100" spans="1:13" s="415" customFormat="1" ht="15" x14ac:dyDescent="0.25">
      <c r="A100" s="233">
        <v>2019</v>
      </c>
      <c r="B100" s="412" t="s">
        <v>422</v>
      </c>
      <c r="C100" s="413">
        <v>11.426939990000001</v>
      </c>
      <c r="D100" s="413">
        <v>2.0681000000000001E-2</v>
      </c>
      <c r="E100" s="413">
        <v>6.3909899999999992E-3</v>
      </c>
      <c r="F100" s="414">
        <v>0</v>
      </c>
      <c r="G100" s="407">
        <f>SUM(C100:F100)</f>
        <v>11.454011980000001</v>
      </c>
    </row>
    <row r="101" spans="1:13" s="415" customFormat="1" ht="15" x14ac:dyDescent="0.25">
      <c r="A101" s="234"/>
      <c r="B101" s="405" t="s">
        <v>423</v>
      </c>
      <c r="C101" s="406">
        <v>26.161915019999999</v>
      </c>
      <c r="D101" s="406">
        <v>88.49270405</v>
      </c>
      <c r="E101" s="406">
        <v>59.328727999999998</v>
      </c>
      <c r="F101" s="407">
        <v>1.9999999999999999E-6</v>
      </c>
      <c r="G101" s="407">
        <f t="shared" ref="G101:G111" si="0">SUM(C101:F101)</f>
        <v>173.98334906999997</v>
      </c>
    </row>
    <row r="102" spans="1:13" s="415" customFormat="1" ht="15" x14ac:dyDescent="0.25">
      <c r="A102" s="234"/>
      <c r="B102" s="405" t="s">
        <v>424</v>
      </c>
      <c r="C102" s="406">
        <v>20.050967</v>
      </c>
      <c r="D102" s="406">
        <v>116.78598893</v>
      </c>
      <c r="E102" s="406">
        <v>78.104379980000004</v>
      </c>
      <c r="F102" s="407">
        <v>22.118126960000001</v>
      </c>
      <c r="G102" s="407">
        <f t="shared" si="0"/>
        <v>237.05946287</v>
      </c>
      <c r="H102" s="416"/>
      <c r="I102" s="416"/>
    </row>
    <row r="103" spans="1:13" s="415" customFormat="1" ht="15" x14ac:dyDescent="0.25">
      <c r="A103" s="234"/>
      <c r="B103" s="405" t="s">
        <v>425</v>
      </c>
      <c r="C103" s="406">
        <v>22.847695100000003</v>
      </c>
      <c r="D103" s="406">
        <v>0.33974900000000002</v>
      </c>
      <c r="E103" s="406">
        <v>0</v>
      </c>
      <c r="F103" s="407">
        <v>2.8E-5</v>
      </c>
      <c r="G103" s="407">
        <f t="shared" si="0"/>
        <v>23.187472100000004</v>
      </c>
    </row>
    <row r="104" spans="1:13" s="415" customFormat="1" ht="15" x14ac:dyDescent="0.25">
      <c r="A104" s="234"/>
      <c r="B104" s="405" t="s">
        <v>426</v>
      </c>
      <c r="C104" s="406">
        <v>221.78845898999998</v>
      </c>
      <c r="D104" s="406">
        <v>88.141457060000008</v>
      </c>
      <c r="E104" s="406">
        <v>73.117730980000005</v>
      </c>
      <c r="F104" s="407">
        <v>0</v>
      </c>
      <c r="G104" s="407">
        <f t="shared" si="0"/>
        <v>383.04764703000001</v>
      </c>
    </row>
    <row r="105" spans="1:13" s="415" customFormat="1" ht="15" x14ac:dyDescent="0.25">
      <c r="A105" s="234"/>
      <c r="B105" s="405" t="s">
        <v>427</v>
      </c>
      <c r="C105" s="406">
        <v>32.631771030000003</v>
      </c>
      <c r="D105" s="406">
        <v>103.81700495</v>
      </c>
      <c r="E105" s="406">
        <v>66.28986098</v>
      </c>
      <c r="F105" s="407">
        <v>8.0067529999999998</v>
      </c>
      <c r="G105" s="407">
        <f t="shared" si="0"/>
        <v>210.74538996000001</v>
      </c>
    </row>
    <row r="106" spans="1:13" s="415" customFormat="1" ht="15" x14ac:dyDescent="0.25">
      <c r="A106" s="234"/>
      <c r="B106" s="405" t="s">
        <v>428</v>
      </c>
      <c r="C106" s="406">
        <v>43.166266999999998</v>
      </c>
      <c r="D106" s="406">
        <v>0</v>
      </c>
      <c r="E106" s="406">
        <v>0</v>
      </c>
      <c r="F106" s="407">
        <v>0</v>
      </c>
      <c r="G106" s="407">
        <f t="shared" si="0"/>
        <v>43.166266999999998</v>
      </c>
    </row>
    <row r="107" spans="1:13" s="415" customFormat="1" ht="15" x14ac:dyDescent="0.25">
      <c r="A107" s="234"/>
      <c r="B107" s="405" t="s">
        <v>429</v>
      </c>
      <c r="C107" s="406">
        <v>7.1771000000000001E-2</v>
      </c>
      <c r="D107" s="406">
        <v>41.759061129999999</v>
      </c>
      <c r="E107" s="406">
        <v>34.078951959999998</v>
      </c>
      <c r="F107" s="407">
        <v>0</v>
      </c>
      <c r="G107" s="407">
        <f t="shared" si="0"/>
        <v>75.909784089999988</v>
      </c>
      <c r="H107" s="417"/>
      <c r="I107" s="417"/>
      <c r="J107" s="417"/>
      <c r="K107" s="417"/>
      <c r="L107" s="417"/>
      <c r="M107" s="417"/>
    </row>
    <row r="108" spans="1:13" s="415" customFormat="1" ht="15" x14ac:dyDescent="0.25">
      <c r="A108" s="234"/>
      <c r="B108" s="405" t="s">
        <v>430</v>
      </c>
      <c r="C108" s="406">
        <v>117.698047</v>
      </c>
      <c r="D108" s="406">
        <v>194.03548491999999</v>
      </c>
      <c r="E108" s="406">
        <v>125.40333901999999</v>
      </c>
      <c r="F108" s="407">
        <v>5.6677949999999999</v>
      </c>
      <c r="G108" s="407">
        <f t="shared" si="0"/>
        <v>442.80466594000001</v>
      </c>
      <c r="H108" s="417"/>
      <c r="I108" s="417"/>
      <c r="J108" s="417"/>
      <c r="K108" s="417"/>
      <c r="L108" s="417"/>
      <c r="M108" s="417"/>
    </row>
    <row r="109" spans="1:13" s="415" customFormat="1" ht="15" x14ac:dyDescent="0.25">
      <c r="A109" s="234"/>
      <c r="B109" s="405" t="s">
        <v>419</v>
      </c>
      <c r="C109" s="406">
        <v>35.981994</v>
      </c>
      <c r="D109" s="406">
        <v>6.0615590199999998</v>
      </c>
      <c r="E109" s="406">
        <v>0.57344097999999999</v>
      </c>
      <c r="F109" s="407">
        <v>1.9000000000000001E-5</v>
      </c>
      <c r="G109" s="407">
        <f t="shared" si="0"/>
        <v>42.617013</v>
      </c>
      <c r="H109" s="417"/>
      <c r="I109" s="417"/>
      <c r="J109" s="417"/>
      <c r="K109" s="417"/>
      <c r="L109" s="417"/>
      <c r="M109" s="417"/>
    </row>
    <row r="110" spans="1:13" s="415" customFormat="1" ht="15" x14ac:dyDescent="0.25">
      <c r="A110" s="234"/>
      <c r="B110" s="405" t="s">
        <v>420</v>
      </c>
      <c r="C110" s="406">
        <v>25</v>
      </c>
      <c r="D110" s="406">
        <v>124</v>
      </c>
      <c r="E110" s="406">
        <v>74</v>
      </c>
      <c r="F110" s="407">
        <v>0</v>
      </c>
      <c r="G110" s="407">
        <f t="shared" si="0"/>
        <v>223</v>
      </c>
      <c r="H110" s="417"/>
      <c r="I110" s="417"/>
      <c r="J110" s="417"/>
      <c r="K110" s="417"/>
      <c r="L110" s="417"/>
      <c r="M110" s="417"/>
    </row>
    <row r="111" spans="1:13" s="415" customFormat="1" ht="15" x14ac:dyDescent="0.25">
      <c r="A111" s="234"/>
      <c r="B111" s="405" t="s">
        <v>431</v>
      </c>
      <c r="C111" s="406">
        <v>29.61313797</v>
      </c>
      <c r="D111" s="406">
        <v>119.93019901999999</v>
      </c>
      <c r="E111" s="406">
        <v>34.133329979999999</v>
      </c>
      <c r="F111" s="407">
        <v>4.3547849800000007</v>
      </c>
      <c r="G111" s="407">
        <f t="shared" si="0"/>
        <v>188.03145194999999</v>
      </c>
      <c r="H111" s="417"/>
      <c r="I111" s="417"/>
      <c r="J111" s="417"/>
      <c r="K111" s="417"/>
      <c r="L111" s="417"/>
      <c r="M111" s="417"/>
    </row>
    <row r="112" spans="1:13" s="415" customFormat="1" ht="15.75" thickBot="1" x14ac:dyDescent="0.3">
      <c r="A112" s="240"/>
      <c r="B112" s="238" t="s">
        <v>32</v>
      </c>
      <c r="C112" s="410">
        <f>SUM(C100:C111)</f>
        <v>586.43896410000002</v>
      </c>
      <c r="D112" s="410">
        <f>SUM(D100:D111)</f>
        <v>883.38388908000013</v>
      </c>
      <c r="E112" s="410">
        <f>SUM(E100:E111)</f>
        <v>545.03615286999991</v>
      </c>
      <c r="F112" s="410">
        <f>SUM(F100:F111)</f>
        <v>40.147508940000002</v>
      </c>
      <c r="G112" s="411">
        <f>SUM(G100:G111)</f>
        <v>2055.0065149899997</v>
      </c>
    </row>
    <row r="113" spans="1:7" ht="12.75" thickBot="1" x14ac:dyDescent="0.25">
      <c r="A113" s="241" t="s">
        <v>438</v>
      </c>
      <c r="B113" s="242"/>
      <c r="C113" s="418">
        <f>C8+C21+C34+C47+C60+C73+C86+C99+C112</f>
        <v>2313.6452475300002</v>
      </c>
      <c r="D113" s="418">
        <f t="shared" ref="D113:F113" si="1">D8+D21+D34+D47+D60+D73+D86+D99+D112</f>
        <v>4507.7233135199995</v>
      </c>
      <c r="E113" s="418">
        <f t="shared" si="1"/>
        <v>3817.4710541300001</v>
      </c>
      <c r="F113" s="418">
        <f t="shared" si="1"/>
        <v>3062.1790239400002</v>
      </c>
      <c r="G113" s="419">
        <f>G8+G21+G34+G47+G60+G73+G86+G99+G112</f>
        <v>13701.01863912</v>
      </c>
    </row>
    <row r="114" spans="1:7" x14ac:dyDescent="0.2">
      <c r="B114" s="405"/>
      <c r="C114" s="406"/>
      <c r="D114" s="406"/>
      <c r="E114" s="406"/>
      <c r="F114" s="406"/>
      <c r="G114" s="406"/>
    </row>
    <row r="116" spans="1:7" x14ac:dyDescent="0.2">
      <c r="A116" s="420" t="s">
        <v>657</v>
      </c>
      <c r="B116" s="412"/>
      <c r="C116" s="421"/>
      <c r="D116" s="421"/>
      <c r="E116" s="421"/>
      <c r="F116" s="421"/>
      <c r="G116" s="421"/>
    </row>
    <row r="117" spans="1:7" x14ac:dyDescent="0.2">
      <c r="A117" s="6" t="s">
        <v>658</v>
      </c>
      <c r="B117" s="6"/>
      <c r="C117" s="6"/>
      <c r="D117" s="6"/>
      <c r="E117" s="6"/>
      <c r="F117" s="6"/>
      <c r="G1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"/>
  <sheetViews>
    <sheetView showGridLines="0" workbookViewId="0">
      <selection activeCell="B1" sqref="B1"/>
    </sheetView>
  </sheetViews>
  <sheetFormatPr baseColWidth="10" defaultColWidth="11.5703125" defaultRowHeight="12" x14ac:dyDescent="0.2"/>
  <cols>
    <col min="1" max="1" width="22.5703125" style="1" customWidth="1"/>
    <col min="2" max="2" width="7.42578125" style="39" customWidth="1"/>
    <col min="3" max="3" width="10" style="39" bestFit="1" customWidth="1"/>
    <col min="4" max="5" width="5.85546875" style="39" bestFit="1" customWidth="1"/>
    <col min="6" max="6" width="5" style="39" bestFit="1" customWidth="1"/>
    <col min="7" max="7" width="5.28515625" style="39" bestFit="1" customWidth="1"/>
    <col min="8" max="8" width="5.85546875" style="39" bestFit="1" customWidth="1"/>
    <col min="9" max="10" width="5.28515625" style="39" bestFit="1" customWidth="1"/>
    <col min="11" max="11" width="6.42578125" style="1" bestFit="1" customWidth="1"/>
    <col min="12" max="16384" width="11.5703125" style="1"/>
  </cols>
  <sheetData>
    <row r="1" spans="1:11" x14ac:dyDescent="0.2">
      <c r="A1" s="2" t="s">
        <v>835</v>
      </c>
    </row>
    <row r="2" spans="1:11" x14ac:dyDescent="0.2">
      <c r="A2" s="174" t="s">
        <v>565</v>
      </c>
    </row>
    <row r="5" spans="1:11" x14ac:dyDescent="0.2">
      <c r="A5" s="4" t="s">
        <v>1</v>
      </c>
      <c r="B5" s="51">
        <v>2010</v>
      </c>
      <c r="C5" s="51">
        <v>2011</v>
      </c>
      <c r="D5" s="51">
        <v>2012</v>
      </c>
      <c r="E5" s="51">
        <v>2013</v>
      </c>
      <c r="F5" s="51">
        <v>2014</v>
      </c>
      <c r="G5" s="51">
        <v>2015</v>
      </c>
      <c r="H5" s="51">
        <v>2016</v>
      </c>
      <c r="I5" s="51">
        <v>2017</v>
      </c>
      <c r="J5" s="51">
        <v>2018</v>
      </c>
      <c r="K5" s="51" t="s">
        <v>753</v>
      </c>
    </row>
    <row r="6" spans="1:11" x14ac:dyDescent="0.2">
      <c r="A6" s="23" t="s">
        <v>564</v>
      </c>
      <c r="B6" s="125">
        <v>-2.2773901349701808E-2</v>
      </c>
      <c r="C6" s="125">
        <f>+[1]Producción!D7/[1]Producción!C7-1</f>
        <v>-9.4925537009737937E-3</v>
      </c>
      <c r="D6" s="125">
        <f>+[1]Producción!E7/[1]Producción!D7-1</f>
        <v>5.1334884731232044E-2</v>
      </c>
      <c r="E6" s="125">
        <f>+[1]Producción!F7/[1]Producción!E7-1</f>
        <v>5.9194345943196724E-2</v>
      </c>
      <c r="F6" s="125">
        <f>+[1]Producción!G7/[1]Producción!F7-1</f>
        <v>1.4551181776096822E-3</v>
      </c>
      <c r="G6" s="125">
        <f>+[1]Producción!H7/[1]Producción!G7-1</f>
        <v>0.23458555187532859</v>
      </c>
      <c r="H6" s="125">
        <f>+[1]Producción!I7/[1]Producción!H7-1</f>
        <v>0.38395722568548352</v>
      </c>
      <c r="I6" s="125">
        <f>+[1]Producción!J7/[1]Producción!I7-1</f>
        <v>3.8968041126862918E-2</v>
      </c>
      <c r="J6" s="125">
        <f>+[1]Producción!K7/[1]Producción!J7-1</f>
        <v>-3.5300483978480957E-3</v>
      </c>
      <c r="K6" s="125">
        <f>+[1]Producción!L7/[1]Producción!K7-1</f>
        <v>7.5869906010517241E-3</v>
      </c>
    </row>
    <row r="7" spans="1:11" x14ac:dyDescent="0.2">
      <c r="A7" s="23" t="s">
        <v>566</v>
      </c>
      <c r="B7" s="125">
        <v>-0.10821128828986315</v>
      </c>
      <c r="C7" s="125">
        <f>+[1]Producción!D8/[1]Producción!C8-1</f>
        <v>1.2812480788099379E-2</v>
      </c>
      <c r="D7" s="125">
        <f>+[1]Producción!E8/[1]Producción!D8-1</f>
        <v>-2.7932742837554647E-2</v>
      </c>
      <c r="E7" s="125">
        <f>+[1]Producción!F8/[1]Producción!E8-1</f>
        <v>-6.2265097962143856E-2</v>
      </c>
      <c r="F7" s="125">
        <f>+[1]Producción!G8/[1]Producción!F8-1</f>
        <v>-7.5182117202782783E-2</v>
      </c>
      <c r="G7" s="125">
        <f>+[1]Producción!H8/[1]Producción!G8-1</f>
        <v>4.8008716067355017E-2</v>
      </c>
      <c r="H7" s="125">
        <f>+[1]Producción!I8/[1]Producción!H8-1</f>
        <v>4.2111892379827154E-2</v>
      </c>
      <c r="I7" s="125">
        <f>+[1]Producción!J8/[1]Producción!I8-1</f>
        <v>-6.8092605599170408E-3</v>
      </c>
      <c r="J7" s="125">
        <f>+[1]Producción!K8/[1]Producción!J8-1</f>
        <v>-7.7341031106901936E-2</v>
      </c>
      <c r="K7" s="125">
        <f>+[1]Producción!L8/[1]Producción!K8-1</f>
        <v>-8.4141204101289002E-2</v>
      </c>
    </row>
    <row r="8" spans="1:11" x14ac:dyDescent="0.2">
      <c r="A8" s="23" t="s">
        <v>567</v>
      </c>
      <c r="B8" s="125">
        <v>-2.8078847640498283E-2</v>
      </c>
      <c r="C8" s="125">
        <f>+[1]Producción!D9/[1]Producción!C9-1</f>
        <v>-0.14557934578916898</v>
      </c>
      <c r="D8" s="125">
        <f>+[1]Producción!E9/[1]Producción!D9-1</f>
        <v>1.9818669304890291E-2</v>
      </c>
      <c r="E8" s="125">
        <f>+[1]Producción!F9/[1]Producción!E9-1</f>
        <v>5.462579047609406E-2</v>
      </c>
      <c r="F8" s="125">
        <f>+[1]Producción!G9/[1]Producción!F9-1</f>
        <v>-2.6492741915746243E-2</v>
      </c>
      <c r="G8" s="125">
        <f>+[1]Producción!H9/[1]Producción!G9-1</f>
        <v>8.038420976626881E-2</v>
      </c>
      <c r="H8" s="125">
        <f>+[1]Producción!I9/[1]Producción!H9-1</f>
        <v>-5.9200244110176325E-2</v>
      </c>
      <c r="I8" s="125">
        <f>+[1]Producción!J9/[1]Producción!I9-1</f>
        <v>0.10170754608875732</v>
      </c>
      <c r="J8" s="125">
        <f>+[1]Producción!K9/[1]Producción!J9-1</f>
        <v>8.8954181032607771E-4</v>
      </c>
      <c r="K8" s="125">
        <f>+[1]Producción!L9/[1]Producción!K9-1</f>
        <v>-4.7478555412793555E-2</v>
      </c>
    </row>
    <row r="9" spans="1:11" x14ac:dyDescent="0.2">
      <c r="A9" s="1" t="s">
        <v>568</v>
      </c>
      <c r="B9" s="125">
        <v>-7.1951035780293937E-2</v>
      </c>
      <c r="C9" s="125">
        <f>+[1]Producción!D10/[1]Producción!C10-1</f>
        <v>-6.0872256284332682E-2</v>
      </c>
      <c r="D9" s="125">
        <f>+[1]Producción!E10/[1]Producción!D10-1</f>
        <v>1.8133166087068719E-2</v>
      </c>
      <c r="E9" s="125">
        <f>+[1]Producción!F10/[1]Producción!E10-1</f>
        <v>5.5568385515857965E-2</v>
      </c>
      <c r="F9" s="125">
        <f>+[1]Producción!G10/[1]Producción!F10-1</f>
        <v>2.5546404808858059E-2</v>
      </c>
      <c r="G9" s="125">
        <f>+[1]Producción!H10/[1]Producción!G10-1</f>
        <v>8.8483936117013551E-2</v>
      </c>
      <c r="H9" s="125">
        <f>+[1]Producción!I10/[1]Producción!H10-1</f>
        <v>6.6747397332152181E-2</v>
      </c>
      <c r="I9" s="125">
        <f>+[1]Producción!J10/[1]Producción!I10-1</f>
        <v>9.7478427902710774E-3</v>
      </c>
      <c r="J9" s="125">
        <f>+[1]Producción!K10/[1]Producción!J10-1</f>
        <v>-5.8357994619076314E-2</v>
      </c>
      <c r="K9" s="125">
        <f>+[1]Producción!L10/[1]Producción!K10-1</f>
        <v>-7.2077935405114313E-2</v>
      </c>
    </row>
    <row r="10" spans="1:11" x14ac:dyDescent="0.2">
      <c r="A10" s="1" t="s">
        <v>569</v>
      </c>
      <c r="B10" s="125">
        <v>-0.13380157974622564</v>
      </c>
      <c r="C10" s="125">
        <f>+[1]Producción!D11/[1]Producción!C11-1</f>
        <v>-0.12134268957981686</v>
      </c>
      <c r="D10" s="125">
        <f>+[1]Producción!E11/[1]Producción!D11-1</f>
        <v>8.2698310061728009E-2</v>
      </c>
      <c r="E10" s="125">
        <f>+[1]Producción!F11/[1]Producción!E11-1</f>
        <v>6.9155988808163427E-2</v>
      </c>
      <c r="F10" s="125">
        <f>+[1]Producción!G11/[1]Producción!F11-1</f>
        <v>4.0612667690635318E-2</v>
      </c>
      <c r="G10" s="125">
        <f>+[1]Producción!H11/[1]Producción!G11-1</f>
        <v>0.13786907271321014</v>
      </c>
      <c r="H10" s="125">
        <f>+[1]Producción!I11/[1]Producción!H11-1</f>
        <v>-3.4964544524735963E-3</v>
      </c>
      <c r="I10" s="125">
        <f>+[1]Producción!J11/[1]Producción!I11-1</f>
        <v>-2.4292155375138291E-2</v>
      </c>
      <c r="J10" s="125">
        <f>+[1]Producción!K11/[1]Producción!J11-1</f>
        <v>-5.7568606200588235E-2</v>
      </c>
      <c r="K10" s="125">
        <f>+[1]Producción!L11/[1]Producción!K11-1</f>
        <v>6.5692074801990685E-2</v>
      </c>
    </row>
    <row r="11" spans="1:11" x14ac:dyDescent="0.2">
      <c r="A11" s="1" t="s">
        <v>570</v>
      </c>
      <c r="B11" s="125">
        <v>0.36749514277363748</v>
      </c>
      <c r="C11" s="125">
        <f>+[1]Producción!D12/[1]Producción!C12-1</f>
        <v>0.16024336924000449</v>
      </c>
      <c r="D11" s="125">
        <f>+[1]Producción!E12/[1]Producción!D12-1</f>
        <v>-4.6555611367070759E-2</v>
      </c>
      <c r="E11" s="125">
        <f>+[1]Producción!F12/[1]Producción!E12-1</f>
        <v>-5.8053391154522238E-4</v>
      </c>
      <c r="F11" s="125">
        <f>+[1]Producción!G12/[1]Producción!F12-1</f>
        <v>7.6629140462358469E-2</v>
      </c>
      <c r="G11" s="125">
        <f>+[1]Producción!H12/[1]Producción!G12-1</f>
        <v>1.7825968459431296E-2</v>
      </c>
      <c r="H11" s="125">
        <f>+[1]Producción!I12/[1]Producción!H12-1</f>
        <v>4.6759482543586861E-2</v>
      </c>
      <c r="I11" s="125">
        <f>+[1]Producción!J12/[1]Producción!I12-1</f>
        <v>0.14919864625799395</v>
      </c>
      <c r="J11" s="125">
        <f>+[1]Producción!K12/[1]Producción!J12-1</f>
        <v>8.2600739288449132E-2</v>
      </c>
      <c r="K11" s="125">
        <f>+[1]Producción!L12/[1]Producción!K12-1</f>
        <v>6.1479356704254862E-2</v>
      </c>
    </row>
    <row r="12" spans="1:11" x14ac:dyDescent="0.2">
      <c r="A12" s="1" t="s">
        <v>571</v>
      </c>
      <c r="B12" s="125">
        <v>-9.7454872438299311E-2</v>
      </c>
      <c r="C12" s="125">
        <f>+[1]Producción!D13/[1]Producción!C13-1</f>
        <v>-0.14671619732570129</v>
      </c>
      <c r="D12" s="125">
        <f>+[1]Producción!E13/[1]Producción!D13-1</f>
        <v>-9.6148346972978249E-2</v>
      </c>
      <c r="E12" s="125">
        <f>+[1]Producción!F13/[1]Producción!E13-1</f>
        <v>-9.3356852663036505E-2</v>
      </c>
      <c r="F12" s="125">
        <f>+[1]Producción!G13/[1]Producción!F13-1</f>
        <v>-2.3767561000985316E-2</v>
      </c>
      <c r="G12" s="125">
        <f>+[1]Producción!H13/[1]Producción!G13-1</f>
        <v>-0.1555720124870229</v>
      </c>
      <c r="H12" s="125">
        <f>+[1]Producción!I13/[1]Producción!H13-1</f>
        <v>-3.6991185163295581E-2</v>
      </c>
      <c r="I12" s="125">
        <f>+[1]Producción!J13/[1]Producción!I13-1</f>
        <v>-5.3150297665928603E-2</v>
      </c>
      <c r="J12" s="125">
        <f>+[1]Producción!K13/[1]Producción!J13-1</f>
        <v>4.5585405713929106E-2</v>
      </c>
      <c r="K12" s="125">
        <f>+[1]Producción!L13/[1]Producción!K13-1</f>
        <v>6.7297495160181686E-2</v>
      </c>
    </row>
    <row r="13" spans="1:11" x14ac:dyDescent="0.2">
      <c r="A13" s="1" t="s">
        <v>572</v>
      </c>
      <c r="B13" s="125">
        <v>0.37945244315817739</v>
      </c>
      <c r="C13" s="125">
        <f>+[1]Producción!D14/[1]Producción!C14-1</f>
        <v>0.12838380871436783</v>
      </c>
      <c r="D13" s="125">
        <f>+[1]Producción!E14/[1]Producción!D14-1</f>
        <v>-0.12280937372565504</v>
      </c>
      <c r="E13" s="125">
        <f>+[1]Producción!F14/[1]Producción!E14-1</f>
        <v>8.0356934300147786E-2</v>
      </c>
      <c r="F13" s="125">
        <f>+[1]Producción!G14/[1]Producción!F14-1</f>
        <v>-6.1848384168016191E-2</v>
      </c>
      <c r="G13" s="125">
        <f>+[1]Producción!H14/[1]Producción!G14-1</f>
        <v>0.18425207515348063</v>
      </c>
      <c r="H13" s="125">
        <f>+[1]Producción!I14/[1]Producción!H14-1</f>
        <v>0.27803311288065524</v>
      </c>
      <c r="I13" s="125">
        <f>+[1]Producción!J14/[1]Producción!I14-1</f>
        <v>9.258322157983323E-2</v>
      </c>
      <c r="J13" s="125">
        <f>+[1]Producción!K14/[1]Producción!J14-1</f>
        <v>-3.8240577509901508E-3</v>
      </c>
      <c r="K13" s="125">
        <f>+[1]Producción!L14/[1]Producción!K14-1</f>
        <v>8.5891739795930677E-2</v>
      </c>
    </row>
    <row r="16" spans="1:11" x14ac:dyDescent="0.2">
      <c r="A16" s="259" t="s">
        <v>8</v>
      </c>
      <c r="B16" s="264" t="s">
        <v>563</v>
      </c>
      <c r="C16" s="293"/>
      <c r="D16" s="293"/>
      <c r="E16" s="293"/>
      <c r="F16" s="293"/>
      <c r="G16" s="293"/>
      <c r="H16" s="293"/>
      <c r="I16" s="293"/>
      <c r="J16" s="293"/>
      <c r="K16" s="259"/>
    </row>
    <row r="17" spans="1:11" x14ac:dyDescent="0.2">
      <c r="A17" s="326"/>
      <c r="B17" s="326" t="s">
        <v>675</v>
      </c>
      <c r="C17" s="110"/>
      <c r="D17" s="110"/>
      <c r="E17" s="110"/>
      <c r="F17" s="110"/>
      <c r="G17" s="110"/>
      <c r="H17" s="110"/>
      <c r="I17" s="110"/>
      <c r="J17" s="110"/>
      <c r="K17" s="6"/>
    </row>
    <row r="19" spans="1:11" x14ac:dyDescent="0.2"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1" x14ac:dyDescent="0.2"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1" x14ac:dyDescent="0.2"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1" ht="15" x14ac:dyDescent="0.25">
      <c r="A22"/>
      <c r="B22"/>
      <c r="C22"/>
      <c r="D22"/>
      <c r="E22"/>
      <c r="F22" s="131"/>
      <c r="G22" s="131"/>
      <c r="H22" s="131"/>
      <c r="I22" s="131"/>
      <c r="J22" s="131"/>
    </row>
    <row r="23" spans="1:11" ht="15" x14ac:dyDescent="0.25">
      <c r="A23"/>
      <c r="B23"/>
      <c r="C23"/>
      <c r="D23"/>
      <c r="E23"/>
      <c r="F23" s="131"/>
      <c r="G23" s="131"/>
      <c r="H23" s="131"/>
      <c r="I23" s="131"/>
      <c r="J23" s="131"/>
    </row>
    <row r="24" spans="1:11" ht="15" x14ac:dyDescent="0.25">
      <c r="D24"/>
      <c r="E24"/>
      <c r="F24" s="131"/>
      <c r="G24" s="131"/>
      <c r="H24" s="131"/>
      <c r="I24" s="131"/>
      <c r="J24" s="131"/>
    </row>
    <row r="25" spans="1:11" ht="15" x14ac:dyDescent="0.25">
      <c r="D25"/>
      <c r="E25"/>
      <c r="F25" s="131"/>
      <c r="G25" s="131"/>
      <c r="H25" s="131"/>
      <c r="I25" s="131"/>
      <c r="J25" s="131"/>
    </row>
    <row r="26" spans="1:11" ht="15" x14ac:dyDescent="0.25">
      <c r="D26"/>
      <c r="E26"/>
      <c r="F26" s="131"/>
      <c r="G26" s="131"/>
      <c r="H26" s="131"/>
      <c r="I26" s="131"/>
      <c r="J26" s="131"/>
    </row>
    <row r="27" spans="1:11" ht="15" x14ac:dyDescent="0.25">
      <c r="D27"/>
      <c r="E27"/>
      <c r="F27" s="131"/>
      <c r="G27" s="131"/>
      <c r="H27" s="131"/>
      <c r="I27" s="131"/>
      <c r="J27" s="131"/>
    </row>
    <row r="28" spans="1:11" ht="15" x14ac:dyDescent="0.25">
      <c r="D28"/>
      <c r="E28"/>
      <c r="F28" s="131"/>
      <c r="G28" s="131"/>
      <c r="H28" s="131"/>
      <c r="I28" s="131"/>
      <c r="J28" s="131"/>
    </row>
    <row r="29" spans="1:11" ht="15" x14ac:dyDescent="0.25">
      <c r="D29"/>
      <c r="E29"/>
    </row>
    <row r="30" spans="1:11" ht="15" x14ac:dyDescent="0.25">
      <c r="D30"/>
      <c r="E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zoomScale="120" zoomScaleNormal="120" workbookViewId="0">
      <selection activeCell="B1" sqref="B1"/>
    </sheetView>
  </sheetViews>
  <sheetFormatPr baseColWidth="10" defaultColWidth="11.5703125" defaultRowHeight="12" x14ac:dyDescent="0.2"/>
  <cols>
    <col min="1" max="1" width="10.42578125" style="1" customWidth="1"/>
    <col min="2" max="2" width="15.28515625" style="23" customWidth="1"/>
    <col min="3" max="5" width="9.5703125" style="1" bestFit="1" customWidth="1"/>
    <col min="6" max="6" width="8.7109375" style="1" bestFit="1" customWidth="1"/>
    <col min="7" max="12" width="9.5703125" style="1" bestFit="1" customWidth="1"/>
    <col min="13" max="16384" width="11.5703125" style="1"/>
  </cols>
  <sheetData>
    <row r="1" spans="1:13" x14ac:dyDescent="0.2">
      <c r="A1" s="2" t="s">
        <v>836</v>
      </c>
    </row>
    <row r="3" spans="1:13" x14ac:dyDescent="0.2">
      <c r="A3" s="4" t="s">
        <v>1</v>
      </c>
      <c r="B3" s="24"/>
      <c r="C3" s="7">
        <v>2009</v>
      </c>
      <c r="D3" s="7">
        <v>2010</v>
      </c>
      <c r="E3" s="7">
        <v>2011</v>
      </c>
      <c r="F3" s="7">
        <v>2012</v>
      </c>
      <c r="G3" s="7">
        <v>2013</v>
      </c>
      <c r="H3" s="7">
        <v>2014</v>
      </c>
      <c r="I3" s="7">
        <v>2015</v>
      </c>
      <c r="J3" s="7">
        <v>2016</v>
      </c>
      <c r="K3" s="7">
        <v>2017</v>
      </c>
      <c r="L3" s="7">
        <v>2018</v>
      </c>
      <c r="M3" s="181"/>
    </row>
    <row r="4" spans="1:13" x14ac:dyDescent="0.2">
      <c r="A4" s="23" t="s">
        <v>76</v>
      </c>
      <c r="B4" s="23" t="s">
        <v>551</v>
      </c>
      <c r="C4" s="53">
        <v>63.886000000000003</v>
      </c>
      <c r="D4" s="53">
        <v>75.25</v>
      </c>
      <c r="E4" s="53">
        <v>68.153000000000006</v>
      </c>
      <c r="F4" s="53">
        <v>76.632999999999996</v>
      </c>
      <c r="G4" s="53">
        <v>81.600999999999999</v>
      </c>
      <c r="H4" s="53">
        <v>80.744705331336178</v>
      </c>
      <c r="I4" s="53">
        <v>81.218836460675988</v>
      </c>
      <c r="J4" s="53">
        <v>82.833165829128973</v>
      </c>
      <c r="K4" s="53">
        <v>87.338844937702021</v>
      </c>
      <c r="L4" s="53">
        <v>91.720871923662003</v>
      </c>
    </row>
    <row r="5" spans="1:13" x14ac:dyDescent="0.2">
      <c r="A5" s="23" t="s">
        <v>77</v>
      </c>
      <c r="B5" s="23" t="s">
        <v>549</v>
      </c>
      <c r="C5" s="53">
        <v>2205.9829885631998</v>
      </c>
      <c r="D5" s="53">
        <v>2283.4306457951998</v>
      </c>
      <c r="E5" s="53">
        <v>1977.5279514672</v>
      </c>
      <c r="F5" s="53">
        <v>2518.4485164959997</v>
      </c>
      <c r="G5" s="53">
        <v>2792.9055957792002</v>
      </c>
      <c r="H5" s="53">
        <v>2626.8967183653485</v>
      </c>
      <c r="I5" s="53">
        <v>2472.4680419884821</v>
      </c>
      <c r="J5" s="53">
        <v>2574.9507736195465</v>
      </c>
      <c r="K5" s="53">
        <v>2136.8142687986774</v>
      </c>
      <c r="L5" s="53">
        <v>2455.6923920999998</v>
      </c>
    </row>
    <row r="6" spans="1:13" x14ac:dyDescent="0.2">
      <c r="A6" s="1" t="s">
        <v>78</v>
      </c>
      <c r="B6" s="23" t="s">
        <v>551</v>
      </c>
      <c r="C6" s="53">
        <v>19.984000000000002</v>
      </c>
      <c r="D6" s="53">
        <v>28.521000000000001</v>
      </c>
      <c r="E6" s="53">
        <v>27.690999999999999</v>
      </c>
      <c r="F6" s="53">
        <v>28.597000000000001</v>
      </c>
      <c r="G6" s="53">
        <v>25.382000000000001</v>
      </c>
      <c r="H6" s="53">
        <v>24.996755613041003</v>
      </c>
      <c r="I6" s="53">
        <v>28.536172395154004</v>
      </c>
      <c r="J6" s="53">
        <v>20.937704457785006</v>
      </c>
      <c r="K6" s="53">
        <v>19.16807146044972</v>
      </c>
      <c r="L6" s="53">
        <v>20.263746891207003</v>
      </c>
    </row>
    <row r="7" spans="1:13" x14ac:dyDescent="0.2">
      <c r="A7" s="1" t="s">
        <v>79</v>
      </c>
      <c r="B7" s="23" t="s">
        <v>549</v>
      </c>
      <c r="C7" s="53">
        <v>67760.728210454399</v>
      </c>
      <c r="D7" s="53">
        <v>75336.3843302928</v>
      </c>
      <c r="E7" s="53">
        <v>89539.662597105591</v>
      </c>
      <c r="F7" s="53">
        <v>116060.757470592</v>
      </c>
      <c r="G7" s="53">
        <v>123015.9925387008</v>
      </c>
      <c r="H7" s="53">
        <v>139507.12620435571</v>
      </c>
      <c r="I7" s="53">
        <v>102146.34073941292</v>
      </c>
      <c r="J7" s="53">
        <v>105576.2051276092</v>
      </c>
      <c r="K7" s="53">
        <v>118833.89693337481</v>
      </c>
      <c r="L7" s="53">
        <v>83077</v>
      </c>
    </row>
    <row r="8" spans="1:13" x14ac:dyDescent="0.2">
      <c r="A8" s="1" t="s">
        <v>80</v>
      </c>
      <c r="B8" s="23" t="s">
        <v>551</v>
      </c>
      <c r="C8" s="53">
        <v>7.2750000000000004</v>
      </c>
      <c r="D8" s="53">
        <v>9.1549999999999994</v>
      </c>
      <c r="E8" s="53">
        <v>7.6230000000000002</v>
      </c>
      <c r="F8" s="53">
        <v>7.2030000000000003</v>
      </c>
      <c r="G8" s="53">
        <v>6.74</v>
      </c>
      <c r="H8" s="53">
        <v>6.293963002262001</v>
      </c>
      <c r="I8" s="53">
        <v>6.0527784321219995</v>
      </c>
      <c r="J8" s="53">
        <v>5.9814876763369993</v>
      </c>
      <c r="K8" s="53">
        <v>6.3709393396840115</v>
      </c>
      <c r="L8" s="53">
        <v>6.0851587518769996</v>
      </c>
    </row>
    <row r="9" spans="1:13" x14ac:dyDescent="0.2">
      <c r="A9" s="1" t="s">
        <v>81</v>
      </c>
      <c r="B9" s="23" t="s">
        <v>551</v>
      </c>
      <c r="C9" s="152">
        <v>989.49972398399996</v>
      </c>
      <c r="D9" s="152">
        <v>1085.3840793740001</v>
      </c>
      <c r="E9" s="152">
        <v>1099.8434442309999</v>
      </c>
      <c r="F9" s="152">
        <v>1166.6150049299997</v>
      </c>
      <c r="G9" s="152">
        <v>1175.1802811399998</v>
      </c>
      <c r="H9" s="152">
        <v>1475.1202189990136</v>
      </c>
      <c r="I9" s="152">
        <v>1425.7065986366999</v>
      </c>
      <c r="J9" s="152">
        <v>1481.6489741627802</v>
      </c>
      <c r="K9" s="152">
        <v>1504.2967809640002</v>
      </c>
      <c r="L9" s="152">
        <v>1475.217302390412</v>
      </c>
    </row>
    <row r="10" spans="1:13" x14ac:dyDescent="0.2">
      <c r="A10" s="1" t="s">
        <v>82</v>
      </c>
      <c r="B10" s="23" t="s">
        <v>549</v>
      </c>
      <c r="C10" s="53">
        <v>324000</v>
      </c>
      <c r="D10" s="53">
        <v>157000</v>
      </c>
      <c r="E10" s="53">
        <v>91000</v>
      </c>
      <c r="F10" s="53">
        <v>80000</v>
      </c>
      <c r="G10" s="53">
        <v>130000</v>
      </c>
      <c r="H10" s="53">
        <v>101887.98579999999</v>
      </c>
      <c r="I10" s="53">
        <v>104720.8</v>
      </c>
      <c r="J10" s="53">
        <v>110023.3653</v>
      </c>
      <c r="K10" s="53">
        <v>119212.3447</v>
      </c>
      <c r="L10" s="53">
        <v>139970.0288</v>
      </c>
    </row>
    <row r="12" spans="1:13" x14ac:dyDescent="0.2">
      <c r="A12" s="259" t="s">
        <v>8</v>
      </c>
      <c r="B12" s="264" t="s">
        <v>563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3" x14ac:dyDescent="0.2">
      <c r="B13" s="23" t="s">
        <v>837</v>
      </c>
    </row>
    <row r="14" spans="1:13" x14ac:dyDescent="0.2">
      <c r="A14" s="6"/>
      <c r="B14" s="326" t="s">
        <v>71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6" spans="1:13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5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ht="15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15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1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5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73</vt:i4>
      </vt:variant>
    </vt:vector>
  </HeadingPairs>
  <TitlesOfParts>
    <vt:vector size="73" baseType="lpstr">
      <vt:lpstr>PBI</vt:lpstr>
      <vt:lpstr>Macro</vt:lpstr>
      <vt:lpstr>Actividad</vt:lpstr>
      <vt:lpstr>Catastro</vt:lpstr>
      <vt:lpstr>Restringidas</vt:lpstr>
      <vt:lpstr>Ránking</vt:lpstr>
      <vt:lpstr>Producción</vt:lpstr>
      <vt:lpstr>Variación</vt:lpstr>
      <vt:lpstr>Reservas</vt:lpstr>
      <vt:lpstr>Reservas nacionales</vt:lpstr>
      <vt:lpstr>Reservas mundiales</vt:lpstr>
      <vt:lpstr>Exportaciones</vt:lpstr>
      <vt:lpstr>Destino export</vt:lpstr>
      <vt:lpstr>Export Min</vt:lpstr>
      <vt:lpstr>Precios</vt:lpstr>
      <vt:lpstr>Cu-Países</vt:lpstr>
      <vt:lpstr>Cu-Empresas</vt:lpstr>
      <vt:lpstr>Cu-Regiones</vt:lpstr>
      <vt:lpstr>Cu-Estrato</vt:lpstr>
      <vt:lpstr>Cu-Export</vt:lpstr>
      <vt:lpstr>Cu-Destino</vt:lpstr>
      <vt:lpstr>Au-Países</vt:lpstr>
      <vt:lpstr>Au-Empresas</vt:lpstr>
      <vt:lpstr>Au-Regiones</vt:lpstr>
      <vt:lpstr>Au-Estrato</vt:lpstr>
      <vt:lpstr>Au-Export</vt:lpstr>
      <vt:lpstr>Au-Destino</vt:lpstr>
      <vt:lpstr>Ag-Países</vt:lpstr>
      <vt:lpstr>Ag-Empresas</vt:lpstr>
      <vt:lpstr>Ag-Regiones</vt:lpstr>
      <vt:lpstr>Ag-Estrato</vt:lpstr>
      <vt:lpstr>Ag-Export</vt:lpstr>
      <vt:lpstr>Ag-Destino</vt:lpstr>
      <vt:lpstr>Zn-Países</vt:lpstr>
      <vt:lpstr>Zn-Empresas</vt:lpstr>
      <vt:lpstr>Zn-Regiones</vt:lpstr>
      <vt:lpstr>Zn-Estrato</vt:lpstr>
      <vt:lpstr>Zn-Export</vt:lpstr>
      <vt:lpstr>Zn-Destino</vt:lpstr>
      <vt:lpstr>Pb-Países</vt:lpstr>
      <vt:lpstr>Pb-Empresas</vt:lpstr>
      <vt:lpstr>Pb-Regiones</vt:lpstr>
      <vt:lpstr>Pb-Estrato</vt:lpstr>
      <vt:lpstr>Pb-Export</vt:lpstr>
      <vt:lpstr>Pb-Destino</vt:lpstr>
      <vt:lpstr>Fe-Producción</vt:lpstr>
      <vt:lpstr>Fe-Export</vt:lpstr>
      <vt:lpstr>Fe-Destino</vt:lpstr>
      <vt:lpstr>Sn-Países</vt:lpstr>
      <vt:lpstr>Sn-Producción</vt:lpstr>
      <vt:lpstr>Sn-Export</vt:lpstr>
      <vt:lpstr>Sn-Destino</vt:lpstr>
      <vt:lpstr>Mo-Países</vt:lpstr>
      <vt:lpstr>Mo-Empresas</vt:lpstr>
      <vt:lpstr>Mo-Regiones</vt:lpstr>
      <vt:lpstr>Mo-Export</vt:lpstr>
      <vt:lpstr>Mo-Destino</vt:lpstr>
      <vt:lpstr>No Metálico</vt:lpstr>
      <vt:lpstr>NM-Regiones</vt:lpstr>
      <vt:lpstr>NM-Export</vt:lpstr>
      <vt:lpstr>Inversión Minera</vt:lpstr>
      <vt:lpstr>Inversión-Empresas</vt:lpstr>
      <vt:lpstr>Inversión-Regiones</vt:lpstr>
      <vt:lpstr>Inversión-Rubros</vt:lpstr>
      <vt:lpstr>Inversión-Regiones2</vt:lpstr>
      <vt:lpstr>Empleo</vt:lpstr>
      <vt:lpstr>Empleo-Género</vt:lpstr>
      <vt:lpstr>Empleo-Regiones</vt:lpstr>
      <vt:lpstr>Empleo-Procedencia</vt:lpstr>
      <vt:lpstr>Fatales</vt:lpstr>
      <vt:lpstr>Transferencias</vt:lpstr>
      <vt:lpstr>Transferencias2</vt:lpstr>
      <vt:lpstr>Reg.Tributario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Santiago Arbe</cp:lastModifiedBy>
  <cp:lastPrinted>2018-05-07T23:49:03Z</cp:lastPrinted>
  <dcterms:created xsi:type="dcterms:W3CDTF">2015-03-10T15:40:07Z</dcterms:created>
  <dcterms:modified xsi:type="dcterms:W3CDTF">2020-06-08T23:07:23Z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{F2FED06C-A395-428A-BF5F-05EE5FB5B5E0}</vt:lpwstr>
  </property>
</Properties>
</file>