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<sst xmlns="http://schemas.openxmlformats.org/spreadsheetml/2006/main" count="486" uniqueCount="238">
  <si>
    <t>UBICACIÓN</t>
  </si>
  <si>
    <t>DISTRITO</t>
  </si>
  <si>
    <t>PROVINCIA</t>
  </si>
  <si>
    <t>EMPRESA MINERA</t>
  </si>
  <si>
    <t>UNIDAD MINERA</t>
  </si>
  <si>
    <t>COMPAÑIA DE MINAS BUENAVENTURA S.A.A.</t>
  </si>
  <si>
    <t>ORCOPAMPA</t>
  </si>
  <si>
    <t>CASTILLA</t>
  </si>
  <si>
    <t>AREQUIPA</t>
  </si>
  <si>
    <t>COMPAÑIA MINERA ERIKA S.A.C.</t>
  </si>
  <si>
    <t>ACUMULACION OCOÑA DOS</t>
  </si>
  <si>
    <t>RIO GRANDE</t>
  </si>
  <si>
    <t>CONDESUYOS</t>
  </si>
  <si>
    <t>ACUMULACION OCOÑA TRES</t>
  </si>
  <si>
    <t>ACUMULACION OCOÑA UNO</t>
  </si>
  <si>
    <t>JUPITER Nº 7-41-A</t>
  </si>
  <si>
    <t>JUPITER Nº 7-41-B</t>
  </si>
  <si>
    <t>SAN FRANCISCO</t>
  </si>
  <si>
    <t>SAN JUAN DE CHORUNGA</t>
  </si>
  <si>
    <t>EL MISTI GOLD S.A.C.</t>
  </si>
  <si>
    <t>ANDES 1</t>
  </si>
  <si>
    <t>TURPAY</t>
  </si>
  <si>
    <t>GRAU</t>
  </si>
  <si>
    <t>APURIMAC</t>
  </si>
  <si>
    <t>INVERSIONES MINERAS DEL SUR S.A.</t>
  </si>
  <si>
    <t>ANTAPITE</t>
  </si>
  <si>
    <t>CORDOVA</t>
  </si>
  <si>
    <t>HUAYTARA</t>
  </si>
  <si>
    <t>HUANCAVELICA</t>
  </si>
  <si>
    <t>CARAVELI</t>
  </si>
  <si>
    <t>MADRE DE DIOS</t>
  </si>
  <si>
    <t>M.D.D.</t>
  </si>
  <si>
    <t>REGIONAL</t>
  </si>
  <si>
    <t>MINERA PAULA 49 S.A.C.</t>
  </si>
  <si>
    <t>CHAQUELLE</t>
  </si>
  <si>
    <t>CHOCO</t>
  </si>
  <si>
    <t>COMPAÑIA MINERA DE SANDIA S.A.C.</t>
  </si>
  <si>
    <t>ANTONIETA</t>
  </si>
  <si>
    <t>ALTO INAMBARI</t>
  </si>
  <si>
    <t>SANDIA</t>
  </si>
  <si>
    <t>PUNO</t>
  </si>
  <si>
    <t>CORPORACION MINERA ANANEA S.A.</t>
  </si>
  <si>
    <t>ANA MARIA</t>
  </si>
  <si>
    <t>ANANEA</t>
  </si>
  <si>
    <t>SAN ANTONIO DE PUTINA</t>
  </si>
  <si>
    <t>MATRIX GOLD MINING INVESTMENT S.A.</t>
  </si>
  <si>
    <t>IGOR</t>
  </si>
  <si>
    <t>LUCMA</t>
  </si>
  <si>
    <t>GRAN CHIMU</t>
  </si>
  <si>
    <t>LA LIBERTAD</t>
  </si>
  <si>
    <t>BHP BILLITON TINTAYA S.A.</t>
  </si>
  <si>
    <t>TINTAYA</t>
  </si>
  <si>
    <t>ESPINAR</t>
  </si>
  <si>
    <t>CUSCO</t>
  </si>
  <si>
    <t>CASTROVIRREYNA COMPAÑIA MINERA S.A.</t>
  </si>
  <si>
    <t>SAN GENARO</t>
  </si>
  <si>
    <t>SANTA ANA</t>
  </si>
  <si>
    <t>CASTROVIRREYNA</t>
  </si>
  <si>
    <t>CEDIMIN S.A.C.</t>
  </si>
  <si>
    <t>ACUMULACION ANCOYO</t>
  </si>
  <si>
    <t>CHACHAS</t>
  </si>
  <si>
    <t>JULCANI</t>
  </si>
  <si>
    <t>CCOCHACCASA</t>
  </si>
  <si>
    <t>ANGARAES</t>
  </si>
  <si>
    <t>COMPAÑIA MINERA ARES S.A.C.</t>
  </si>
  <si>
    <t>ARCATA</t>
  </si>
  <si>
    <t>CAYARANI</t>
  </si>
  <si>
    <t>SELENE</t>
  </si>
  <si>
    <t>COTARUSE</t>
  </si>
  <si>
    <t>AYMARAES</t>
  </si>
  <si>
    <t>COMPAÑIA MINERA ATACOCHA S.A.</t>
  </si>
  <si>
    <t>ATACOCHA</t>
  </si>
  <si>
    <t>YANACANCHA</t>
  </si>
  <si>
    <t>PASCO</t>
  </si>
  <si>
    <t>COMPAÑIA MINERA CONDESTABLE S.A.A.</t>
  </si>
  <si>
    <t>CONDESTABLE</t>
  </si>
  <si>
    <t>MALA</t>
  </si>
  <si>
    <t>CAÑETE</t>
  </si>
  <si>
    <t>LIMA</t>
  </si>
  <si>
    <t>RAUL</t>
  </si>
  <si>
    <t>COMPAÑIA MINERA HUARON S.A.</t>
  </si>
  <si>
    <t>HUARON</t>
  </si>
  <si>
    <t>HUAYLLAY</t>
  </si>
  <si>
    <t>COMPAÑIA MINERA PODEROSA S.A.</t>
  </si>
  <si>
    <t>LA PODEROSA DE TRUJILLO</t>
  </si>
  <si>
    <t>PATAZ</t>
  </si>
  <si>
    <t>LIBERTAD</t>
  </si>
  <si>
    <t>COOPERATIVA MINERA MINAS CANARIA LTDA.</t>
  </si>
  <si>
    <t>CATALINA HUANCA</t>
  </si>
  <si>
    <t>CANARIA</t>
  </si>
  <si>
    <t>VICTOR FAJARDO</t>
  </si>
  <si>
    <t>AYACUCHO</t>
  </si>
  <si>
    <t>MINAS ARIRAHUA S.A.</t>
  </si>
  <si>
    <t>BARRENO</t>
  </si>
  <si>
    <t>YANAQUIHUA</t>
  </si>
  <si>
    <t>MINERA YANAQUIHUA S.A.C.</t>
  </si>
  <si>
    <t>ALPACAY</t>
  </si>
  <si>
    <t>PAN AMERICAN SILVER S.A.C.</t>
  </si>
  <si>
    <t>QUIRUVILCA</t>
  </si>
  <si>
    <t>SANTIAGO DE CHUCO</t>
  </si>
  <si>
    <t>SOUTHERN PERU COPPER CORPORATION SUCURSAL DEL PERU</t>
  </si>
  <si>
    <t>CUAJONE 1</t>
  </si>
  <si>
    <t>TORATA</t>
  </si>
  <si>
    <t>MARISCAL NIETO</t>
  </si>
  <si>
    <t>MOQUEGUA</t>
  </si>
  <si>
    <t>TOQUEPALA 1</t>
  </si>
  <si>
    <t>ILABAYA</t>
  </si>
  <si>
    <t>JORGE BASADRE</t>
  </si>
  <si>
    <t>TACNA</t>
  </si>
  <si>
    <t>CONSORCIO DE INGENIEROS EJECUTORES MINEROS S.A.</t>
  </si>
  <si>
    <t>EL COFRE</t>
  </si>
  <si>
    <t>PARATIA</t>
  </si>
  <si>
    <t>LAMPA</t>
  </si>
  <si>
    <t>CHANCADORA CENTAURO S.A.C.</t>
  </si>
  <si>
    <t>QUICAY</t>
  </si>
  <si>
    <t>SIMON BOLIVAR</t>
  </si>
  <si>
    <t>ARES</t>
  </si>
  <si>
    <t>COMPAÑIA MINERA AURIFERA SANTA ROSA S.A.</t>
  </si>
  <si>
    <t>SANTA ROSA-COMARSA</t>
  </si>
  <si>
    <t>ANGASMARCA</t>
  </si>
  <si>
    <t>COMPAÑIA MINERA CARAVELI S.A.C.</t>
  </si>
  <si>
    <t>ACUMULACION VIRUCHA</t>
  </si>
  <si>
    <t>HUANUHUANU</t>
  </si>
  <si>
    <t>CAPITANA</t>
  </si>
  <si>
    <t>LA CAPITANA N° 11</t>
  </si>
  <si>
    <t>PULLO</t>
  </si>
  <si>
    <t>PARINACOCHAS</t>
  </si>
  <si>
    <t>LA CAPITANA Nº 12</t>
  </si>
  <si>
    <t>SAN ANDRES</t>
  </si>
  <si>
    <t>TAMBOJASA</t>
  </si>
  <si>
    <t>CHAPARRA</t>
  </si>
  <si>
    <t>COMPAÑIA MINERA SAN SIMON S.A.</t>
  </si>
  <si>
    <t>LA VIRGEN</t>
  </si>
  <si>
    <t>HUAMACHUCO</t>
  </si>
  <si>
    <t>SANCHEZ CARRION</t>
  </si>
  <si>
    <t>COMPAÑIA MINERA SIPAN S.A.C.</t>
  </si>
  <si>
    <t>SIPAN</t>
  </si>
  <si>
    <t>LLAPA</t>
  </si>
  <si>
    <t>SAN MIGUEL</t>
  </si>
  <si>
    <t>CAJAMARCA</t>
  </si>
  <si>
    <t>CONSORCIO MINERO HORIZONTE S.A.</t>
  </si>
  <si>
    <t>PARCOY DE TRUJILLO</t>
  </si>
  <si>
    <t>PARCOY</t>
  </si>
  <si>
    <t>MINERA AURIFERA CALPA S.A.</t>
  </si>
  <si>
    <t>UNIDAD AURIFERA CALPA</t>
  </si>
  <si>
    <t>MINERA AURIFERA RETAMAS S.A.</t>
  </si>
  <si>
    <t>RETAMAS</t>
  </si>
  <si>
    <t>MINERA BARRICK MISQUICHILCA S.A.</t>
  </si>
  <si>
    <t>PIERINA</t>
  </si>
  <si>
    <t>JANGAS</t>
  </si>
  <si>
    <t>HUARAZ</t>
  </si>
  <si>
    <t>ANCASH</t>
  </si>
  <si>
    <t>MINERA LAYTARUMA S.A.</t>
  </si>
  <si>
    <t>LAYTARUMA</t>
  </si>
  <si>
    <t>JAQUI</t>
  </si>
  <si>
    <t>MINERA YANACOCHA S.R.L.</t>
  </si>
  <si>
    <t>CHAUPILOMA OESTE</t>
  </si>
  <si>
    <t>CHAUPILOMA SUR</t>
  </si>
  <si>
    <t>ENCAÑADA</t>
  </si>
  <si>
    <t>REFRACTARIOS PERUANOS S.A.</t>
  </si>
  <si>
    <t>ACUMULACION LOS INCAS I</t>
  </si>
  <si>
    <t>COMPAÑIA MINERA AURIFERA AUREX S.A.</t>
  </si>
  <si>
    <t>ANDES</t>
  </si>
  <si>
    <t>ARUNTANI S.A.C.</t>
  </si>
  <si>
    <t>FLORENCIA</t>
  </si>
  <si>
    <t>CARUMAS</t>
  </si>
  <si>
    <t>SANTA ROSA</t>
  </si>
  <si>
    <t>COMPAÑIA AURIFERA REAL AVENTURA S.A.C.</t>
  </si>
  <si>
    <t>CULEBRILLAS</t>
  </si>
  <si>
    <t>COMPAÑIA MINERA SAN NICOLAS S.A.</t>
  </si>
  <si>
    <t>COLORADA</t>
  </si>
  <si>
    <t>HUALGAYOC</t>
  </si>
  <si>
    <t>COMPAÑIA MINERA NUEVA CALIFORNIA S.A.</t>
  </si>
  <si>
    <t>NUEVA CALIFORNIA</t>
  </si>
  <si>
    <t>YUNGAY</t>
  </si>
  <si>
    <t>DOE RUN PERU S.R.L.</t>
  </si>
  <si>
    <t>C.M.LA OROYA-REFINACION 1 Y 2</t>
  </si>
  <si>
    <t>LA OROYA</t>
  </si>
  <si>
    <t>YAULI</t>
  </si>
  <si>
    <t>JUNIN</t>
  </si>
  <si>
    <t>REF.DE COBRE-ILO</t>
  </si>
  <si>
    <t>PACOCHA</t>
  </si>
  <si>
    <t>ILO</t>
  </si>
  <si>
    <t>REGION</t>
  </si>
  <si>
    <r>
      <t>FUENTE:</t>
    </r>
    <r>
      <rPr>
        <sz val="12"/>
        <rFont val="Arial"/>
        <family val="2"/>
      </rPr>
      <t xml:space="preserve">  DIRECCIÓN GENERAL DE MINERÍA - PDM - Estadística Minera</t>
    </r>
  </si>
  <si>
    <t>- FLOTACIÓN</t>
  </si>
  <si>
    <t>GRAN Y MEDIANA MINERÍA</t>
  </si>
  <si>
    <t>- GRAVIMETRÍA</t>
  </si>
  <si>
    <t>PEQUEÑA MINERÍA</t>
  </si>
  <si>
    <t>- LIXIVIACIÓN</t>
  </si>
  <si>
    <t>3.- REFINACIÓN</t>
  </si>
  <si>
    <t>- PRECIPITACIÓN</t>
  </si>
  <si>
    <t>- OTROS</t>
  </si>
  <si>
    <t>PRODUCTORES ARTESANALES (*)</t>
  </si>
  <si>
    <t>( * )   Cifras Estimadas</t>
  </si>
  <si>
    <t>PRODUCCIÓN MINERA METÁLICA DE ORO  (Grs.f) - 2004</t>
  </si>
  <si>
    <t>1.- CONCENTRACIÓN E HIDROMETALURGIA</t>
  </si>
  <si>
    <t>ORCOPAMPA 15</t>
  </si>
  <si>
    <t>S.M.R.L. REY DE ORO DE MADRE DE DIOS</t>
  </si>
  <si>
    <t>REY DE ORO</t>
  </si>
  <si>
    <t>MANU</t>
  </si>
  <si>
    <t>SANTAMARIA CCORI, LUCIO</t>
  </si>
  <si>
    <t>LOS AMIGOS</t>
  </si>
  <si>
    <t>HUEPETUHE</t>
  </si>
  <si>
    <t>MINERIA ARTESANAL</t>
  </si>
  <si>
    <t>AGUILAR CHOQUE, FLORENCIO</t>
  </si>
  <si>
    <t>PLAYA IRMA</t>
  </si>
  <si>
    <t>PLAYA MARTA</t>
  </si>
  <si>
    <t>INAMBARI</t>
  </si>
  <si>
    <t>TAMBOPATA</t>
  </si>
  <si>
    <t>SAN LORENSO</t>
  </si>
  <si>
    <t>CESPEDES FERNANDEZ, ERIKA</t>
  </si>
  <si>
    <t>PLAYA ESTHER</t>
  </si>
  <si>
    <t>LABERINTO</t>
  </si>
  <si>
    <t>MENDOZA PUCLLA, ANTOLINA</t>
  </si>
  <si>
    <t>FIDEL II</t>
  </si>
  <si>
    <t>QUISPE CASTRO, FORTUNATO</t>
  </si>
  <si>
    <t>PLAYA ISABEL  PRIMERO</t>
  </si>
  <si>
    <t>ZUBIZARRETA ESPINOZA, CRISOLOGO</t>
  </si>
  <si>
    <t>APOGEO</t>
  </si>
  <si>
    <t>DOMINGO I</t>
  </si>
  <si>
    <t>JOSE I</t>
  </si>
  <si>
    <t>PLAYA  VICTORIA</t>
  </si>
  <si>
    <t>SANTA LUCIA</t>
  </si>
  <si>
    <t>LUCANAS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</si>
  <si>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</si>
  <si>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</si>
  <si>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</si>
  <si>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</si>
  <si>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</si>
  <si>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</si>
  <si>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</si>
  <si>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</si>
  <si>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</si>
  <si>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</si>
  <si>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</si>
  <si>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</si>
  <si>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ENE-DIC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</si>
</sst>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6">
    <font>
      <sz val="10"/>
      <name val="Arial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6"/>
      <name val="Georgia"/>
      <family val="1"/>
    </font>
    <font>
      <sz val="16"/>
      <name val="Tahoma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3" fontId="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 horizontal="left"/>
    </xf>
    <xf numFmtId="3" fontId="4" fillId="0" borderId="9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10" fillId="3" borderId="5" xfId="0" applyFont="1" applyFill="1" applyBorder="1" applyAlignment="1" applyProtection="1">
      <alignment horizontal="left"/>
      <protection locked="0"/>
    </xf>
    <xf numFmtId="0" fontId="11" fillId="3" borderId="0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3" fontId="12" fillId="3" borderId="12" xfId="0" applyNumberFormat="1" applyFont="1" applyFill="1" applyBorder="1" applyAlignment="1">
      <alignment horizontal="right"/>
    </xf>
    <xf numFmtId="0" fontId="13" fillId="0" borderId="5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3" fontId="13" fillId="0" borderId="10" xfId="0" applyNumberFormat="1" applyFont="1" applyBorder="1" applyAlignment="1">
      <alignment horizontal="left"/>
    </xf>
    <xf numFmtId="0" fontId="14" fillId="4" borderId="5" xfId="0" applyFont="1" applyFill="1" applyBorder="1" applyAlignment="1" applyProtection="1" quotePrefix="1">
      <alignment horizontal="left"/>
      <protection locked="0"/>
    </xf>
    <xf numFmtId="0" fontId="14" fillId="4" borderId="0" xfId="0" applyFont="1" applyFill="1" applyBorder="1" applyAlignment="1" applyProtection="1" quotePrefix="1">
      <alignment horizontal="left"/>
      <protection locked="0"/>
    </xf>
    <xf numFmtId="0" fontId="14" fillId="4" borderId="2" xfId="0" applyFont="1" applyFill="1" applyBorder="1" applyAlignment="1" applyProtection="1" quotePrefix="1">
      <alignment horizontal="left"/>
      <protection locked="0"/>
    </xf>
    <xf numFmtId="0" fontId="0" fillId="4" borderId="2" xfId="0" applyFont="1" applyFill="1" applyBorder="1" applyAlignment="1">
      <alignment horizontal="left"/>
    </xf>
    <xf numFmtId="3" fontId="12" fillId="4" borderId="12" xfId="0" applyNumberFormat="1" applyFont="1" applyFill="1" applyBorder="1" applyAlignment="1">
      <alignment horizontal="right"/>
    </xf>
    <xf numFmtId="2" fontId="5" fillId="5" borderId="13" xfId="0" applyNumberFormat="1" applyFont="1" applyFill="1" applyBorder="1" applyAlignment="1" applyProtection="1">
      <alignment horizontal="center"/>
      <protection locked="0"/>
    </xf>
    <xf numFmtId="0" fontId="5" fillId="5" borderId="14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3" fontId="7" fillId="5" borderId="15" xfId="0" applyNumberFormat="1" applyFont="1" applyFill="1" applyBorder="1" applyAlignment="1">
      <alignment/>
    </xf>
    <xf numFmtId="3" fontId="7" fillId="5" borderId="16" xfId="0" applyNumberFormat="1" applyFont="1" applyFill="1" applyBorder="1" applyAlignment="1">
      <alignment/>
    </xf>
    <xf numFmtId="3" fontId="7" fillId="5" borderId="15" xfId="0" applyNumberFormat="1" applyFont="1" applyFill="1" applyBorder="1" applyAlignment="1">
      <alignment horizontal="right"/>
    </xf>
    <xf numFmtId="0" fontId="10" fillId="3" borderId="2" xfId="0" applyFont="1" applyFill="1" applyBorder="1" applyAlignment="1" applyProtection="1">
      <alignment horizontal="left"/>
      <protection locked="0"/>
    </xf>
    <xf numFmtId="0" fontId="15" fillId="3" borderId="0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left"/>
    </xf>
    <xf numFmtId="3" fontId="12" fillId="3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5" borderId="16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left"/>
    </xf>
    <xf numFmtId="3" fontId="12" fillId="3" borderId="0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>
      <alignment horizontal="left"/>
    </xf>
    <xf numFmtId="3" fontId="12" fillId="4" borderId="0" xfId="0" applyNumberFormat="1" applyFont="1" applyFill="1" applyBorder="1" applyAlignment="1">
      <alignment horizontal="right"/>
    </xf>
    <xf numFmtId="3" fontId="7" fillId="5" borderId="17" xfId="0" applyNumberFormat="1" applyFont="1" applyFill="1" applyBorder="1" applyAlignment="1">
      <alignment/>
    </xf>
    <xf numFmtId="3" fontId="7" fillId="5" borderId="17" xfId="0" applyNumberFormat="1" applyFont="1" applyFill="1" applyBorder="1" applyAlignment="1">
      <alignment horizontal="right"/>
    </xf>
    <xf numFmtId="3" fontId="12" fillId="4" borderId="10" xfId="0" applyNumberFormat="1" applyFont="1" applyFill="1" applyBorder="1" applyAlignment="1">
      <alignment horizontal="right"/>
    </xf>
    <xf numFmtId="3" fontId="13" fillId="0" borderId="12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8" fillId="2" borderId="1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19</xdr:col>
      <xdr:colOff>47625</xdr:colOff>
      <xdr:row>2</xdr:row>
      <xdr:rowOff>38100</xdr:rowOff>
    </xdr:to>
    <xdr:sp>
      <xdr:nvSpPr>
        <xdr:cNvPr id="1" name="Line 2"/>
        <xdr:cNvSpPr>
          <a:spLocks/>
        </xdr:cNvSpPr>
      </xdr:nvSpPr>
      <xdr:spPr>
        <a:xfrm flipV="1">
          <a:off x="0" y="304800"/>
          <a:ext cx="2425065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0</xdr:row>
      <xdr:rowOff>76200</xdr:rowOff>
    </xdr:from>
    <xdr:to>
      <xdr:col>19</xdr:col>
      <xdr:colOff>28575</xdr:colOff>
      <xdr:row>2</xdr:row>
      <xdr:rowOff>57150</xdr:rowOff>
    </xdr:to>
    <xdr:sp>
      <xdr:nvSpPr>
        <xdr:cNvPr id="2" name="Line 4"/>
        <xdr:cNvSpPr>
          <a:spLocks/>
        </xdr:cNvSpPr>
      </xdr:nvSpPr>
      <xdr:spPr>
        <a:xfrm>
          <a:off x="24231600" y="76200"/>
          <a:ext cx="0" cy="24765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3"/>
  <sheetViews>
    <sheetView tabSelected="1" zoomScale="75" zoomScaleNormal="75" workbookViewId="0" topLeftCell="A1">
      <selection activeCell="B3" sqref="B3"/>
    </sheetView>
  </sheetViews>
  <sheetFormatPr defaultColWidth="11.421875" defaultRowHeight="12.75"/>
  <cols>
    <col min="1" max="1" width="2.28125" style="1" customWidth="1"/>
    <col min="2" max="2" width="76.7109375" style="6" bestFit="1" customWidth="1"/>
    <col min="3" max="3" width="38.28125" style="6" bestFit="1" customWidth="1"/>
    <col min="4" max="4" width="19.8515625" style="8" hidden="1" customWidth="1"/>
    <col min="5" max="5" width="29.7109375" style="8" hidden="1" customWidth="1"/>
    <col min="6" max="6" width="21.140625" style="8" bestFit="1" customWidth="1"/>
    <col min="7" max="17" width="17.140625" style="4" customWidth="1"/>
    <col min="18" max="18" width="17.140625" style="4" bestFit="1" customWidth="1"/>
    <col min="19" max="19" width="18.8515625" style="4" bestFit="1" customWidth="1"/>
    <col min="20" max="20" width="0.71875" style="10" customWidth="1"/>
    <col min="21" max="27" width="11.421875" style="10" customWidth="1"/>
    <col min="28" max="16384" width="11.421875" style="1" customWidth="1"/>
  </cols>
  <sheetData>
    <row r="1" spans="1:19" ht="10.5">
      <c r="A1" s="99" t="s">
        <v>195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1"/>
    </row>
    <row r="2" spans="1:19" ht="10.5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4"/>
    </row>
    <row r="3" spans="1:19" ht="10.5">
      <c r="A3" s="2"/>
      <c r="B3" s="5"/>
      <c r="C3" s="5"/>
      <c r="D3" s="7"/>
      <c r="E3" s="7"/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30" ht="5.25" customHeight="1">
      <c r="A4" s="11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  <c r="U4" s="14"/>
      <c r="V4" s="14"/>
      <c r="W4" s="14"/>
      <c r="X4" s="14"/>
      <c r="Y4" s="14"/>
      <c r="Z4" s="14"/>
      <c r="AA4" s="14"/>
      <c r="AB4" s="15"/>
      <c r="AC4" s="15"/>
      <c r="AD4" s="15"/>
    </row>
    <row r="5" spans="1:30" ht="18" customHeight="1">
      <c r="A5" s="84" t="s">
        <v>3</v>
      </c>
      <c r="B5" s="85"/>
      <c r="C5" s="25"/>
      <c r="D5" s="90" t="s">
        <v>0</v>
      </c>
      <c r="E5" s="91"/>
      <c r="F5" s="92"/>
      <c r="G5" s="81">
        <v>2004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14"/>
      <c r="U5" s="14"/>
      <c r="V5" s="14"/>
      <c r="W5" s="14"/>
      <c r="X5" s="14"/>
      <c r="Y5" s="14"/>
      <c r="Z5" s="14"/>
      <c r="AA5" s="14"/>
      <c r="AB5" s="15"/>
      <c r="AC5" s="15"/>
      <c r="AD5" s="15"/>
    </row>
    <row r="6" spans="1:30" ht="18">
      <c r="A6" s="86"/>
      <c r="B6" s="87"/>
      <c r="C6" s="26" t="s">
        <v>4</v>
      </c>
      <c r="D6" s="93" t="s">
        <v>1</v>
      </c>
      <c r="E6" s="93" t="s">
        <v>2</v>
      </c>
      <c r="F6" s="93" t="s">
        <v>183</v>
      </c>
      <c r="G6" s="95" t="s">
        <v>225</v>
      </c>
      <c r="H6" s="79" t="s">
        <v>226</v>
      </c>
      <c r="I6" s="79" t="s">
        <v>227</v>
      </c>
      <c r="J6" s="79" t="s">
        <v>228</v>
      </c>
      <c r="K6" s="79" t="s">
        <v>229</v>
      </c>
      <c r="L6" s="79" t="s">
        <v>230</v>
      </c>
      <c r="M6" s="79" t="s">
        <v>231</v>
      </c>
      <c r="N6" s="79" t="s">
        <v>232</v>
      </c>
      <c r="O6" s="79" t="s">
        <v>233</v>
      </c>
      <c r="P6" s="79" t="s">
        <v>234</v>
      </c>
      <c r="Q6" s="79" t="s">
        <v>235</v>
      </c>
      <c r="R6" s="79" t="s">
        <v>236</v>
      </c>
      <c r="S6" s="97" t="s">
        <v>237</v>
      </c>
      <c r="T6" s="14"/>
      <c r="U6" s="14"/>
      <c r="V6" s="14"/>
      <c r="W6" s="14"/>
      <c r="X6" s="14"/>
      <c r="Y6" s="14"/>
      <c r="Z6" s="14"/>
      <c r="AA6" s="14"/>
      <c r="AB6" s="15"/>
      <c r="AC6" s="15"/>
      <c r="AD6" s="15"/>
    </row>
    <row r="7" spans="1:30" ht="18">
      <c r="A7" s="88"/>
      <c r="B7" s="89"/>
      <c r="C7" s="27"/>
      <c r="D7" s="94"/>
      <c r="E7" s="94"/>
      <c r="F7" s="94"/>
      <c r="G7" s="96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98"/>
      <c r="T7" s="14"/>
      <c r="U7" s="14"/>
      <c r="V7" s="14"/>
      <c r="W7" s="14"/>
      <c r="X7" s="14"/>
      <c r="Y7" s="14"/>
      <c r="Z7" s="14"/>
      <c r="AA7" s="14"/>
      <c r="AB7" s="15"/>
      <c r="AC7" s="15"/>
      <c r="AD7" s="15"/>
    </row>
    <row r="8" spans="1:34" ht="15">
      <c r="A8" s="31"/>
      <c r="B8" s="33"/>
      <c r="C8" s="29"/>
      <c r="D8" s="29"/>
      <c r="E8" s="29"/>
      <c r="F8" s="29"/>
      <c r="G8" s="17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5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9"/>
      <c r="AF8" s="19"/>
      <c r="AG8" s="19"/>
      <c r="AH8" s="19"/>
    </row>
    <row r="9" spans="1:31" ht="20.25">
      <c r="A9" s="41" t="s">
        <v>196</v>
      </c>
      <c r="B9" s="42"/>
      <c r="C9" s="43"/>
      <c r="D9" s="43"/>
      <c r="E9" s="43"/>
      <c r="F9" s="43"/>
      <c r="G9" s="70">
        <f aca="true" t="shared" si="0" ref="G9:S9">SUM(G11,G55,G92,G139,G156)</f>
        <v>17617226.315583006</v>
      </c>
      <c r="H9" s="63">
        <f t="shared" si="0"/>
        <v>16445806.877395002</v>
      </c>
      <c r="I9" s="63">
        <f t="shared" si="0"/>
        <v>13807557.010262001</v>
      </c>
      <c r="J9" s="63">
        <f t="shared" si="0"/>
        <v>14273155.964104999</v>
      </c>
      <c r="K9" s="63">
        <f t="shared" si="0"/>
        <v>13384884.981326</v>
      </c>
      <c r="L9" s="63">
        <f t="shared" si="0"/>
        <v>12963897.088703003</v>
      </c>
      <c r="M9" s="63">
        <f t="shared" si="0"/>
        <v>13253042.396077003</v>
      </c>
      <c r="N9" s="63">
        <f t="shared" si="0"/>
        <v>13529644.706395999</v>
      </c>
      <c r="O9" s="63">
        <f t="shared" si="0"/>
        <v>13848879.708975</v>
      </c>
      <c r="P9" s="63">
        <f t="shared" si="0"/>
        <v>15850569.118922997</v>
      </c>
      <c r="Q9" s="63">
        <f t="shared" si="0"/>
        <v>14591701.321534999</v>
      </c>
      <c r="R9" s="63">
        <f t="shared" si="0"/>
        <v>13657451.896573</v>
      </c>
      <c r="S9" s="44">
        <f t="shared" si="0"/>
        <v>173223817.38585296</v>
      </c>
      <c r="T9" s="14"/>
      <c r="U9" s="14"/>
      <c r="V9" s="14"/>
      <c r="W9" s="14"/>
      <c r="X9" s="14"/>
      <c r="Y9" s="14"/>
      <c r="Z9" s="14"/>
      <c r="AA9" s="14"/>
      <c r="AB9" s="15"/>
      <c r="AC9" s="15"/>
      <c r="AD9" s="15"/>
      <c r="AE9" s="15"/>
    </row>
    <row r="10" spans="1:31" ht="18">
      <c r="A10" s="45"/>
      <c r="B10" s="46"/>
      <c r="C10" s="47"/>
      <c r="D10" s="47"/>
      <c r="E10" s="47"/>
      <c r="F10" s="47"/>
      <c r="G10" s="71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76"/>
      <c r="T10" s="14"/>
      <c r="U10" s="14"/>
      <c r="V10" s="14"/>
      <c r="W10" s="14"/>
      <c r="X10" s="14"/>
      <c r="Y10" s="14"/>
      <c r="Z10" s="14"/>
      <c r="AA10" s="14"/>
      <c r="AB10" s="15"/>
      <c r="AC10" s="15"/>
      <c r="AD10" s="15"/>
      <c r="AE10" s="15"/>
    </row>
    <row r="11" spans="1:31" ht="20.25">
      <c r="A11" s="49" t="s">
        <v>187</v>
      </c>
      <c r="B11" s="50"/>
      <c r="C11" s="51"/>
      <c r="D11" s="52"/>
      <c r="E11" s="52"/>
      <c r="F11" s="52"/>
      <c r="G11" s="72">
        <f>SUM(G13,G32,G40)</f>
        <v>266970.105214</v>
      </c>
      <c r="H11" s="75">
        <f aca="true" t="shared" si="1" ref="H11:S11">SUM(H13,H32,H40)</f>
        <v>306874.402495</v>
      </c>
      <c r="I11" s="75">
        <f t="shared" si="1"/>
        <v>334062.152597</v>
      </c>
      <c r="J11" s="75">
        <f t="shared" si="1"/>
        <v>322371.60350599996</v>
      </c>
      <c r="K11" s="75">
        <f t="shared" si="1"/>
        <v>293695.59477400006</v>
      </c>
      <c r="L11" s="75">
        <f t="shared" si="1"/>
        <v>298328.51476099994</v>
      </c>
      <c r="M11" s="75">
        <f t="shared" si="1"/>
        <v>346925.4815950001</v>
      </c>
      <c r="N11" s="75">
        <f t="shared" si="1"/>
        <v>302046.32433800003</v>
      </c>
      <c r="O11" s="75">
        <f t="shared" si="1"/>
        <v>330204.426067</v>
      </c>
      <c r="P11" s="75">
        <f t="shared" si="1"/>
        <v>286956.01533900003</v>
      </c>
      <c r="Q11" s="75">
        <f t="shared" si="1"/>
        <v>257434.241928</v>
      </c>
      <c r="R11" s="75">
        <f t="shared" si="1"/>
        <v>255205.14484000002</v>
      </c>
      <c r="S11" s="53">
        <f t="shared" si="1"/>
        <v>3601074.007453999</v>
      </c>
      <c r="T11" s="18"/>
      <c r="U11" s="18"/>
      <c r="V11" s="18"/>
      <c r="W11" s="18"/>
      <c r="X11" s="18"/>
      <c r="Y11" s="18"/>
      <c r="Z11" s="18"/>
      <c r="AA11" s="18"/>
      <c r="AB11" s="15"/>
      <c r="AC11" s="15"/>
      <c r="AD11" s="15"/>
      <c r="AE11" s="15"/>
    </row>
    <row r="12" spans="1:31" ht="15">
      <c r="A12" s="32"/>
      <c r="B12" s="12"/>
      <c r="C12" s="30"/>
      <c r="D12" s="30"/>
      <c r="E12" s="30"/>
      <c r="F12" s="30"/>
      <c r="G12" s="17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77"/>
      <c r="T12" s="18"/>
      <c r="U12" s="18"/>
      <c r="V12" s="18"/>
      <c r="W12" s="18"/>
      <c r="X12" s="18"/>
      <c r="Y12" s="18"/>
      <c r="Z12" s="18"/>
      <c r="AA12" s="18"/>
      <c r="AB12" s="15"/>
      <c r="AC12" s="15"/>
      <c r="AD12" s="15"/>
      <c r="AE12" s="15"/>
    </row>
    <row r="13" spans="1:31" ht="18">
      <c r="A13" s="32"/>
      <c r="B13" s="54" t="s">
        <v>186</v>
      </c>
      <c r="C13" s="55"/>
      <c r="D13" s="56"/>
      <c r="E13" s="56"/>
      <c r="F13" s="56"/>
      <c r="G13" s="73">
        <f>SUM(G15,G18,G21:G23)</f>
        <v>260760.25595199998</v>
      </c>
      <c r="H13" s="57">
        <f aca="true" t="shared" si="2" ref="H13:S13">SUM(H15,H18,H21:H23)</f>
        <v>299942.436087</v>
      </c>
      <c r="I13" s="57">
        <f t="shared" si="2"/>
        <v>329884.798062</v>
      </c>
      <c r="J13" s="57">
        <f t="shared" si="2"/>
        <v>314457.671956</v>
      </c>
      <c r="K13" s="57">
        <f t="shared" si="2"/>
        <v>284090.287856</v>
      </c>
      <c r="L13" s="57">
        <f t="shared" si="2"/>
        <v>289033.924999</v>
      </c>
      <c r="M13" s="57">
        <f t="shared" si="2"/>
        <v>338396.02201700007</v>
      </c>
      <c r="N13" s="57">
        <f t="shared" si="2"/>
        <v>294116.055887</v>
      </c>
      <c r="O13" s="57">
        <f t="shared" si="2"/>
        <v>323467.002792</v>
      </c>
      <c r="P13" s="57">
        <f t="shared" si="2"/>
        <v>284497.851824</v>
      </c>
      <c r="Q13" s="57">
        <f t="shared" si="2"/>
        <v>252042.10479800001</v>
      </c>
      <c r="R13" s="57">
        <f t="shared" si="2"/>
        <v>249655.994677</v>
      </c>
      <c r="S13" s="58">
        <f t="shared" si="2"/>
        <v>3520344.406906999</v>
      </c>
      <c r="T13" s="18"/>
      <c r="U13" s="18"/>
      <c r="V13" s="18"/>
      <c r="W13" s="18"/>
      <c r="X13" s="18"/>
      <c r="Y13" s="18"/>
      <c r="Z13" s="18"/>
      <c r="AA13" s="18"/>
      <c r="AB13" s="15"/>
      <c r="AC13" s="15"/>
      <c r="AD13" s="15"/>
      <c r="AE13" s="15"/>
    </row>
    <row r="14" spans="1:34" ht="15">
      <c r="A14" s="32"/>
      <c r="B14" s="12"/>
      <c r="C14" s="30"/>
      <c r="D14" s="30"/>
      <c r="E14" s="30"/>
      <c r="F14" s="30"/>
      <c r="G14" s="17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77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9"/>
      <c r="AF14" s="19"/>
      <c r="AG14" s="19"/>
      <c r="AH14" s="19"/>
    </row>
    <row r="15" spans="1:34" ht="18">
      <c r="A15" s="32"/>
      <c r="B15" s="64" t="s">
        <v>5</v>
      </c>
      <c r="C15" s="30"/>
      <c r="D15" s="30"/>
      <c r="E15" s="30"/>
      <c r="F15" s="30"/>
      <c r="G15" s="65">
        <f aca="true" t="shared" si="3" ref="G15:S15">SUM(G16:G17)</f>
        <v>127724.2971</v>
      </c>
      <c r="H15" s="66">
        <f t="shared" si="3"/>
        <v>164957.9904</v>
      </c>
      <c r="I15" s="66">
        <f t="shared" si="3"/>
        <v>172817.0577</v>
      </c>
      <c r="J15" s="66">
        <f t="shared" si="3"/>
        <v>157805.5996</v>
      </c>
      <c r="K15" s="66">
        <f t="shared" si="3"/>
        <v>117423.0918</v>
      </c>
      <c r="L15" s="66">
        <f t="shared" si="3"/>
        <v>145604.4012</v>
      </c>
      <c r="M15" s="66">
        <f t="shared" si="3"/>
        <v>178838.0454</v>
      </c>
      <c r="N15" s="66">
        <f t="shared" si="3"/>
        <v>148374.2898</v>
      </c>
      <c r="O15" s="66">
        <f t="shared" si="3"/>
        <v>186072.432</v>
      </c>
      <c r="P15" s="66">
        <f t="shared" si="3"/>
        <v>141657.5797</v>
      </c>
      <c r="Q15" s="66">
        <f t="shared" si="3"/>
        <v>126413.6346</v>
      </c>
      <c r="R15" s="66">
        <f t="shared" si="3"/>
        <v>114942.906</v>
      </c>
      <c r="S15" s="67">
        <f t="shared" si="3"/>
        <v>1782631.3252999997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9"/>
      <c r="AF15" s="19"/>
      <c r="AG15" s="19"/>
      <c r="AH15" s="19"/>
    </row>
    <row r="16" spans="1:34" ht="15">
      <c r="A16" s="32"/>
      <c r="B16" s="12"/>
      <c r="C16" s="30" t="s">
        <v>197</v>
      </c>
      <c r="D16" s="30" t="s">
        <v>6</v>
      </c>
      <c r="E16" s="30" t="s">
        <v>7</v>
      </c>
      <c r="F16" s="30" t="s">
        <v>8</v>
      </c>
      <c r="G16" s="17">
        <v>127724.2971</v>
      </c>
      <c r="H16" s="39">
        <v>164957.9904</v>
      </c>
      <c r="I16" s="39">
        <v>172817.0577</v>
      </c>
      <c r="J16" s="39">
        <v>157805.5996</v>
      </c>
      <c r="K16" s="39">
        <v>117423.0918</v>
      </c>
      <c r="L16" s="39">
        <v>145604.4012</v>
      </c>
      <c r="M16" s="39">
        <v>178838.0454</v>
      </c>
      <c r="N16" s="39">
        <v>148374.2898</v>
      </c>
      <c r="O16" s="39">
        <v>186072.432</v>
      </c>
      <c r="P16" s="39">
        <v>141657.5797</v>
      </c>
      <c r="Q16" s="39">
        <v>126413.6346</v>
      </c>
      <c r="R16" s="39">
        <v>0</v>
      </c>
      <c r="S16" s="77">
        <f aca="true" t="shared" si="4" ref="S16:S30">SUM(G16:R16)</f>
        <v>1667688.4192999997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9"/>
      <c r="AF16" s="19"/>
      <c r="AG16" s="19"/>
      <c r="AH16" s="19"/>
    </row>
    <row r="17" spans="1:34" ht="15">
      <c r="A17" s="32"/>
      <c r="B17" s="12"/>
      <c r="C17" s="30" t="s">
        <v>6</v>
      </c>
      <c r="D17" s="30" t="s">
        <v>6</v>
      </c>
      <c r="E17" s="30" t="s">
        <v>7</v>
      </c>
      <c r="F17" s="30" t="s">
        <v>8</v>
      </c>
      <c r="G17" s="17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114942.906</v>
      </c>
      <c r="S17" s="77">
        <f t="shared" si="4"/>
        <v>114942.906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9"/>
      <c r="AF17" s="19"/>
      <c r="AG17" s="19"/>
      <c r="AH17" s="19"/>
    </row>
    <row r="18" spans="1:34" ht="18">
      <c r="A18" s="32"/>
      <c r="B18" s="64" t="s">
        <v>24</v>
      </c>
      <c r="C18" s="30"/>
      <c r="D18" s="30"/>
      <c r="E18" s="30"/>
      <c r="F18" s="30"/>
      <c r="G18" s="65">
        <f aca="true" t="shared" si="5" ref="G18:S18">SUM(G19:G20)</f>
        <v>89376.924</v>
      </c>
      <c r="H18" s="66">
        <f t="shared" si="5"/>
        <v>97918.1672</v>
      </c>
      <c r="I18" s="66">
        <f t="shared" si="5"/>
        <v>104254.174</v>
      </c>
      <c r="J18" s="66">
        <f t="shared" si="5"/>
        <v>98238.4202</v>
      </c>
      <c r="K18" s="66">
        <f t="shared" si="5"/>
        <v>104330.7732</v>
      </c>
      <c r="L18" s="66">
        <f t="shared" si="5"/>
        <v>93382.944</v>
      </c>
      <c r="M18" s="66">
        <f t="shared" si="5"/>
        <v>86641.60100000001</v>
      </c>
      <c r="N18" s="66">
        <f t="shared" si="5"/>
        <v>92404.3122</v>
      </c>
      <c r="O18" s="66">
        <f t="shared" si="5"/>
        <v>75657.888024</v>
      </c>
      <c r="P18" s="66">
        <f t="shared" si="5"/>
        <v>65162.2332</v>
      </c>
      <c r="Q18" s="66">
        <f t="shared" si="5"/>
        <v>65708.58</v>
      </c>
      <c r="R18" s="66">
        <f t="shared" si="5"/>
        <v>70283.1516</v>
      </c>
      <c r="S18" s="67">
        <f t="shared" si="5"/>
        <v>1043359.1686239999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9"/>
      <c r="AF18" s="19"/>
      <c r="AG18" s="19"/>
      <c r="AH18" s="19"/>
    </row>
    <row r="19" spans="1:34" ht="15">
      <c r="A19" s="32"/>
      <c r="B19" s="1"/>
      <c r="C19" s="30" t="s">
        <v>25</v>
      </c>
      <c r="D19" s="30" t="s">
        <v>26</v>
      </c>
      <c r="E19" s="30" t="s">
        <v>27</v>
      </c>
      <c r="F19" s="30" t="s">
        <v>28</v>
      </c>
      <c r="G19" s="17">
        <v>75416.124</v>
      </c>
      <c r="H19" s="39">
        <v>76636.5672</v>
      </c>
      <c r="I19" s="39">
        <v>85749.674</v>
      </c>
      <c r="J19" s="39">
        <v>83633.0202</v>
      </c>
      <c r="K19" s="39">
        <v>87974.3232</v>
      </c>
      <c r="L19" s="39">
        <v>73047.744</v>
      </c>
      <c r="M19" s="39">
        <v>68426.801</v>
      </c>
      <c r="N19" s="39">
        <v>73388.6122</v>
      </c>
      <c r="O19" s="39">
        <v>58953.648024</v>
      </c>
      <c r="P19" s="39">
        <v>49405.9332</v>
      </c>
      <c r="Q19" s="39">
        <v>51831.7</v>
      </c>
      <c r="R19" s="39">
        <v>59341.4712</v>
      </c>
      <c r="S19" s="77">
        <f>SUM(G19:R19)</f>
        <v>843805.618224</v>
      </c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9"/>
      <c r="AF19" s="19"/>
      <c r="AG19" s="19"/>
      <c r="AH19" s="19"/>
    </row>
    <row r="20" spans="1:34" ht="15">
      <c r="A20" s="32"/>
      <c r="B20" s="12"/>
      <c r="C20" s="30" t="s">
        <v>29</v>
      </c>
      <c r="D20" s="30" t="s">
        <v>29</v>
      </c>
      <c r="E20" s="30" t="s">
        <v>29</v>
      </c>
      <c r="F20" s="30" t="s">
        <v>8</v>
      </c>
      <c r="G20" s="17">
        <v>13960.8</v>
      </c>
      <c r="H20" s="39">
        <v>21281.6</v>
      </c>
      <c r="I20" s="39">
        <v>18504.5</v>
      </c>
      <c r="J20" s="39">
        <v>14605.4</v>
      </c>
      <c r="K20" s="39">
        <v>16356.45</v>
      </c>
      <c r="L20" s="39">
        <v>20335.2</v>
      </c>
      <c r="M20" s="39">
        <v>18214.8</v>
      </c>
      <c r="N20" s="39">
        <v>19015.7</v>
      </c>
      <c r="O20" s="39">
        <v>16704.24</v>
      </c>
      <c r="P20" s="39">
        <v>15756.3</v>
      </c>
      <c r="Q20" s="39">
        <v>13876.88</v>
      </c>
      <c r="R20" s="39">
        <v>10941.6804</v>
      </c>
      <c r="S20" s="77">
        <f>SUM(G20:R20)</f>
        <v>199553.55039999998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9"/>
      <c r="AF20" s="19"/>
      <c r="AG20" s="19"/>
      <c r="AH20" s="19"/>
    </row>
    <row r="21" spans="1:34" ht="15">
      <c r="A21" s="32"/>
      <c r="B21" s="12" t="s">
        <v>19</v>
      </c>
      <c r="C21" s="30" t="s">
        <v>20</v>
      </c>
      <c r="D21" s="30" t="s">
        <v>21</v>
      </c>
      <c r="E21" s="30" t="s">
        <v>22</v>
      </c>
      <c r="F21" s="30" t="s">
        <v>23</v>
      </c>
      <c r="G21" s="17">
        <v>25942.155431</v>
      </c>
      <c r="H21" s="39">
        <v>23323.984887</v>
      </c>
      <c r="I21" s="39">
        <v>32445.853794</v>
      </c>
      <c r="J21" s="39">
        <v>35039.557356</v>
      </c>
      <c r="K21" s="39">
        <v>35039.557356</v>
      </c>
      <c r="L21" s="39">
        <v>31004.601499</v>
      </c>
      <c r="M21" s="39">
        <v>43094.769043</v>
      </c>
      <c r="N21" s="39">
        <v>30781.926452</v>
      </c>
      <c r="O21" s="39">
        <v>40167.208425</v>
      </c>
      <c r="P21" s="39">
        <v>55776.611706</v>
      </c>
      <c r="Q21" s="39">
        <v>39930.408378</v>
      </c>
      <c r="R21" s="39">
        <v>41351.228669</v>
      </c>
      <c r="S21" s="77">
        <f>SUM(G21:R21)</f>
        <v>433897.86299600004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9"/>
      <c r="AF21" s="19"/>
      <c r="AG21" s="19"/>
      <c r="AH21" s="19"/>
    </row>
    <row r="22" spans="1:34" ht="15">
      <c r="A22" s="32"/>
      <c r="B22" s="12" t="s">
        <v>33</v>
      </c>
      <c r="C22" s="30" t="s">
        <v>34</v>
      </c>
      <c r="D22" s="30" t="s">
        <v>35</v>
      </c>
      <c r="E22" s="30" t="s">
        <v>7</v>
      </c>
      <c r="F22" s="30" t="s">
        <v>8</v>
      </c>
      <c r="G22" s="17">
        <v>11349.6471</v>
      </c>
      <c r="H22" s="39">
        <v>13742.2936</v>
      </c>
      <c r="I22" s="39">
        <v>16170.7625</v>
      </c>
      <c r="J22" s="39">
        <v>23374.0948</v>
      </c>
      <c r="K22" s="39">
        <v>27296.8655</v>
      </c>
      <c r="L22" s="39">
        <v>19041.978300000002</v>
      </c>
      <c r="M22" s="39">
        <v>18489.0861</v>
      </c>
      <c r="N22" s="39">
        <v>10861.8471</v>
      </c>
      <c r="O22" s="39">
        <v>13201.572100000001</v>
      </c>
      <c r="P22" s="39">
        <v>15928.718400000002</v>
      </c>
      <c r="Q22" s="39">
        <v>17545.535</v>
      </c>
      <c r="R22" s="39">
        <v>14693.3788</v>
      </c>
      <c r="S22" s="77">
        <f>SUM(G22:R22)</f>
        <v>201695.77930000002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9"/>
      <c r="AF22" s="19"/>
      <c r="AG22" s="19"/>
      <c r="AH22" s="19"/>
    </row>
    <row r="23" spans="1:34" ht="18">
      <c r="A23" s="32"/>
      <c r="B23" s="64" t="s">
        <v>9</v>
      </c>
      <c r="C23" s="30"/>
      <c r="D23" s="30"/>
      <c r="E23" s="30"/>
      <c r="F23" s="30"/>
      <c r="G23" s="65">
        <f>SUM(G24:G30)</f>
        <v>6367.232321</v>
      </c>
      <c r="H23" s="66">
        <f aca="true" t="shared" si="6" ref="H23:S23">SUM(H24:H30)</f>
        <v>0</v>
      </c>
      <c r="I23" s="66">
        <f t="shared" si="6"/>
        <v>4196.950068</v>
      </c>
      <c r="J23" s="66">
        <f t="shared" si="6"/>
        <v>0</v>
      </c>
      <c r="K23" s="66">
        <f t="shared" si="6"/>
        <v>0</v>
      </c>
      <c r="L23" s="66">
        <f t="shared" si="6"/>
        <v>0</v>
      </c>
      <c r="M23" s="66">
        <f t="shared" si="6"/>
        <v>11332.520474</v>
      </c>
      <c r="N23" s="66">
        <f t="shared" si="6"/>
        <v>11693.680335000001</v>
      </c>
      <c r="O23" s="66">
        <f t="shared" si="6"/>
        <v>8367.902243</v>
      </c>
      <c r="P23" s="66">
        <f t="shared" si="6"/>
        <v>5972.708818</v>
      </c>
      <c r="Q23" s="66">
        <f t="shared" si="6"/>
        <v>2443.94682</v>
      </c>
      <c r="R23" s="66">
        <f t="shared" si="6"/>
        <v>8385.329608</v>
      </c>
      <c r="S23" s="67">
        <f t="shared" si="6"/>
        <v>58760.270687</v>
      </c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9"/>
      <c r="AF23" s="19"/>
      <c r="AG23" s="19"/>
      <c r="AH23" s="19"/>
    </row>
    <row r="24" spans="1:34" ht="15">
      <c r="A24" s="32"/>
      <c r="B24" s="1"/>
      <c r="C24" s="30" t="s">
        <v>14</v>
      </c>
      <c r="D24" s="30" t="s">
        <v>11</v>
      </c>
      <c r="E24" s="30" t="s">
        <v>12</v>
      </c>
      <c r="F24" s="30" t="s">
        <v>8</v>
      </c>
      <c r="G24" s="17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6701.26352</v>
      </c>
      <c r="N24" s="39">
        <v>10353.469435</v>
      </c>
      <c r="O24" s="39">
        <v>5139.495094</v>
      </c>
      <c r="P24" s="39">
        <v>5030.133248</v>
      </c>
      <c r="Q24" s="39">
        <v>1387.59102</v>
      </c>
      <c r="R24" s="39">
        <v>2187.57115</v>
      </c>
      <c r="S24" s="77">
        <f t="shared" si="4"/>
        <v>30799.523466999995</v>
      </c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9"/>
      <c r="AF24" s="19"/>
      <c r="AG24" s="19"/>
      <c r="AH24" s="19"/>
    </row>
    <row r="25" spans="1:34" ht="15">
      <c r="A25" s="32"/>
      <c r="B25" s="12"/>
      <c r="C25" s="30" t="s">
        <v>15</v>
      </c>
      <c r="D25" s="30" t="s">
        <v>11</v>
      </c>
      <c r="E25" s="30" t="s">
        <v>12</v>
      </c>
      <c r="F25" s="30" t="s">
        <v>8</v>
      </c>
      <c r="G25" s="17">
        <v>6367.232321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4203.830232</v>
      </c>
      <c r="S25" s="77">
        <f t="shared" si="4"/>
        <v>10571.062553</v>
      </c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9"/>
      <c r="AF25" s="19"/>
      <c r="AG25" s="19"/>
      <c r="AH25" s="19"/>
    </row>
    <row r="26" spans="1:34" ht="15">
      <c r="A26" s="32"/>
      <c r="B26" s="12"/>
      <c r="C26" s="30" t="s">
        <v>10</v>
      </c>
      <c r="D26" s="30" t="s">
        <v>11</v>
      </c>
      <c r="E26" s="30" t="s">
        <v>12</v>
      </c>
      <c r="F26" s="30" t="s">
        <v>8</v>
      </c>
      <c r="G26" s="17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2572.96344</v>
      </c>
      <c r="N26" s="39">
        <v>709.182936</v>
      </c>
      <c r="O26" s="39">
        <v>2231.5443</v>
      </c>
      <c r="P26" s="39">
        <v>886.90557</v>
      </c>
      <c r="Q26" s="39">
        <v>968.127127</v>
      </c>
      <c r="R26" s="39">
        <v>1974.986448</v>
      </c>
      <c r="S26" s="77">
        <f t="shared" si="4"/>
        <v>9343.709821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9"/>
      <c r="AF26" s="19"/>
      <c r="AG26" s="19"/>
      <c r="AH26" s="19"/>
    </row>
    <row r="27" spans="1:34" ht="15">
      <c r="A27" s="32"/>
      <c r="B27" s="12"/>
      <c r="C27" s="30" t="s">
        <v>16</v>
      </c>
      <c r="D27" s="30" t="s">
        <v>11</v>
      </c>
      <c r="E27" s="30" t="s">
        <v>12</v>
      </c>
      <c r="F27" s="30" t="s">
        <v>8</v>
      </c>
      <c r="G27" s="17">
        <v>0</v>
      </c>
      <c r="H27" s="39">
        <v>0</v>
      </c>
      <c r="I27" s="39">
        <v>4196.950068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549.868935</v>
      </c>
      <c r="P27" s="39">
        <v>0</v>
      </c>
      <c r="Q27" s="39">
        <v>0</v>
      </c>
      <c r="R27" s="39">
        <v>0</v>
      </c>
      <c r="S27" s="77">
        <f t="shared" si="4"/>
        <v>4746.8190030000005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9"/>
      <c r="AF27" s="19"/>
      <c r="AG27" s="19"/>
      <c r="AH27" s="19"/>
    </row>
    <row r="28" spans="1:34" ht="15">
      <c r="A28" s="32"/>
      <c r="B28" s="12"/>
      <c r="C28" s="30" t="s">
        <v>13</v>
      </c>
      <c r="D28" s="30" t="s">
        <v>11</v>
      </c>
      <c r="E28" s="30" t="s">
        <v>12</v>
      </c>
      <c r="F28" s="30" t="s">
        <v>8</v>
      </c>
      <c r="G28" s="17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1737.68894</v>
      </c>
      <c r="N28" s="39">
        <v>0</v>
      </c>
      <c r="O28" s="39">
        <v>22.856274</v>
      </c>
      <c r="P28" s="39">
        <v>55.67</v>
      </c>
      <c r="Q28" s="39">
        <v>88.228673</v>
      </c>
      <c r="R28" s="39">
        <v>18.941778</v>
      </c>
      <c r="S28" s="77">
        <f t="shared" si="4"/>
        <v>1923.3856650000002</v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9"/>
      <c r="AF28" s="19"/>
      <c r="AG28" s="19"/>
      <c r="AH28" s="19"/>
    </row>
    <row r="29" spans="1:34" ht="15">
      <c r="A29" s="32"/>
      <c r="B29" s="12"/>
      <c r="C29" s="30" t="s">
        <v>17</v>
      </c>
      <c r="D29" s="30" t="s">
        <v>11</v>
      </c>
      <c r="E29" s="30" t="s">
        <v>12</v>
      </c>
      <c r="F29" s="30" t="s">
        <v>8</v>
      </c>
      <c r="G29" s="20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88.061497</v>
      </c>
      <c r="N29" s="39">
        <v>631.027964</v>
      </c>
      <c r="O29" s="39">
        <v>424.13764</v>
      </c>
      <c r="P29" s="39">
        <v>0</v>
      </c>
      <c r="Q29" s="39">
        <v>0</v>
      </c>
      <c r="R29" s="39">
        <v>0</v>
      </c>
      <c r="S29" s="77">
        <f t="shared" si="4"/>
        <v>1143.227101</v>
      </c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9"/>
      <c r="AF29" s="19"/>
      <c r="AG29" s="19"/>
      <c r="AH29" s="19"/>
    </row>
    <row r="30" spans="1:34" ht="15">
      <c r="A30" s="32"/>
      <c r="B30" s="12"/>
      <c r="C30" s="30" t="s">
        <v>18</v>
      </c>
      <c r="D30" s="30" t="s">
        <v>11</v>
      </c>
      <c r="E30" s="30" t="s">
        <v>12</v>
      </c>
      <c r="F30" s="30" t="s">
        <v>8</v>
      </c>
      <c r="G30" s="17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232.54307699999998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77">
        <f t="shared" si="4"/>
        <v>232.54307699999998</v>
      </c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9"/>
      <c r="AF30" s="19"/>
      <c r="AG30" s="19"/>
      <c r="AH30" s="19"/>
    </row>
    <row r="31" spans="1:34" ht="15">
      <c r="A31" s="32"/>
      <c r="B31" s="12"/>
      <c r="C31" s="30"/>
      <c r="D31" s="30"/>
      <c r="E31" s="30"/>
      <c r="F31" s="30"/>
      <c r="G31" s="17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77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9"/>
      <c r="AF31" s="19"/>
      <c r="AG31" s="19"/>
      <c r="AH31" s="19"/>
    </row>
    <row r="32" spans="1:31" ht="18">
      <c r="A32" s="32"/>
      <c r="B32" s="54" t="s">
        <v>188</v>
      </c>
      <c r="C32" s="55"/>
      <c r="D32" s="56"/>
      <c r="E32" s="56"/>
      <c r="F32" s="56"/>
      <c r="G32" s="74">
        <f>SUM(G34:G38)</f>
        <v>6094.849262</v>
      </c>
      <c r="H32" s="59">
        <f>SUM(H34:H38)</f>
        <v>6804.086408</v>
      </c>
      <c r="I32" s="59">
        <f aca="true" t="shared" si="7" ref="I32:R32">SUM(I34:I38)</f>
        <v>4065.1145349999997</v>
      </c>
      <c r="J32" s="59">
        <f t="shared" si="7"/>
        <v>7838.491550000001</v>
      </c>
      <c r="K32" s="59">
        <f t="shared" si="7"/>
        <v>9563.906918</v>
      </c>
      <c r="L32" s="59">
        <f t="shared" si="7"/>
        <v>8769.549761999999</v>
      </c>
      <c r="M32" s="59">
        <f t="shared" si="7"/>
        <v>7884.819578</v>
      </c>
      <c r="N32" s="59">
        <f t="shared" si="7"/>
        <v>7279.188451</v>
      </c>
      <c r="O32" s="59">
        <f t="shared" si="7"/>
        <v>6399.783275</v>
      </c>
      <c r="P32" s="59">
        <f t="shared" si="7"/>
        <v>2458.163515</v>
      </c>
      <c r="Q32" s="59">
        <f t="shared" si="7"/>
        <v>5392.13713</v>
      </c>
      <c r="R32" s="59">
        <f t="shared" si="7"/>
        <v>5549.150163</v>
      </c>
      <c r="S32" s="68">
        <f>SUM(S34:S38)</f>
        <v>78099.24054700002</v>
      </c>
      <c r="T32" s="18"/>
      <c r="U32" s="18"/>
      <c r="V32" s="18"/>
      <c r="W32" s="18"/>
      <c r="X32" s="18"/>
      <c r="Y32" s="18"/>
      <c r="Z32" s="18"/>
      <c r="AA32" s="18"/>
      <c r="AB32" s="15"/>
      <c r="AC32" s="15"/>
      <c r="AD32" s="15"/>
      <c r="AE32" s="15"/>
    </row>
    <row r="33" spans="1:34" ht="15">
      <c r="A33" s="32"/>
      <c r="B33" s="12"/>
      <c r="C33" s="30"/>
      <c r="D33" s="30"/>
      <c r="E33" s="30"/>
      <c r="F33" s="30"/>
      <c r="G33" s="17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77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9"/>
      <c r="AF33" s="19"/>
      <c r="AG33" s="19"/>
      <c r="AH33" s="19"/>
    </row>
    <row r="34" spans="1:34" ht="15">
      <c r="A34" s="32"/>
      <c r="B34" s="12" t="s">
        <v>41</v>
      </c>
      <c r="C34" s="30" t="s">
        <v>42</v>
      </c>
      <c r="D34" s="30" t="s">
        <v>43</v>
      </c>
      <c r="E34" s="30" t="s">
        <v>44</v>
      </c>
      <c r="F34" s="30" t="s">
        <v>40</v>
      </c>
      <c r="G34" s="17">
        <v>5508.441155</v>
      </c>
      <c r="H34" s="39">
        <v>6225.461305</v>
      </c>
      <c r="I34" s="39">
        <v>3538.200442</v>
      </c>
      <c r="J34" s="39">
        <v>6900.169447</v>
      </c>
      <c r="K34" s="39">
        <v>8695.351822</v>
      </c>
      <c r="L34" s="39">
        <v>7921.99166</v>
      </c>
      <c r="M34" s="39">
        <v>7319.751534</v>
      </c>
      <c r="N34" s="39">
        <v>6709.441406</v>
      </c>
      <c r="O34" s="39">
        <v>5863.681229</v>
      </c>
      <c r="P34" s="39">
        <v>2251.370472</v>
      </c>
      <c r="Q34" s="39">
        <v>5228.301096</v>
      </c>
      <c r="R34" s="39">
        <v>5358.341123</v>
      </c>
      <c r="S34" s="77">
        <f>SUM(G34:R34)</f>
        <v>71520.50269100002</v>
      </c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9"/>
      <c r="AF34" s="19"/>
      <c r="AG34" s="19"/>
      <c r="AH34" s="19"/>
    </row>
    <row r="35" spans="1:34" ht="15">
      <c r="A35" s="32"/>
      <c r="B35" s="12" t="s">
        <v>36</v>
      </c>
      <c r="C35" s="30" t="s">
        <v>37</v>
      </c>
      <c r="D35" s="30" t="s">
        <v>38</v>
      </c>
      <c r="E35" s="30" t="s">
        <v>39</v>
      </c>
      <c r="F35" s="30" t="s">
        <v>40</v>
      </c>
      <c r="G35" s="17">
        <v>351.648074</v>
      </c>
      <c r="H35" s="39">
        <v>334.66507</v>
      </c>
      <c r="I35" s="39">
        <v>285.71406</v>
      </c>
      <c r="J35" s="39">
        <v>237.76205</v>
      </c>
      <c r="K35" s="39">
        <v>204.795043</v>
      </c>
      <c r="L35" s="39">
        <v>201.798042</v>
      </c>
      <c r="M35" s="39">
        <v>211.788044</v>
      </c>
      <c r="N35" s="39">
        <v>212.787045</v>
      </c>
      <c r="O35" s="39">
        <v>217.782046</v>
      </c>
      <c r="P35" s="39">
        <v>206.793043</v>
      </c>
      <c r="Q35" s="39">
        <v>163.83603399999998</v>
      </c>
      <c r="R35" s="39">
        <v>190.80903999999998</v>
      </c>
      <c r="S35" s="77">
        <f>SUM(G35:R35)</f>
        <v>2820.177591</v>
      </c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9"/>
      <c r="AF35" s="19"/>
      <c r="AG35" s="19"/>
      <c r="AH35" s="19"/>
    </row>
    <row r="36" spans="1:34" ht="15">
      <c r="A36" s="32"/>
      <c r="B36" s="12" t="s">
        <v>198</v>
      </c>
      <c r="C36" s="30" t="s">
        <v>199</v>
      </c>
      <c r="D36" s="30" t="s">
        <v>30</v>
      </c>
      <c r="E36" s="30" t="s">
        <v>200</v>
      </c>
      <c r="F36" s="30" t="s">
        <v>30</v>
      </c>
      <c r="G36" s="17">
        <v>0</v>
      </c>
      <c r="H36" s="39">
        <v>0</v>
      </c>
      <c r="I36" s="39">
        <v>0</v>
      </c>
      <c r="J36" s="39">
        <v>356.96</v>
      </c>
      <c r="K36" s="39">
        <v>349.6</v>
      </c>
      <c r="L36" s="39">
        <v>360.64</v>
      </c>
      <c r="M36" s="39">
        <v>353.28</v>
      </c>
      <c r="N36" s="39">
        <v>356.96</v>
      </c>
      <c r="O36" s="39">
        <v>318.32</v>
      </c>
      <c r="P36" s="39">
        <v>0</v>
      </c>
      <c r="Q36" s="39">
        <v>0</v>
      </c>
      <c r="R36" s="39">
        <v>0</v>
      </c>
      <c r="S36" s="77">
        <f>SUM(G36:R36)</f>
        <v>2095.7599999999998</v>
      </c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9"/>
      <c r="AF36" s="19"/>
      <c r="AG36" s="19"/>
      <c r="AH36" s="19"/>
    </row>
    <row r="37" spans="1:34" ht="15">
      <c r="A37" s="32"/>
      <c r="B37" s="12" t="s">
        <v>45</v>
      </c>
      <c r="C37" s="30" t="s">
        <v>46</v>
      </c>
      <c r="D37" s="30" t="s">
        <v>47</v>
      </c>
      <c r="E37" s="30" t="s">
        <v>48</v>
      </c>
      <c r="F37" s="30" t="s">
        <v>49</v>
      </c>
      <c r="G37" s="17">
        <v>158.400033</v>
      </c>
      <c r="H37" s="39">
        <v>158.400033</v>
      </c>
      <c r="I37" s="39">
        <v>158.400033</v>
      </c>
      <c r="J37" s="39">
        <v>253.440053</v>
      </c>
      <c r="K37" s="39">
        <v>253.440053</v>
      </c>
      <c r="L37" s="39">
        <v>285.12005999999997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77">
        <f>SUM(G37:R37)</f>
        <v>1267.200265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9"/>
      <c r="AF37" s="19"/>
      <c r="AG37" s="19"/>
      <c r="AH37" s="19"/>
    </row>
    <row r="38" spans="1:34" ht="15">
      <c r="A38" s="32"/>
      <c r="B38" s="12" t="s">
        <v>201</v>
      </c>
      <c r="C38" s="30" t="s">
        <v>202</v>
      </c>
      <c r="D38" s="30" t="s">
        <v>203</v>
      </c>
      <c r="E38" s="30" t="s">
        <v>200</v>
      </c>
      <c r="F38" s="30" t="s">
        <v>30</v>
      </c>
      <c r="G38" s="17">
        <v>76.36</v>
      </c>
      <c r="H38" s="39">
        <v>85.56</v>
      </c>
      <c r="I38" s="39">
        <v>82.8</v>
      </c>
      <c r="J38" s="39">
        <v>90.16</v>
      </c>
      <c r="K38" s="39">
        <v>60.72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77">
        <f>SUM(G38:R38)</f>
        <v>395.6</v>
      </c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9"/>
      <c r="AF38" s="19"/>
      <c r="AG38" s="19"/>
      <c r="AH38" s="19"/>
    </row>
    <row r="39" spans="1:34" ht="15">
      <c r="A39" s="32"/>
      <c r="B39" s="12"/>
      <c r="C39" s="30"/>
      <c r="D39" s="30"/>
      <c r="E39" s="30"/>
      <c r="F39" s="30"/>
      <c r="G39" s="17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77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9"/>
      <c r="AF39" s="19"/>
      <c r="AG39" s="19"/>
      <c r="AH39" s="19"/>
    </row>
    <row r="40" spans="1:31" ht="18">
      <c r="A40" s="32"/>
      <c r="B40" s="54" t="s">
        <v>204</v>
      </c>
      <c r="C40" s="55"/>
      <c r="D40" s="56"/>
      <c r="E40" s="56"/>
      <c r="F40" s="56"/>
      <c r="G40" s="74">
        <f>SUM(G42,G47,G51:G53)</f>
        <v>115</v>
      </c>
      <c r="H40" s="59">
        <f aca="true" t="shared" si="8" ref="H40:S40">SUM(H42,H47,H51:H53)</f>
        <v>127.88</v>
      </c>
      <c r="I40" s="59">
        <f t="shared" si="8"/>
        <v>112.24</v>
      </c>
      <c r="J40" s="59">
        <f t="shared" si="8"/>
        <v>75.44</v>
      </c>
      <c r="K40" s="59">
        <f t="shared" si="8"/>
        <v>41.4</v>
      </c>
      <c r="L40" s="59">
        <f t="shared" si="8"/>
        <v>525.04</v>
      </c>
      <c r="M40" s="59">
        <f t="shared" si="8"/>
        <v>644.6400000000001</v>
      </c>
      <c r="N40" s="59">
        <f t="shared" si="8"/>
        <v>651.08</v>
      </c>
      <c r="O40" s="59">
        <f t="shared" si="8"/>
        <v>337.64</v>
      </c>
      <c r="P40" s="59">
        <f t="shared" si="8"/>
        <v>0</v>
      </c>
      <c r="Q40" s="59">
        <f t="shared" si="8"/>
        <v>0</v>
      </c>
      <c r="R40" s="59">
        <f t="shared" si="8"/>
        <v>0</v>
      </c>
      <c r="S40" s="68">
        <f t="shared" si="8"/>
        <v>2630.36</v>
      </c>
      <c r="T40" s="18"/>
      <c r="U40" s="18"/>
      <c r="V40" s="18"/>
      <c r="W40" s="18"/>
      <c r="X40" s="18"/>
      <c r="Y40" s="18"/>
      <c r="Z40" s="18"/>
      <c r="AA40" s="18"/>
      <c r="AB40" s="15"/>
      <c r="AC40" s="15"/>
      <c r="AD40" s="15"/>
      <c r="AE40" s="15"/>
    </row>
    <row r="41" spans="1:34" ht="15">
      <c r="A41" s="32"/>
      <c r="B41" s="12"/>
      <c r="C41" s="30"/>
      <c r="D41" s="30"/>
      <c r="E41" s="30"/>
      <c r="F41" s="30"/>
      <c r="G41" s="17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77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9"/>
      <c r="AF41" s="19"/>
      <c r="AG41" s="19"/>
      <c r="AH41" s="19"/>
    </row>
    <row r="42" spans="1:34" ht="18">
      <c r="A42" s="32"/>
      <c r="B42" s="64" t="s">
        <v>218</v>
      </c>
      <c r="C42" s="30"/>
      <c r="D42" s="30"/>
      <c r="E42" s="30"/>
      <c r="F42" s="30"/>
      <c r="G42" s="65">
        <f>SUM(G43:G46)</f>
        <v>0</v>
      </c>
      <c r="H42" s="66">
        <f aca="true" t="shared" si="9" ref="H42:S42">SUM(H43:H46)</f>
        <v>0</v>
      </c>
      <c r="I42" s="66">
        <f t="shared" si="9"/>
        <v>0</v>
      </c>
      <c r="J42" s="66">
        <f t="shared" si="9"/>
        <v>0</v>
      </c>
      <c r="K42" s="66">
        <f t="shared" si="9"/>
        <v>0</v>
      </c>
      <c r="L42" s="66">
        <f t="shared" si="9"/>
        <v>322</v>
      </c>
      <c r="M42" s="66">
        <f t="shared" si="9"/>
        <v>415.84000000000003</v>
      </c>
      <c r="N42" s="66">
        <f t="shared" si="9"/>
        <v>454.48</v>
      </c>
      <c r="O42" s="66">
        <f t="shared" si="9"/>
        <v>337.64</v>
      </c>
      <c r="P42" s="66">
        <f t="shared" si="9"/>
        <v>0</v>
      </c>
      <c r="Q42" s="66">
        <f t="shared" si="9"/>
        <v>0</v>
      </c>
      <c r="R42" s="66">
        <f t="shared" si="9"/>
        <v>0</v>
      </c>
      <c r="S42" s="67">
        <f t="shared" si="9"/>
        <v>1529.96</v>
      </c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9"/>
      <c r="AF42" s="19"/>
      <c r="AG42" s="19"/>
      <c r="AH42" s="19"/>
    </row>
    <row r="43" spans="1:34" ht="15">
      <c r="A43" s="32"/>
      <c r="B43" s="1"/>
      <c r="C43" s="30" t="s">
        <v>220</v>
      </c>
      <c r="D43" s="30" t="s">
        <v>209</v>
      </c>
      <c r="E43" s="30" t="s">
        <v>209</v>
      </c>
      <c r="F43" s="30" t="s">
        <v>30</v>
      </c>
      <c r="G43" s="17">
        <v>0</v>
      </c>
      <c r="H43" s="39">
        <v>0</v>
      </c>
      <c r="I43" s="39">
        <v>0</v>
      </c>
      <c r="J43" s="39">
        <v>0</v>
      </c>
      <c r="K43" s="39">
        <v>0</v>
      </c>
      <c r="L43" s="39">
        <v>219.88</v>
      </c>
      <c r="M43" s="39">
        <v>212.52</v>
      </c>
      <c r="N43" s="39">
        <v>192.28</v>
      </c>
      <c r="O43" s="39">
        <v>194.12</v>
      </c>
      <c r="P43" s="39">
        <v>0</v>
      </c>
      <c r="Q43" s="39">
        <v>0</v>
      </c>
      <c r="R43" s="39">
        <v>0</v>
      </c>
      <c r="S43" s="77">
        <f>SUM(G43:R43)</f>
        <v>818.8</v>
      </c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9"/>
      <c r="AF43" s="19"/>
      <c r="AG43" s="19"/>
      <c r="AH43" s="19"/>
    </row>
    <row r="44" spans="1:34" ht="15">
      <c r="A44" s="32"/>
      <c r="B44" s="12"/>
      <c r="C44" s="30" t="s">
        <v>219</v>
      </c>
      <c r="D44" s="30" t="s">
        <v>209</v>
      </c>
      <c r="E44" s="30" t="s">
        <v>209</v>
      </c>
      <c r="F44" s="30" t="s">
        <v>30</v>
      </c>
      <c r="G44" s="17">
        <v>0</v>
      </c>
      <c r="H44" s="39">
        <v>0</v>
      </c>
      <c r="I44" s="39">
        <v>0</v>
      </c>
      <c r="J44" s="39">
        <v>0</v>
      </c>
      <c r="K44" s="39">
        <v>0</v>
      </c>
      <c r="L44" s="39">
        <v>102.12</v>
      </c>
      <c r="M44" s="39">
        <v>101.2</v>
      </c>
      <c r="N44" s="39">
        <v>50.6</v>
      </c>
      <c r="O44" s="39">
        <v>0</v>
      </c>
      <c r="P44" s="39">
        <v>0</v>
      </c>
      <c r="Q44" s="39">
        <v>0</v>
      </c>
      <c r="R44" s="39">
        <v>0</v>
      </c>
      <c r="S44" s="77">
        <f>SUM(G44:R44)</f>
        <v>253.92</v>
      </c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9"/>
      <c r="AF44" s="19"/>
      <c r="AG44" s="19"/>
      <c r="AH44" s="19"/>
    </row>
    <row r="45" spans="1:34" ht="15">
      <c r="A45" s="32"/>
      <c r="B45" s="12"/>
      <c r="C45" s="30" t="s">
        <v>221</v>
      </c>
      <c r="D45" s="30" t="s">
        <v>209</v>
      </c>
      <c r="E45" s="30" t="s">
        <v>209</v>
      </c>
      <c r="F45" s="30" t="s">
        <v>30</v>
      </c>
      <c r="G45" s="17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102.12</v>
      </c>
      <c r="N45" s="39">
        <v>101.2</v>
      </c>
      <c r="O45" s="39">
        <v>50.6</v>
      </c>
      <c r="P45" s="39">
        <v>0</v>
      </c>
      <c r="Q45" s="39">
        <v>0</v>
      </c>
      <c r="R45" s="39">
        <v>0</v>
      </c>
      <c r="S45" s="77">
        <f>SUM(G45:R45)</f>
        <v>253.92</v>
      </c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9"/>
      <c r="AF45" s="19"/>
      <c r="AG45" s="19"/>
      <c r="AH45" s="19"/>
    </row>
    <row r="46" spans="1:34" ht="15">
      <c r="A46" s="32"/>
      <c r="B46" s="12"/>
      <c r="C46" s="30" t="s">
        <v>222</v>
      </c>
      <c r="D46" s="30" t="s">
        <v>209</v>
      </c>
      <c r="E46" s="30" t="s">
        <v>209</v>
      </c>
      <c r="F46" s="30" t="s">
        <v>30</v>
      </c>
      <c r="G46" s="17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110.4</v>
      </c>
      <c r="O46" s="39">
        <v>92.92</v>
      </c>
      <c r="P46" s="39">
        <v>0</v>
      </c>
      <c r="Q46" s="39">
        <v>0</v>
      </c>
      <c r="R46" s="39">
        <v>0</v>
      </c>
      <c r="S46" s="77">
        <f>SUM(G46:R46)</f>
        <v>203.32</v>
      </c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9"/>
      <c r="AF46" s="19"/>
      <c r="AG46" s="19"/>
      <c r="AH46" s="19"/>
    </row>
    <row r="47" spans="1:34" ht="18">
      <c r="A47" s="32"/>
      <c r="B47" s="64" t="s">
        <v>205</v>
      </c>
      <c r="C47" s="30"/>
      <c r="D47" s="30"/>
      <c r="E47" s="30"/>
      <c r="F47" s="30"/>
      <c r="G47" s="65">
        <f>SUM(G48:G50)</f>
        <v>0</v>
      </c>
      <c r="H47" s="66">
        <f aca="true" t="shared" si="10" ref="H47:S47">SUM(H48:H50)</f>
        <v>0</v>
      </c>
      <c r="I47" s="66">
        <f t="shared" si="10"/>
        <v>0</v>
      </c>
      <c r="J47" s="66">
        <f t="shared" si="10"/>
        <v>0</v>
      </c>
      <c r="K47" s="66">
        <f t="shared" si="10"/>
        <v>0</v>
      </c>
      <c r="L47" s="66">
        <f t="shared" si="10"/>
        <v>149.04000000000002</v>
      </c>
      <c r="M47" s="66">
        <f t="shared" si="10"/>
        <v>174.8</v>
      </c>
      <c r="N47" s="66">
        <f t="shared" si="10"/>
        <v>142.6</v>
      </c>
      <c r="O47" s="66">
        <f t="shared" si="10"/>
        <v>0</v>
      </c>
      <c r="P47" s="66">
        <f t="shared" si="10"/>
        <v>0</v>
      </c>
      <c r="Q47" s="66">
        <f t="shared" si="10"/>
        <v>0</v>
      </c>
      <c r="R47" s="66">
        <f t="shared" si="10"/>
        <v>0</v>
      </c>
      <c r="S47" s="67">
        <f t="shared" si="10"/>
        <v>466.44000000000005</v>
      </c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9"/>
      <c r="AF47" s="19"/>
      <c r="AG47" s="19"/>
      <c r="AH47" s="19"/>
    </row>
    <row r="48" spans="1:34" ht="15">
      <c r="A48" s="32"/>
      <c r="B48" s="1"/>
      <c r="C48" s="30" t="s">
        <v>210</v>
      </c>
      <c r="D48" s="30" t="s">
        <v>30</v>
      </c>
      <c r="E48" s="30" t="s">
        <v>200</v>
      </c>
      <c r="F48" s="30" t="s">
        <v>30</v>
      </c>
      <c r="G48" s="17">
        <v>0</v>
      </c>
      <c r="H48" s="39">
        <v>0</v>
      </c>
      <c r="I48" s="39">
        <v>0</v>
      </c>
      <c r="J48" s="39">
        <v>0</v>
      </c>
      <c r="K48" s="39">
        <v>0</v>
      </c>
      <c r="L48" s="39">
        <v>76.36</v>
      </c>
      <c r="M48" s="39">
        <v>126.96</v>
      </c>
      <c r="N48" s="39">
        <v>23</v>
      </c>
      <c r="O48" s="39">
        <v>0</v>
      </c>
      <c r="P48" s="39">
        <v>0</v>
      </c>
      <c r="Q48" s="39">
        <v>0</v>
      </c>
      <c r="R48" s="39">
        <v>0</v>
      </c>
      <c r="S48" s="77">
        <f aca="true" t="shared" si="11" ref="S48:S53">SUM(G48:R48)</f>
        <v>226.32</v>
      </c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9"/>
      <c r="AF48" s="19"/>
      <c r="AG48" s="19"/>
      <c r="AH48" s="19"/>
    </row>
    <row r="49" spans="1:34" ht="15">
      <c r="A49" s="32"/>
      <c r="B49" s="12"/>
      <c r="C49" s="30" t="s">
        <v>206</v>
      </c>
      <c r="D49" s="30" t="s">
        <v>30</v>
      </c>
      <c r="E49" s="30" t="s">
        <v>200</v>
      </c>
      <c r="F49" s="30" t="s">
        <v>30</v>
      </c>
      <c r="G49" s="17">
        <v>0</v>
      </c>
      <c r="H49" s="39">
        <v>0</v>
      </c>
      <c r="I49" s="39">
        <v>0</v>
      </c>
      <c r="J49" s="39">
        <v>0</v>
      </c>
      <c r="K49" s="39">
        <v>0</v>
      </c>
      <c r="L49" s="39">
        <v>72.68</v>
      </c>
      <c r="M49" s="39">
        <v>47.84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77">
        <f t="shared" si="11"/>
        <v>120.52000000000001</v>
      </c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9"/>
      <c r="AF49" s="19"/>
      <c r="AG49" s="19"/>
      <c r="AH49" s="19"/>
    </row>
    <row r="50" spans="1:34" ht="15">
      <c r="A50" s="32"/>
      <c r="B50" s="12"/>
      <c r="C50" s="30" t="s">
        <v>207</v>
      </c>
      <c r="D50" s="30" t="s">
        <v>208</v>
      </c>
      <c r="E50" s="30" t="s">
        <v>209</v>
      </c>
      <c r="F50" s="30" t="s">
        <v>30</v>
      </c>
      <c r="G50" s="17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119.6</v>
      </c>
      <c r="O50" s="39">
        <v>0</v>
      </c>
      <c r="P50" s="39">
        <v>0</v>
      </c>
      <c r="Q50" s="39">
        <v>0</v>
      </c>
      <c r="R50" s="39">
        <v>0</v>
      </c>
      <c r="S50" s="77">
        <f t="shared" si="11"/>
        <v>119.6</v>
      </c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9"/>
      <c r="AF50" s="19"/>
      <c r="AG50" s="19"/>
      <c r="AH50" s="19"/>
    </row>
    <row r="51" spans="1:34" ht="15">
      <c r="A51" s="32"/>
      <c r="B51" s="12" t="s">
        <v>216</v>
      </c>
      <c r="C51" s="30" t="s">
        <v>217</v>
      </c>
      <c r="D51" s="30" t="s">
        <v>30</v>
      </c>
      <c r="E51" s="30" t="s">
        <v>200</v>
      </c>
      <c r="F51" s="30" t="s">
        <v>30</v>
      </c>
      <c r="G51" s="17">
        <v>64.4</v>
      </c>
      <c r="H51" s="39">
        <v>82.8</v>
      </c>
      <c r="I51" s="39">
        <v>65.32</v>
      </c>
      <c r="J51" s="39">
        <v>38.64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77">
        <f t="shared" si="11"/>
        <v>251.15999999999997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9"/>
      <c r="AF51" s="19"/>
      <c r="AG51" s="19"/>
      <c r="AH51" s="19"/>
    </row>
    <row r="52" spans="1:34" ht="15">
      <c r="A52" s="32"/>
      <c r="B52" s="12" t="s">
        <v>214</v>
      </c>
      <c r="C52" s="30" t="s">
        <v>215</v>
      </c>
      <c r="D52" s="30" t="s">
        <v>203</v>
      </c>
      <c r="E52" s="30" t="s">
        <v>200</v>
      </c>
      <c r="F52" s="30" t="s">
        <v>30</v>
      </c>
      <c r="G52" s="17">
        <v>50.6</v>
      </c>
      <c r="H52" s="39">
        <v>45.08</v>
      </c>
      <c r="I52" s="39">
        <v>46.92</v>
      </c>
      <c r="J52" s="39">
        <v>36.8</v>
      </c>
      <c r="K52" s="39">
        <v>41.4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77">
        <f t="shared" si="11"/>
        <v>220.80000000000004</v>
      </c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9"/>
      <c r="AF52" s="19"/>
      <c r="AG52" s="19"/>
      <c r="AH52" s="19"/>
    </row>
    <row r="53" spans="1:34" ht="15">
      <c r="A53" s="32"/>
      <c r="B53" s="12" t="s">
        <v>211</v>
      </c>
      <c r="C53" s="30" t="s">
        <v>212</v>
      </c>
      <c r="D53" s="30" t="s">
        <v>213</v>
      </c>
      <c r="E53" s="30" t="s">
        <v>209</v>
      </c>
      <c r="F53" s="30" t="s">
        <v>30</v>
      </c>
      <c r="G53" s="17">
        <v>0</v>
      </c>
      <c r="H53" s="39">
        <v>0</v>
      </c>
      <c r="I53" s="39">
        <v>0</v>
      </c>
      <c r="J53" s="39">
        <v>0</v>
      </c>
      <c r="K53" s="39">
        <v>0</v>
      </c>
      <c r="L53" s="39">
        <v>54</v>
      </c>
      <c r="M53" s="39">
        <v>54</v>
      </c>
      <c r="N53" s="39">
        <v>54</v>
      </c>
      <c r="O53" s="39">
        <v>0</v>
      </c>
      <c r="P53" s="39">
        <v>0</v>
      </c>
      <c r="Q53" s="39">
        <v>0</v>
      </c>
      <c r="R53" s="39">
        <v>0</v>
      </c>
      <c r="S53" s="77">
        <f t="shared" si="11"/>
        <v>162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9"/>
      <c r="AF53" s="19"/>
      <c r="AG53" s="19"/>
      <c r="AH53" s="19"/>
    </row>
    <row r="54" spans="1:34" ht="15">
      <c r="A54" s="32"/>
      <c r="B54" s="12"/>
      <c r="C54" s="30"/>
      <c r="D54" s="30"/>
      <c r="E54" s="30"/>
      <c r="F54" s="30"/>
      <c r="G54" s="17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77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9"/>
      <c r="AF54" s="19"/>
      <c r="AG54" s="19"/>
      <c r="AH54" s="19"/>
    </row>
    <row r="55" spans="1:31" ht="20.25">
      <c r="A55" s="49" t="s">
        <v>185</v>
      </c>
      <c r="B55" s="50"/>
      <c r="C55" s="51"/>
      <c r="D55" s="52"/>
      <c r="E55" s="52"/>
      <c r="F55" s="52"/>
      <c r="G55" s="72">
        <f>SUM(G57,G88)</f>
        <v>854086.1641300003</v>
      </c>
      <c r="H55" s="75">
        <f aca="true" t="shared" si="12" ref="H55:S55">SUM(H57,H88)</f>
        <v>832606.9492109998</v>
      </c>
      <c r="I55" s="75">
        <f t="shared" si="12"/>
        <v>612085.760263</v>
      </c>
      <c r="J55" s="75">
        <f t="shared" si="12"/>
        <v>638015.0468140001</v>
      </c>
      <c r="K55" s="75">
        <f t="shared" si="12"/>
        <v>601916.9763520001</v>
      </c>
      <c r="L55" s="75">
        <f t="shared" si="12"/>
        <v>528785.5852740001</v>
      </c>
      <c r="M55" s="75">
        <f t="shared" si="12"/>
        <v>569545.752775</v>
      </c>
      <c r="N55" s="75">
        <f t="shared" si="12"/>
        <v>545907.992855</v>
      </c>
      <c r="O55" s="75">
        <f t="shared" si="12"/>
        <v>639410.5388300001</v>
      </c>
      <c r="P55" s="75">
        <f t="shared" si="12"/>
        <v>609204.7743779998</v>
      </c>
      <c r="Q55" s="75">
        <f t="shared" si="12"/>
        <v>505895.214001</v>
      </c>
      <c r="R55" s="75">
        <f t="shared" si="12"/>
        <v>598841.5619540001</v>
      </c>
      <c r="S55" s="53">
        <f t="shared" si="12"/>
        <v>7536302.316836998</v>
      </c>
      <c r="T55" s="18"/>
      <c r="U55" s="18"/>
      <c r="V55" s="18"/>
      <c r="W55" s="18"/>
      <c r="X55" s="18"/>
      <c r="Y55" s="18"/>
      <c r="Z55" s="18"/>
      <c r="AA55" s="18"/>
      <c r="AB55" s="15"/>
      <c r="AC55" s="15"/>
      <c r="AD55" s="15"/>
      <c r="AE55" s="15"/>
    </row>
    <row r="56" spans="1:31" ht="15">
      <c r="A56" s="32"/>
      <c r="B56" s="12"/>
      <c r="C56" s="30"/>
      <c r="D56" s="30"/>
      <c r="E56" s="30"/>
      <c r="F56" s="30"/>
      <c r="G56" s="17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77"/>
      <c r="T56" s="18"/>
      <c r="U56" s="18"/>
      <c r="V56" s="18"/>
      <c r="W56" s="18"/>
      <c r="X56" s="18"/>
      <c r="Y56" s="18"/>
      <c r="Z56" s="18"/>
      <c r="AA56" s="18"/>
      <c r="AB56" s="15"/>
      <c r="AC56" s="15"/>
      <c r="AD56" s="15"/>
      <c r="AE56" s="15"/>
    </row>
    <row r="57" spans="1:31" ht="18">
      <c r="A57" s="32"/>
      <c r="B57" s="54" t="s">
        <v>186</v>
      </c>
      <c r="C57" s="55"/>
      <c r="D57" s="56"/>
      <c r="E57" s="56"/>
      <c r="F57" s="56"/>
      <c r="G57" s="73">
        <f>SUM(G59,G62,G65:G66,G69:G70,G73,G76,G79:G86)</f>
        <v>852369.8527300003</v>
      </c>
      <c r="H57" s="57">
        <f aca="true" t="shared" si="13" ref="H57:S57">SUM(H59,H62,H65:H66,H69:H70,H73,H76,H79:H86)</f>
        <v>830935.4492109998</v>
      </c>
      <c r="I57" s="57">
        <f t="shared" si="13"/>
        <v>609995.3298630001</v>
      </c>
      <c r="J57" s="57">
        <f t="shared" si="13"/>
        <v>635628.5418140001</v>
      </c>
      <c r="K57" s="57">
        <f t="shared" si="13"/>
        <v>598222.8123520002</v>
      </c>
      <c r="L57" s="57">
        <f t="shared" si="13"/>
        <v>526053.050274</v>
      </c>
      <c r="M57" s="57">
        <f t="shared" si="13"/>
        <v>566640.0768749999</v>
      </c>
      <c r="N57" s="57">
        <f t="shared" si="13"/>
        <v>542734.573455</v>
      </c>
      <c r="O57" s="57">
        <f t="shared" si="13"/>
        <v>635433.08264</v>
      </c>
      <c r="P57" s="57">
        <f t="shared" si="13"/>
        <v>606096.1170179999</v>
      </c>
      <c r="Q57" s="57">
        <f t="shared" si="13"/>
        <v>502879.738021</v>
      </c>
      <c r="R57" s="57">
        <f t="shared" si="13"/>
        <v>595821.2299540001</v>
      </c>
      <c r="S57" s="58">
        <f t="shared" si="13"/>
        <v>7502809.854206998</v>
      </c>
      <c r="T57" s="18"/>
      <c r="U57" s="18"/>
      <c r="V57" s="18"/>
      <c r="W57" s="18"/>
      <c r="X57" s="18"/>
      <c r="Y57" s="18"/>
      <c r="Z57" s="18"/>
      <c r="AA57" s="18"/>
      <c r="AB57" s="15"/>
      <c r="AC57" s="15"/>
      <c r="AD57" s="15"/>
      <c r="AE57" s="15"/>
    </row>
    <row r="58" spans="1:34" ht="15">
      <c r="A58" s="32"/>
      <c r="B58" s="12"/>
      <c r="C58" s="30"/>
      <c r="D58" s="30"/>
      <c r="E58" s="30"/>
      <c r="F58" s="30"/>
      <c r="G58" s="17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77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9"/>
      <c r="AF58" s="19"/>
      <c r="AG58" s="19"/>
      <c r="AH58" s="19"/>
    </row>
    <row r="59" spans="1:34" ht="18">
      <c r="A59" s="32"/>
      <c r="B59" s="64" t="s">
        <v>83</v>
      </c>
      <c r="C59" s="30"/>
      <c r="D59" s="30"/>
      <c r="E59" s="30"/>
      <c r="F59" s="30"/>
      <c r="G59" s="65">
        <f aca="true" t="shared" si="14" ref="G59:S59">SUM(G60:G61)</f>
        <v>264675.18</v>
      </c>
      <c r="H59" s="66">
        <f t="shared" si="14"/>
        <v>285988.1263</v>
      </c>
      <c r="I59" s="66">
        <f t="shared" si="14"/>
        <v>283519.8418</v>
      </c>
      <c r="J59" s="66">
        <f t="shared" si="14"/>
        <v>315267.695</v>
      </c>
      <c r="K59" s="66">
        <f t="shared" si="14"/>
        <v>248290.2893</v>
      </c>
      <c r="L59" s="66">
        <f t="shared" si="14"/>
        <v>207399.4599</v>
      </c>
      <c r="M59" s="66">
        <f t="shared" si="14"/>
        <v>266811.76159999997</v>
      </c>
      <c r="N59" s="66">
        <f t="shared" si="14"/>
        <v>243935.1094</v>
      </c>
      <c r="O59" s="66">
        <f t="shared" si="14"/>
        <v>289506.8306</v>
      </c>
      <c r="P59" s="66">
        <f t="shared" si="14"/>
        <v>232906.0794</v>
      </c>
      <c r="Q59" s="66">
        <f t="shared" si="14"/>
        <v>187067.023</v>
      </c>
      <c r="R59" s="66">
        <f t="shared" si="14"/>
        <v>239858.35080000001</v>
      </c>
      <c r="S59" s="67">
        <f t="shared" si="14"/>
        <v>3065225.7471000003</v>
      </c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9"/>
      <c r="AF59" s="19"/>
      <c r="AG59" s="19"/>
      <c r="AH59" s="19"/>
    </row>
    <row r="60" spans="1:34" ht="15">
      <c r="A60" s="32"/>
      <c r="B60" s="1"/>
      <c r="C60" s="30" t="s">
        <v>84</v>
      </c>
      <c r="D60" s="30" t="s">
        <v>85</v>
      </c>
      <c r="E60" s="30" t="s">
        <v>85</v>
      </c>
      <c r="F60" s="30" t="s">
        <v>49</v>
      </c>
      <c r="G60" s="20">
        <v>204113.91</v>
      </c>
      <c r="H60" s="39">
        <v>195286.7763</v>
      </c>
      <c r="I60" s="39">
        <v>195226.6536</v>
      </c>
      <c r="J60" s="39">
        <v>213568.635</v>
      </c>
      <c r="K60" s="39">
        <v>216508.7165</v>
      </c>
      <c r="L60" s="39">
        <v>161994.6039</v>
      </c>
      <c r="M60" s="39">
        <v>197957.5408</v>
      </c>
      <c r="N60" s="39">
        <v>185421.642</v>
      </c>
      <c r="O60" s="39">
        <v>228939.431</v>
      </c>
      <c r="P60" s="39">
        <v>145294.197</v>
      </c>
      <c r="Q60" s="39">
        <v>106286.205</v>
      </c>
      <c r="R60" s="39">
        <v>131033.4717</v>
      </c>
      <c r="S60" s="77">
        <f>SUM(G60:R60)</f>
        <v>2181631.7828</v>
      </c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9"/>
      <c r="AF60" s="19"/>
      <c r="AG60" s="19"/>
      <c r="AH60" s="19"/>
    </row>
    <row r="61" spans="1:34" ht="15">
      <c r="A61" s="32"/>
      <c r="B61" s="12"/>
      <c r="C61" s="30" t="s">
        <v>86</v>
      </c>
      <c r="D61" s="30" t="s">
        <v>85</v>
      </c>
      <c r="E61" s="30" t="s">
        <v>85</v>
      </c>
      <c r="F61" s="30" t="s">
        <v>49</v>
      </c>
      <c r="G61" s="20">
        <v>60561.27</v>
      </c>
      <c r="H61" s="39">
        <v>90701.35</v>
      </c>
      <c r="I61" s="39">
        <v>88293.1882</v>
      </c>
      <c r="J61" s="39">
        <v>101699.06</v>
      </c>
      <c r="K61" s="39">
        <v>31781.5728</v>
      </c>
      <c r="L61" s="39">
        <v>45404.856</v>
      </c>
      <c r="M61" s="39">
        <v>68854.2208</v>
      </c>
      <c r="N61" s="39">
        <v>58513.4674</v>
      </c>
      <c r="O61" s="39">
        <v>60567.3996</v>
      </c>
      <c r="P61" s="39">
        <v>87611.8824</v>
      </c>
      <c r="Q61" s="39">
        <v>80780.818</v>
      </c>
      <c r="R61" s="39">
        <v>108824.8791</v>
      </c>
      <c r="S61" s="77">
        <f>SUM(G61:R61)</f>
        <v>883593.9643</v>
      </c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9"/>
      <c r="AF61" s="19"/>
      <c r="AG61" s="19"/>
      <c r="AH61" s="19"/>
    </row>
    <row r="62" spans="1:34" ht="18">
      <c r="A62" s="32"/>
      <c r="B62" s="64" t="s">
        <v>64</v>
      </c>
      <c r="C62" s="30"/>
      <c r="D62" s="30"/>
      <c r="E62" s="30"/>
      <c r="F62" s="30"/>
      <c r="G62" s="65">
        <f aca="true" t="shared" si="15" ref="G62:S62">SUM(G63:G64)</f>
        <v>81072.1118</v>
      </c>
      <c r="H62" s="66">
        <f t="shared" si="15"/>
        <v>76025.1543</v>
      </c>
      <c r="I62" s="66">
        <f t="shared" si="15"/>
        <v>83077.28336</v>
      </c>
      <c r="J62" s="66">
        <f t="shared" si="15"/>
        <v>81253.05859999999</v>
      </c>
      <c r="K62" s="66">
        <f t="shared" si="15"/>
        <v>82127.33840000001</v>
      </c>
      <c r="L62" s="66">
        <f t="shared" si="15"/>
        <v>88027.9164</v>
      </c>
      <c r="M62" s="66">
        <f t="shared" si="15"/>
        <v>88181.93256</v>
      </c>
      <c r="N62" s="66">
        <f t="shared" si="15"/>
        <v>90520.79456000001</v>
      </c>
      <c r="O62" s="66">
        <f t="shared" si="15"/>
        <v>88266.231</v>
      </c>
      <c r="P62" s="66">
        <f t="shared" si="15"/>
        <v>98318.92348</v>
      </c>
      <c r="Q62" s="66">
        <f t="shared" si="15"/>
        <v>89929.62965999999</v>
      </c>
      <c r="R62" s="66">
        <f t="shared" si="15"/>
        <v>88535.18672</v>
      </c>
      <c r="S62" s="67">
        <f t="shared" si="15"/>
        <v>1035335.56084</v>
      </c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9"/>
      <c r="AF62" s="19"/>
      <c r="AG62" s="19"/>
      <c r="AH62" s="19"/>
    </row>
    <row r="63" spans="1:34" ht="15">
      <c r="A63" s="32"/>
      <c r="B63" s="1"/>
      <c r="C63" s="30" t="s">
        <v>67</v>
      </c>
      <c r="D63" s="30" t="s">
        <v>68</v>
      </c>
      <c r="E63" s="30" t="s">
        <v>69</v>
      </c>
      <c r="F63" s="30" t="s">
        <v>23</v>
      </c>
      <c r="G63" s="20">
        <v>58816.9334</v>
      </c>
      <c r="H63" s="39">
        <v>58454.398199999996</v>
      </c>
      <c r="I63" s="39">
        <v>68983.848</v>
      </c>
      <c r="J63" s="39">
        <v>68993.9012</v>
      </c>
      <c r="K63" s="39">
        <v>71960.516</v>
      </c>
      <c r="L63" s="39">
        <v>77989.29060000001</v>
      </c>
      <c r="M63" s="39">
        <v>76398.5142</v>
      </c>
      <c r="N63" s="39">
        <v>78288.224</v>
      </c>
      <c r="O63" s="39">
        <v>76837.54</v>
      </c>
      <c r="P63" s="39">
        <v>85932.58</v>
      </c>
      <c r="Q63" s="39">
        <v>76884.12</v>
      </c>
      <c r="R63" s="39">
        <v>74888.26</v>
      </c>
      <c r="S63" s="77">
        <f>SUM(G63:R63)</f>
        <v>874428.1256</v>
      </c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9"/>
      <c r="AF63" s="19"/>
      <c r="AG63" s="19"/>
      <c r="AH63" s="19"/>
    </row>
    <row r="64" spans="1:34" ht="15">
      <c r="A64" s="32"/>
      <c r="B64" s="12"/>
      <c r="C64" s="30" t="s">
        <v>65</v>
      </c>
      <c r="D64" s="30" t="s">
        <v>66</v>
      </c>
      <c r="E64" s="30" t="s">
        <v>12</v>
      </c>
      <c r="F64" s="30" t="s">
        <v>8</v>
      </c>
      <c r="G64" s="20">
        <v>22255.1784</v>
      </c>
      <c r="H64" s="39">
        <v>17570.7561</v>
      </c>
      <c r="I64" s="39">
        <v>14093.43536</v>
      </c>
      <c r="J64" s="39">
        <v>12259.1574</v>
      </c>
      <c r="K64" s="39">
        <v>10166.822400000001</v>
      </c>
      <c r="L64" s="39">
        <v>10038.6258</v>
      </c>
      <c r="M64" s="39">
        <v>11783.41836</v>
      </c>
      <c r="N64" s="39">
        <v>12232.57056</v>
      </c>
      <c r="O64" s="39">
        <v>11428.691</v>
      </c>
      <c r="P64" s="39">
        <v>12386.34348</v>
      </c>
      <c r="Q64" s="39">
        <v>13045.50966</v>
      </c>
      <c r="R64" s="39">
        <v>13646.92672</v>
      </c>
      <c r="S64" s="77">
        <f>SUM(G64:R64)</f>
        <v>160907.43524</v>
      </c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9"/>
      <c r="AF64" s="19"/>
      <c r="AG64" s="19"/>
      <c r="AH64" s="19"/>
    </row>
    <row r="65" spans="1:34" ht="15">
      <c r="A65" s="32"/>
      <c r="B65" s="12" t="s">
        <v>50</v>
      </c>
      <c r="C65" s="30" t="s">
        <v>51</v>
      </c>
      <c r="D65" s="30" t="s">
        <v>52</v>
      </c>
      <c r="E65" s="30" t="s">
        <v>52</v>
      </c>
      <c r="F65" s="30" t="s">
        <v>53</v>
      </c>
      <c r="G65" s="17">
        <v>44796.2704</v>
      </c>
      <c r="H65" s="39">
        <v>59687.477100000004</v>
      </c>
      <c r="I65" s="39">
        <v>87428.901219</v>
      </c>
      <c r="J65" s="39">
        <v>78440.67476</v>
      </c>
      <c r="K65" s="39">
        <v>99653.43903</v>
      </c>
      <c r="L65" s="39">
        <v>65771.51302</v>
      </c>
      <c r="M65" s="39">
        <v>54544.09956</v>
      </c>
      <c r="N65" s="39">
        <v>56055.86052</v>
      </c>
      <c r="O65" s="39">
        <v>88573.08125</v>
      </c>
      <c r="P65" s="39">
        <v>102514.139993</v>
      </c>
      <c r="Q65" s="39">
        <v>68222.662095</v>
      </c>
      <c r="R65" s="39">
        <v>106789.22793</v>
      </c>
      <c r="S65" s="77">
        <f>SUM(G65:R65)</f>
        <v>912477.3468770001</v>
      </c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9"/>
      <c r="AF65" s="19"/>
      <c r="AG65" s="19"/>
      <c r="AH65" s="19"/>
    </row>
    <row r="66" spans="1:34" ht="18">
      <c r="A66" s="32"/>
      <c r="B66" s="64" t="s">
        <v>5</v>
      </c>
      <c r="C66" s="30"/>
      <c r="D66" s="30"/>
      <c r="E66" s="30"/>
      <c r="F66" s="30"/>
      <c r="G66" s="65">
        <f aca="true" t="shared" si="16" ref="G66:S66">SUM(G67:G68)</f>
        <v>312854.5526</v>
      </c>
      <c r="H66" s="66">
        <f t="shared" si="16"/>
        <v>248025.92489999998</v>
      </c>
      <c r="I66" s="66">
        <f t="shared" si="16"/>
        <v>140.30610000000001</v>
      </c>
      <c r="J66" s="66">
        <f t="shared" si="16"/>
        <v>130.0291</v>
      </c>
      <c r="K66" s="66">
        <f t="shared" si="16"/>
        <v>124.6136</v>
      </c>
      <c r="L66" s="66">
        <f t="shared" si="16"/>
        <v>104.878</v>
      </c>
      <c r="M66" s="66">
        <f t="shared" si="16"/>
        <v>123.83640000000001</v>
      </c>
      <c r="N66" s="66">
        <f t="shared" si="16"/>
        <v>135.733</v>
      </c>
      <c r="O66" s="66">
        <f t="shared" si="16"/>
        <v>191.6176</v>
      </c>
      <c r="P66" s="66">
        <f t="shared" si="16"/>
        <v>167.23080000000002</v>
      </c>
      <c r="Q66" s="66">
        <f t="shared" si="16"/>
        <v>238.2931</v>
      </c>
      <c r="R66" s="66">
        <f t="shared" si="16"/>
        <v>156.2304</v>
      </c>
      <c r="S66" s="67">
        <f t="shared" si="16"/>
        <v>562393.2456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9"/>
      <c r="AF66" s="19"/>
      <c r="AG66" s="19"/>
      <c r="AH66" s="19"/>
    </row>
    <row r="67" spans="1:34" ht="15">
      <c r="A67" s="32"/>
      <c r="B67" s="1"/>
      <c r="C67" s="30" t="s">
        <v>197</v>
      </c>
      <c r="D67" s="30" t="s">
        <v>6</v>
      </c>
      <c r="E67" s="30" t="s">
        <v>7</v>
      </c>
      <c r="F67" s="30" t="s">
        <v>8</v>
      </c>
      <c r="G67" s="20">
        <v>312730.9126</v>
      </c>
      <c r="H67" s="39">
        <v>247863.4899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77">
        <f>SUM(G67:R67)</f>
        <v>560594.4025</v>
      </c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9"/>
      <c r="AF67" s="19"/>
      <c r="AG67" s="19"/>
      <c r="AH67" s="19"/>
    </row>
    <row r="68" spans="1:34" ht="15">
      <c r="A68" s="32"/>
      <c r="B68" s="12"/>
      <c r="C68" s="30" t="s">
        <v>61</v>
      </c>
      <c r="D68" s="30" t="s">
        <v>62</v>
      </c>
      <c r="E68" s="30" t="s">
        <v>63</v>
      </c>
      <c r="F68" s="30" t="s">
        <v>28</v>
      </c>
      <c r="G68" s="20">
        <v>123.64</v>
      </c>
      <c r="H68" s="39">
        <v>162.435</v>
      </c>
      <c r="I68" s="39">
        <v>140.30610000000001</v>
      </c>
      <c r="J68" s="39">
        <v>130.0291</v>
      </c>
      <c r="K68" s="39">
        <v>124.6136</v>
      </c>
      <c r="L68" s="39">
        <v>104.878</v>
      </c>
      <c r="M68" s="39">
        <v>123.83640000000001</v>
      </c>
      <c r="N68" s="39">
        <v>135.733</v>
      </c>
      <c r="O68" s="39">
        <v>191.6176</v>
      </c>
      <c r="P68" s="39">
        <v>167.23080000000002</v>
      </c>
      <c r="Q68" s="39">
        <v>238.2931</v>
      </c>
      <c r="R68" s="39">
        <v>156.2304</v>
      </c>
      <c r="S68" s="77">
        <f>SUM(G68:R68)</f>
        <v>1798.8431000000003</v>
      </c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9"/>
      <c r="AF68" s="19"/>
      <c r="AG68" s="19"/>
      <c r="AH68" s="19"/>
    </row>
    <row r="69" spans="1:34" ht="15">
      <c r="A69" s="32"/>
      <c r="B69" s="12" t="s">
        <v>24</v>
      </c>
      <c r="C69" s="30" t="s">
        <v>29</v>
      </c>
      <c r="D69" s="30" t="s">
        <v>29</v>
      </c>
      <c r="E69" s="30" t="s">
        <v>29</v>
      </c>
      <c r="F69" s="30" t="s">
        <v>8</v>
      </c>
      <c r="G69" s="20">
        <v>24183.14</v>
      </c>
      <c r="H69" s="39">
        <v>39320.12</v>
      </c>
      <c r="I69" s="39">
        <v>22540.65</v>
      </c>
      <c r="J69" s="39">
        <v>21840</v>
      </c>
      <c r="K69" s="39">
        <v>28033.34</v>
      </c>
      <c r="L69" s="39">
        <v>31645.44</v>
      </c>
      <c r="M69" s="39">
        <v>27181.44</v>
      </c>
      <c r="N69" s="39">
        <v>33322.85</v>
      </c>
      <c r="O69" s="39">
        <v>34979</v>
      </c>
      <c r="P69" s="39">
        <v>32329.92</v>
      </c>
      <c r="Q69" s="39">
        <v>30104.5206</v>
      </c>
      <c r="R69" s="39">
        <v>36509.22862</v>
      </c>
      <c r="S69" s="77">
        <f>SUM(G69:R69)</f>
        <v>361989.64921999996</v>
      </c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9"/>
      <c r="AF69" s="19"/>
      <c r="AG69" s="19"/>
      <c r="AH69" s="19"/>
    </row>
    <row r="70" spans="1:34" ht="18">
      <c r="A70" s="32"/>
      <c r="B70" s="64" t="s">
        <v>74</v>
      </c>
      <c r="C70" s="30"/>
      <c r="D70" s="30"/>
      <c r="E70" s="30"/>
      <c r="F70" s="30"/>
      <c r="G70" s="65">
        <f aca="true" t="shared" si="17" ref="G70:S70">SUM(G71:G72)</f>
        <v>20181.06</v>
      </c>
      <c r="H70" s="66">
        <f t="shared" si="17"/>
        <v>20247.489999999998</v>
      </c>
      <c r="I70" s="66">
        <f t="shared" si="17"/>
        <v>23322.08</v>
      </c>
      <c r="J70" s="66">
        <f t="shared" si="17"/>
        <v>27392</v>
      </c>
      <c r="K70" s="66">
        <f t="shared" si="17"/>
        <v>29084.620000000003</v>
      </c>
      <c r="L70" s="66">
        <f t="shared" si="17"/>
        <v>21987.7</v>
      </c>
      <c r="M70" s="66">
        <f t="shared" si="17"/>
        <v>22202.96</v>
      </c>
      <c r="N70" s="66">
        <f t="shared" si="17"/>
        <v>18253.440000000002</v>
      </c>
      <c r="O70" s="66">
        <f t="shared" si="17"/>
        <v>27504.84</v>
      </c>
      <c r="P70" s="66">
        <f t="shared" si="17"/>
        <v>29651.4</v>
      </c>
      <c r="Q70" s="66">
        <f t="shared" si="17"/>
        <v>27173.949999999997</v>
      </c>
      <c r="R70" s="66">
        <f t="shared" si="17"/>
        <v>27428.76</v>
      </c>
      <c r="S70" s="67">
        <f t="shared" si="17"/>
        <v>294430.29999999993</v>
      </c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9"/>
      <c r="AF70" s="19"/>
      <c r="AG70" s="19"/>
      <c r="AH70" s="19"/>
    </row>
    <row r="71" spans="1:34" ht="15">
      <c r="A71" s="32"/>
      <c r="B71" s="1"/>
      <c r="C71" s="30" t="s">
        <v>75</v>
      </c>
      <c r="D71" s="30" t="s">
        <v>76</v>
      </c>
      <c r="E71" s="30" t="s">
        <v>77</v>
      </c>
      <c r="F71" s="30" t="s">
        <v>78</v>
      </c>
      <c r="G71" s="20">
        <v>15702.25</v>
      </c>
      <c r="H71" s="39">
        <v>15289.3</v>
      </c>
      <c r="I71" s="39">
        <v>17034.32</v>
      </c>
      <c r="J71" s="39">
        <v>20569.6</v>
      </c>
      <c r="K71" s="39">
        <v>21562.06</v>
      </c>
      <c r="L71" s="39">
        <v>16221.76</v>
      </c>
      <c r="M71" s="39">
        <v>16825.32</v>
      </c>
      <c r="N71" s="39">
        <v>16311.36</v>
      </c>
      <c r="O71" s="39">
        <v>20917.86</v>
      </c>
      <c r="P71" s="39">
        <v>20643.12</v>
      </c>
      <c r="Q71" s="39">
        <v>17440.1</v>
      </c>
      <c r="R71" s="39">
        <v>16343.46</v>
      </c>
      <c r="S71" s="77">
        <f>SUM(G71:R71)</f>
        <v>214860.50999999995</v>
      </c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9"/>
      <c r="AF71" s="19"/>
      <c r="AG71" s="19"/>
      <c r="AH71" s="19"/>
    </row>
    <row r="72" spans="1:34" ht="15">
      <c r="A72" s="32"/>
      <c r="B72" s="12"/>
      <c r="C72" s="30" t="s">
        <v>79</v>
      </c>
      <c r="D72" s="30" t="s">
        <v>76</v>
      </c>
      <c r="E72" s="30" t="s">
        <v>77</v>
      </c>
      <c r="F72" s="30" t="s">
        <v>78</v>
      </c>
      <c r="G72" s="20">
        <v>4478.81</v>
      </c>
      <c r="H72" s="39">
        <v>4958.19</v>
      </c>
      <c r="I72" s="39">
        <v>6287.76</v>
      </c>
      <c r="J72" s="39">
        <v>6822.4</v>
      </c>
      <c r="K72" s="39">
        <v>7522.56</v>
      </c>
      <c r="L72" s="39">
        <v>5765.94</v>
      </c>
      <c r="M72" s="39">
        <v>5377.64</v>
      </c>
      <c r="N72" s="39">
        <v>1942.08</v>
      </c>
      <c r="O72" s="39">
        <v>6586.98</v>
      </c>
      <c r="P72" s="39">
        <v>9008.28</v>
      </c>
      <c r="Q72" s="39">
        <v>9733.85</v>
      </c>
      <c r="R72" s="39">
        <v>11085.3</v>
      </c>
      <c r="S72" s="77">
        <f>SUM(G72:R72)</f>
        <v>79569.79000000001</v>
      </c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9"/>
      <c r="AF72" s="19"/>
      <c r="AG72" s="19"/>
      <c r="AH72" s="19"/>
    </row>
    <row r="73" spans="1:34" ht="18">
      <c r="A73" s="32"/>
      <c r="B73" s="64" t="s">
        <v>92</v>
      </c>
      <c r="C73" s="30"/>
      <c r="D73" s="30"/>
      <c r="E73" s="30"/>
      <c r="F73" s="30"/>
      <c r="G73" s="65">
        <f aca="true" t="shared" si="18" ref="G73:S73">SUM(G74:G75)</f>
        <v>18371.72403</v>
      </c>
      <c r="H73" s="66">
        <f t="shared" si="18"/>
        <v>17562.33</v>
      </c>
      <c r="I73" s="66">
        <f t="shared" si="18"/>
        <v>18811.52</v>
      </c>
      <c r="J73" s="66">
        <f t="shared" si="18"/>
        <v>22226.28</v>
      </c>
      <c r="K73" s="66">
        <f t="shared" si="18"/>
        <v>19407.24</v>
      </c>
      <c r="L73" s="66">
        <f t="shared" si="18"/>
        <v>27099.978</v>
      </c>
      <c r="M73" s="66">
        <f t="shared" si="18"/>
        <v>24655.67</v>
      </c>
      <c r="N73" s="66">
        <f t="shared" si="18"/>
        <v>27000</v>
      </c>
      <c r="O73" s="66">
        <f t="shared" si="18"/>
        <v>29472.5925</v>
      </c>
      <c r="P73" s="66">
        <f t="shared" si="18"/>
        <v>27003.9</v>
      </c>
      <c r="Q73" s="66">
        <f t="shared" si="18"/>
        <v>19701.035799999998</v>
      </c>
      <c r="R73" s="66">
        <f t="shared" si="18"/>
        <v>20171.1728</v>
      </c>
      <c r="S73" s="67">
        <f t="shared" si="18"/>
        <v>271483.44312999997</v>
      </c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9"/>
      <c r="AF73" s="19"/>
      <c r="AG73" s="19"/>
      <c r="AH73" s="19"/>
    </row>
    <row r="74" spans="1:34" ht="15">
      <c r="A74" s="32"/>
      <c r="B74" s="12"/>
      <c r="C74" s="30" t="s">
        <v>93</v>
      </c>
      <c r="D74" s="30" t="s">
        <v>94</v>
      </c>
      <c r="E74" s="30" t="s">
        <v>12</v>
      </c>
      <c r="F74" s="30" t="s">
        <v>8</v>
      </c>
      <c r="G74" s="20">
        <v>0</v>
      </c>
      <c r="H74" s="39">
        <v>0</v>
      </c>
      <c r="I74" s="39">
        <v>0</v>
      </c>
      <c r="J74" s="39">
        <v>0</v>
      </c>
      <c r="K74" s="39">
        <v>19407.24</v>
      </c>
      <c r="L74" s="39">
        <v>27099.978</v>
      </c>
      <c r="M74" s="39">
        <v>24655.67</v>
      </c>
      <c r="N74" s="39">
        <v>27000</v>
      </c>
      <c r="O74" s="39">
        <v>29472.5925</v>
      </c>
      <c r="P74" s="39">
        <v>27003.9</v>
      </c>
      <c r="Q74" s="39">
        <v>19701.035799999998</v>
      </c>
      <c r="R74" s="39">
        <v>20171.1728</v>
      </c>
      <c r="S74" s="77">
        <f>SUM(G74:R74)</f>
        <v>194511.58909999998</v>
      </c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9"/>
      <c r="AF74" s="19"/>
      <c r="AG74" s="19"/>
      <c r="AH74" s="19"/>
    </row>
    <row r="75" spans="1:34" ht="15">
      <c r="A75" s="32"/>
      <c r="B75" s="12"/>
      <c r="C75" s="30" t="s">
        <v>93</v>
      </c>
      <c r="D75" s="30" t="s">
        <v>94</v>
      </c>
      <c r="E75" s="30" t="s">
        <v>12</v>
      </c>
      <c r="F75" s="30" t="s">
        <v>8</v>
      </c>
      <c r="G75" s="20">
        <v>18371.72403</v>
      </c>
      <c r="H75" s="39">
        <v>17562.33</v>
      </c>
      <c r="I75" s="39">
        <v>18811.52</v>
      </c>
      <c r="J75" s="39">
        <v>22226.28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S75" s="77">
        <f>SUM(G75:R75)</f>
        <v>76971.85403</v>
      </c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9"/>
      <c r="AF75" s="19"/>
      <c r="AG75" s="19"/>
      <c r="AH75" s="19"/>
    </row>
    <row r="76" spans="1:34" ht="18">
      <c r="A76" s="32"/>
      <c r="B76" s="64" t="s">
        <v>100</v>
      </c>
      <c r="C76" s="30"/>
      <c r="D76" s="30"/>
      <c r="E76" s="30"/>
      <c r="F76" s="30"/>
      <c r="G76" s="65">
        <f aca="true" t="shared" si="19" ref="G76:S76">SUM(G77:G78)</f>
        <v>21543.38</v>
      </c>
      <c r="H76" s="66">
        <f t="shared" si="19"/>
        <v>20454.259611</v>
      </c>
      <c r="I76" s="66">
        <f t="shared" si="19"/>
        <v>21573.016854</v>
      </c>
      <c r="J76" s="66">
        <f t="shared" si="19"/>
        <v>20225.095254</v>
      </c>
      <c r="K76" s="66">
        <f t="shared" si="19"/>
        <v>21980.143622000003</v>
      </c>
      <c r="L76" s="66">
        <f t="shared" si="19"/>
        <v>20995.104654000002</v>
      </c>
      <c r="M76" s="66">
        <f t="shared" si="19"/>
        <v>21684.222255</v>
      </c>
      <c r="N76" s="66">
        <f t="shared" si="19"/>
        <v>20180.220255</v>
      </c>
      <c r="O76" s="66">
        <f t="shared" si="19"/>
        <v>14621.63783</v>
      </c>
      <c r="P76" s="66">
        <f t="shared" si="19"/>
        <v>16392.607985000002</v>
      </c>
      <c r="Q76" s="66">
        <f t="shared" si="19"/>
        <v>19605.850766</v>
      </c>
      <c r="R76" s="66">
        <f t="shared" si="19"/>
        <v>19164.008384</v>
      </c>
      <c r="S76" s="67">
        <f t="shared" si="19"/>
        <v>238419.54747</v>
      </c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9"/>
      <c r="AF76" s="19"/>
      <c r="AG76" s="19"/>
      <c r="AH76" s="19"/>
    </row>
    <row r="77" spans="1:34" ht="15">
      <c r="A77" s="32"/>
      <c r="B77" s="1"/>
      <c r="C77" s="30" t="s">
        <v>101</v>
      </c>
      <c r="D77" s="30" t="s">
        <v>102</v>
      </c>
      <c r="E77" s="30" t="s">
        <v>103</v>
      </c>
      <c r="F77" s="30" t="s">
        <v>104</v>
      </c>
      <c r="G77" s="20">
        <v>13728.986</v>
      </c>
      <c r="H77" s="39">
        <v>12371.938395</v>
      </c>
      <c r="I77" s="39">
        <v>13025.410476</v>
      </c>
      <c r="J77" s="39">
        <v>10806.013764</v>
      </c>
      <c r="K77" s="39">
        <v>13423.3016</v>
      </c>
      <c r="L77" s="39">
        <v>12253.713476</v>
      </c>
      <c r="M77" s="39">
        <v>11206.26612</v>
      </c>
      <c r="N77" s="39">
        <v>10542.119706</v>
      </c>
      <c r="O77" s="39">
        <v>9889.979664</v>
      </c>
      <c r="P77" s="39">
        <v>9588.332705</v>
      </c>
      <c r="Q77" s="39">
        <v>11491.814411</v>
      </c>
      <c r="R77" s="39">
        <v>10954.412924</v>
      </c>
      <c r="S77" s="77">
        <f aca="true" t="shared" si="20" ref="S77:S86">SUM(G77:R77)</f>
        <v>139282.289241</v>
      </c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9"/>
      <c r="AF77" s="19"/>
      <c r="AG77" s="19"/>
      <c r="AH77" s="19"/>
    </row>
    <row r="78" spans="1:34" ht="15">
      <c r="A78" s="32"/>
      <c r="B78" s="12"/>
      <c r="C78" s="30" t="s">
        <v>105</v>
      </c>
      <c r="D78" s="30" t="s">
        <v>106</v>
      </c>
      <c r="E78" s="30" t="s">
        <v>107</v>
      </c>
      <c r="F78" s="30" t="s">
        <v>108</v>
      </c>
      <c r="G78" s="20">
        <v>7814.394</v>
      </c>
      <c r="H78" s="39">
        <v>8082.321216</v>
      </c>
      <c r="I78" s="39">
        <v>8547.606378</v>
      </c>
      <c r="J78" s="39">
        <v>9419.08149</v>
      </c>
      <c r="K78" s="39">
        <v>8556.842022</v>
      </c>
      <c r="L78" s="39">
        <v>8741.391178</v>
      </c>
      <c r="M78" s="39">
        <v>10477.956135</v>
      </c>
      <c r="N78" s="39">
        <v>9638.100549</v>
      </c>
      <c r="O78" s="39">
        <v>4731.658166</v>
      </c>
      <c r="P78" s="39">
        <v>6804.27528</v>
      </c>
      <c r="Q78" s="39">
        <v>8114.036355</v>
      </c>
      <c r="R78" s="39">
        <v>8209.59546</v>
      </c>
      <c r="S78" s="77">
        <f t="shared" si="20"/>
        <v>99137.258229</v>
      </c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9"/>
      <c r="AF78" s="19"/>
      <c r="AG78" s="19"/>
      <c r="AH78" s="19"/>
    </row>
    <row r="79" spans="1:34" ht="15">
      <c r="A79" s="32"/>
      <c r="B79" s="16" t="s">
        <v>58</v>
      </c>
      <c r="C79" s="30" t="s">
        <v>59</v>
      </c>
      <c r="D79" s="30" t="s">
        <v>60</v>
      </c>
      <c r="E79" s="30" t="s">
        <v>7</v>
      </c>
      <c r="F79" s="30" t="s">
        <v>8</v>
      </c>
      <c r="G79" s="20">
        <v>17589.91</v>
      </c>
      <c r="H79" s="39">
        <v>15683.779</v>
      </c>
      <c r="I79" s="39">
        <v>18496.0755</v>
      </c>
      <c r="J79" s="39">
        <v>19586.49</v>
      </c>
      <c r="K79" s="39">
        <v>17083.7624</v>
      </c>
      <c r="L79" s="39">
        <v>14764.2192</v>
      </c>
      <c r="M79" s="39">
        <v>13024.0383</v>
      </c>
      <c r="N79" s="39">
        <v>10058.1364</v>
      </c>
      <c r="O79" s="39">
        <v>14566.4925</v>
      </c>
      <c r="P79" s="39">
        <v>16012.867</v>
      </c>
      <c r="Q79" s="39">
        <v>14698.2232</v>
      </c>
      <c r="R79" s="39">
        <v>16460.3565</v>
      </c>
      <c r="S79" s="77">
        <f t="shared" si="20"/>
        <v>188024.34999999998</v>
      </c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9"/>
      <c r="AF79" s="19"/>
      <c r="AG79" s="19"/>
      <c r="AH79" s="19"/>
    </row>
    <row r="80" spans="1:34" ht="15">
      <c r="A80" s="32"/>
      <c r="B80" s="12" t="s">
        <v>54</v>
      </c>
      <c r="C80" s="30" t="s">
        <v>55</v>
      </c>
      <c r="D80" s="30" t="s">
        <v>56</v>
      </c>
      <c r="E80" s="30" t="s">
        <v>57</v>
      </c>
      <c r="F80" s="30" t="s">
        <v>28</v>
      </c>
      <c r="G80" s="17">
        <v>14104.478500000001</v>
      </c>
      <c r="H80" s="39">
        <v>15527.034599999999</v>
      </c>
      <c r="I80" s="39">
        <v>16166.232</v>
      </c>
      <c r="J80" s="39">
        <v>15719.373</v>
      </c>
      <c r="K80" s="39">
        <v>19585.976300000002</v>
      </c>
      <c r="L80" s="39">
        <v>16538.1168</v>
      </c>
      <c r="M80" s="39">
        <v>16428.7415</v>
      </c>
      <c r="N80" s="39">
        <v>14867.6368</v>
      </c>
      <c r="O80" s="39">
        <v>13813.7629</v>
      </c>
      <c r="P80" s="39">
        <v>13178.2677</v>
      </c>
      <c r="Q80" s="39">
        <v>11635.7194</v>
      </c>
      <c r="R80" s="39">
        <v>13779.9381</v>
      </c>
      <c r="S80" s="77">
        <f t="shared" si="20"/>
        <v>181345.2776</v>
      </c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9"/>
      <c r="AF80" s="19"/>
      <c r="AG80" s="19"/>
      <c r="AH80" s="19"/>
    </row>
    <row r="81" spans="1:34" ht="15">
      <c r="A81" s="32"/>
      <c r="B81" s="16" t="s">
        <v>70</v>
      </c>
      <c r="C81" s="30" t="s">
        <v>71</v>
      </c>
      <c r="D81" s="30" t="s">
        <v>72</v>
      </c>
      <c r="E81" s="30" t="s">
        <v>73</v>
      </c>
      <c r="F81" s="30" t="s">
        <v>73</v>
      </c>
      <c r="G81" s="20">
        <v>12351.01</v>
      </c>
      <c r="H81" s="39">
        <v>16935.89</v>
      </c>
      <c r="I81" s="39">
        <v>17879.54</v>
      </c>
      <c r="J81" s="39">
        <v>15709.64</v>
      </c>
      <c r="K81" s="39">
        <v>15015.23</v>
      </c>
      <c r="L81" s="39">
        <v>12508.83</v>
      </c>
      <c r="M81" s="39">
        <v>14793.19</v>
      </c>
      <c r="N81" s="39">
        <v>11602.21</v>
      </c>
      <c r="O81" s="39">
        <v>14705.2</v>
      </c>
      <c r="P81" s="39">
        <v>16665.94</v>
      </c>
      <c r="Q81" s="39">
        <v>14290.67</v>
      </c>
      <c r="R81" s="39">
        <v>14249.82</v>
      </c>
      <c r="S81" s="77">
        <f t="shared" si="20"/>
        <v>176707.17000000004</v>
      </c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9"/>
      <c r="AF81" s="19"/>
      <c r="AG81" s="19"/>
      <c r="AH81" s="19"/>
    </row>
    <row r="82" spans="1:34" ht="15">
      <c r="A82" s="32"/>
      <c r="B82" s="16" t="s">
        <v>33</v>
      </c>
      <c r="C82" s="30" t="s">
        <v>34</v>
      </c>
      <c r="D82" s="30" t="s">
        <v>35</v>
      </c>
      <c r="E82" s="30" t="s">
        <v>7</v>
      </c>
      <c r="F82" s="30" t="s">
        <v>8</v>
      </c>
      <c r="G82" s="20">
        <v>6633.3995</v>
      </c>
      <c r="H82" s="39">
        <v>6521.7124</v>
      </c>
      <c r="I82" s="39">
        <v>7321.6958</v>
      </c>
      <c r="J82" s="39">
        <v>9938.901</v>
      </c>
      <c r="K82" s="39">
        <v>8403.78</v>
      </c>
      <c r="L82" s="39">
        <v>7903.1945000000005</v>
      </c>
      <c r="M82" s="39">
        <v>7988.7024</v>
      </c>
      <c r="N82" s="39">
        <v>7026.3936</v>
      </c>
      <c r="O82" s="39">
        <v>8245.877400000001</v>
      </c>
      <c r="P82" s="39">
        <v>11971.0572</v>
      </c>
      <c r="Q82" s="39">
        <v>12512.5888</v>
      </c>
      <c r="R82" s="39">
        <v>5863.2255000000005</v>
      </c>
      <c r="S82" s="77">
        <f t="shared" si="20"/>
        <v>100330.5281</v>
      </c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9"/>
      <c r="AF82" s="19"/>
      <c r="AG82" s="19"/>
      <c r="AH82" s="19"/>
    </row>
    <row r="83" spans="1:34" ht="15">
      <c r="A83" s="32"/>
      <c r="B83" s="16" t="s">
        <v>97</v>
      </c>
      <c r="C83" s="30" t="s">
        <v>98</v>
      </c>
      <c r="D83" s="30" t="s">
        <v>98</v>
      </c>
      <c r="E83" s="30" t="s">
        <v>99</v>
      </c>
      <c r="F83" s="30" t="s">
        <v>49</v>
      </c>
      <c r="G83" s="20">
        <v>4039.4950000000003</v>
      </c>
      <c r="H83" s="39">
        <v>4076.2608</v>
      </c>
      <c r="I83" s="39">
        <v>4443.65613</v>
      </c>
      <c r="J83" s="39">
        <v>4075.6855</v>
      </c>
      <c r="K83" s="39">
        <v>4220.0045</v>
      </c>
      <c r="L83" s="39">
        <v>5272.671</v>
      </c>
      <c r="M83" s="39">
        <v>4694.711200000001</v>
      </c>
      <c r="N83" s="39">
        <v>5543.77932</v>
      </c>
      <c r="O83" s="39">
        <v>4845.01886</v>
      </c>
      <c r="P83" s="39">
        <v>5482.27036</v>
      </c>
      <c r="Q83" s="39">
        <v>4232.3199</v>
      </c>
      <c r="R83" s="39">
        <v>3380.876</v>
      </c>
      <c r="S83" s="77">
        <f t="shared" si="20"/>
        <v>54306.748569999996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9"/>
      <c r="AF83" s="19"/>
      <c r="AG83" s="19"/>
      <c r="AH83" s="19"/>
    </row>
    <row r="84" spans="1:34" ht="15">
      <c r="A84" s="32"/>
      <c r="B84" s="16" t="s">
        <v>80</v>
      </c>
      <c r="C84" s="30" t="s">
        <v>81</v>
      </c>
      <c r="D84" s="30" t="s">
        <v>82</v>
      </c>
      <c r="E84" s="30" t="s">
        <v>73</v>
      </c>
      <c r="F84" s="30" t="s">
        <v>73</v>
      </c>
      <c r="G84" s="20">
        <v>2729.8884000000003</v>
      </c>
      <c r="H84" s="39">
        <v>2794.6978</v>
      </c>
      <c r="I84" s="39">
        <v>2833.2758000000003</v>
      </c>
      <c r="J84" s="39">
        <v>2595.0511</v>
      </c>
      <c r="K84" s="39">
        <v>4314.1585000000005</v>
      </c>
      <c r="L84" s="39">
        <v>3165.9682000000003</v>
      </c>
      <c r="M84" s="39">
        <v>3293.0601</v>
      </c>
      <c r="N84" s="39">
        <v>2794.1848</v>
      </c>
      <c r="O84" s="39">
        <v>3522.6149</v>
      </c>
      <c r="P84" s="39">
        <v>2840.8783000000003</v>
      </c>
      <c r="Q84" s="39">
        <v>2807.5601</v>
      </c>
      <c r="R84" s="39">
        <v>3141.6482</v>
      </c>
      <c r="S84" s="77">
        <f t="shared" si="20"/>
        <v>36832.98620000001</v>
      </c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9"/>
      <c r="AF84" s="19"/>
      <c r="AG84" s="19"/>
      <c r="AH84" s="19"/>
    </row>
    <row r="85" spans="1:34" ht="15">
      <c r="A85" s="32"/>
      <c r="B85" s="16" t="s">
        <v>95</v>
      </c>
      <c r="C85" s="30" t="s">
        <v>96</v>
      </c>
      <c r="D85" s="30" t="s">
        <v>94</v>
      </c>
      <c r="E85" s="30" t="s">
        <v>12</v>
      </c>
      <c r="F85" s="30" t="s">
        <v>8</v>
      </c>
      <c r="G85" s="20">
        <v>5838.396900000001</v>
      </c>
      <c r="H85" s="39">
        <v>1020.2</v>
      </c>
      <c r="I85" s="39">
        <v>1486.4553</v>
      </c>
      <c r="J85" s="39">
        <v>0</v>
      </c>
      <c r="K85" s="39">
        <v>0</v>
      </c>
      <c r="L85" s="39">
        <v>1678.3356</v>
      </c>
      <c r="M85" s="39">
        <v>0</v>
      </c>
      <c r="N85" s="39">
        <v>1392.7248</v>
      </c>
      <c r="O85" s="39">
        <v>1508.5035</v>
      </c>
      <c r="P85" s="39">
        <v>0</v>
      </c>
      <c r="Q85" s="39">
        <v>0</v>
      </c>
      <c r="R85" s="39">
        <v>0</v>
      </c>
      <c r="S85" s="77">
        <f t="shared" si="20"/>
        <v>12924.616100000001</v>
      </c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9"/>
      <c r="AF85" s="19"/>
      <c r="AG85" s="19"/>
      <c r="AH85" s="19"/>
    </row>
    <row r="86" spans="1:34" ht="15">
      <c r="A86" s="32"/>
      <c r="B86" s="16" t="s">
        <v>87</v>
      </c>
      <c r="C86" s="30" t="s">
        <v>88</v>
      </c>
      <c r="D86" s="30" t="s">
        <v>89</v>
      </c>
      <c r="E86" s="30" t="s">
        <v>90</v>
      </c>
      <c r="F86" s="30" t="s">
        <v>91</v>
      </c>
      <c r="G86" s="20">
        <v>1405.8556</v>
      </c>
      <c r="H86" s="39">
        <v>1064.9924</v>
      </c>
      <c r="I86" s="39">
        <v>954.8</v>
      </c>
      <c r="J86" s="39">
        <v>1228.5685</v>
      </c>
      <c r="K86" s="39">
        <v>898.8767</v>
      </c>
      <c r="L86" s="39">
        <v>1189.725</v>
      </c>
      <c r="M86" s="39">
        <v>1031.711</v>
      </c>
      <c r="N86" s="39">
        <v>45.5</v>
      </c>
      <c r="O86" s="39">
        <v>1109.7818</v>
      </c>
      <c r="P86" s="39">
        <v>660.6348</v>
      </c>
      <c r="Q86" s="39">
        <v>659.6916</v>
      </c>
      <c r="R86" s="39">
        <v>333.2</v>
      </c>
      <c r="S86" s="77">
        <f t="shared" si="20"/>
        <v>10583.3374</v>
      </c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9"/>
      <c r="AF86" s="19"/>
      <c r="AG86" s="19"/>
      <c r="AH86" s="19"/>
    </row>
    <row r="87" spans="1:34" ht="15">
      <c r="A87" s="32"/>
      <c r="B87" s="12"/>
      <c r="C87" s="30"/>
      <c r="D87" s="30"/>
      <c r="E87" s="30"/>
      <c r="F87" s="30"/>
      <c r="G87" s="17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77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9"/>
      <c r="AF87" s="19"/>
      <c r="AG87" s="19"/>
      <c r="AH87" s="19"/>
    </row>
    <row r="88" spans="1:34" ht="18">
      <c r="A88" s="32"/>
      <c r="B88" s="54" t="s">
        <v>188</v>
      </c>
      <c r="C88" s="55"/>
      <c r="D88" s="56"/>
      <c r="E88" s="56"/>
      <c r="F88" s="56"/>
      <c r="G88" s="74">
        <f>SUM(G90)</f>
        <v>1716.3114</v>
      </c>
      <c r="H88" s="59">
        <f aca="true" t="shared" si="21" ref="H88:S88">SUM(H90)</f>
        <v>1671.5</v>
      </c>
      <c r="I88" s="59">
        <f t="shared" si="21"/>
        <v>2090.4304</v>
      </c>
      <c r="J88" s="59">
        <f t="shared" si="21"/>
        <v>2386.505</v>
      </c>
      <c r="K88" s="59">
        <f t="shared" si="21"/>
        <v>3694.164</v>
      </c>
      <c r="L88" s="59">
        <f t="shared" si="21"/>
        <v>2732.5350000000003</v>
      </c>
      <c r="M88" s="59">
        <f t="shared" si="21"/>
        <v>2905.6759</v>
      </c>
      <c r="N88" s="59">
        <f t="shared" si="21"/>
        <v>3173.4194</v>
      </c>
      <c r="O88" s="59">
        <f t="shared" si="21"/>
        <v>3977.45619</v>
      </c>
      <c r="P88" s="59">
        <f t="shared" si="21"/>
        <v>3108.65736</v>
      </c>
      <c r="Q88" s="59">
        <f t="shared" si="21"/>
        <v>3015.47598</v>
      </c>
      <c r="R88" s="59">
        <f t="shared" si="21"/>
        <v>3020.3320000000003</v>
      </c>
      <c r="S88" s="68">
        <f t="shared" si="21"/>
        <v>33492.46263</v>
      </c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9"/>
      <c r="AF88" s="19"/>
      <c r="AG88" s="19"/>
      <c r="AH88" s="19"/>
    </row>
    <row r="89" spans="1:34" ht="15">
      <c r="A89" s="32"/>
      <c r="B89" s="12"/>
      <c r="C89" s="30"/>
      <c r="D89" s="30"/>
      <c r="E89" s="30"/>
      <c r="F89" s="30"/>
      <c r="G89" s="17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77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9"/>
      <c r="AF89" s="19"/>
      <c r="AG89" s="19"/>
      <c r="AH89" s="19"/>
    </row>
    <row r="90" spans="1:34" ht="15">
      <c r="A90" s="36"/>
      <c r="B90" s="69" t="s">
        <v>109</v>
      </c>
      <c r="C90" s="37" t="s">
        <v>110</v>
      </c>
      <c r="D90" s="37" t="s">
        <v>111</v>
      </c>
      <c r="E90" s="37" t="s">
        <v>112</v>
      </c>
      <c r="F90" s="37" t="s">
        <v>40</v>
      </c>
      <c r="G90" s="38">
        <v>1716.3114</v>
      </c>
      <c r="H90" s="40">
        <v>1671.5</v>
      </c>
      <c r="I90" s="40">
        <v>2090.4304</v>
      </c>
      <c r="J90" s="40">
        <v>2386.505</v>
      </c>
      <c r="K90" s="40">
        <v>3694.164</v>
      </c>
      <c r="L90" s="40">
        <v>2732.5350000000003</v>
      </c>
      <c r="M90" s="40">
        <v>2905.6759</v>
      </c>
      <c r="N90" s="40">
        <v>3173.4194</v>
      </c>
      <c r="O90" s="40">
        <v>3977.45619</v>
      </c>
      <c r="P90" s="40">
        <v>3108.65736</v>
      </c>
      <c r="Q90" s="40">
        <v>3015.47598</v>
      </c>
      <c r="R90" s="40">
        <v>3020.3320000000003</v>
      </c>
      <c r="S90" s="78">
        <f>SUM(G90:R90)</f>
        <v>33492.46263</v>
      </c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9"/>
      <c r="AF90" s="19"/>
      <c r="AG90" s="19"/>
      <c r="AH90" s="19"/>
    </row>
    <row r="91" spans="1:34" ht="15">
      <c r="A91" s="32"/>
      <c r="B91" s="12"/>
      <c r="C91" s="30"/>
      <c r="D91" s="30"/>
      <c r="E91" s="30"/>
      <c r="F91" s="30"/>
      <c r="G91" s="17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77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9"/>
      <c r="AF91" s="19"/>
      <c r="AG91" s="19"/>
      <c r="AH91" s="19"/>
    </row>
    <row r="92" spans="1:31" ht="20.25">
      <c r="A92" s="49" t="s">
        <v>189</v>
      </c>
      <c r="B92" s="50"/>
      <c r="C92" s="51"/>
      <c r="D92" s="52"/>
      <c r="E92" s="52"/>
      <c r="F92" s="52"/>
      <c r="G92" s="72">
        <f aca="true" t="shared" si="22" ref="G92:S92">SUM(G94,G134)</f>
        <v>14465206.158316003</v>
      </c>
      <c r="H92" s="75">
        <f t="shared" si="22"/>
        <v>13093499.100717003</v>
      </c>
      <c r="I92" s="75">
        <f t="shared" si="22"/>
        <v>10494208.156262</v>
      </c>
      <c r="J92" s="75">
        <f t="shared" si="22"/>
        <v>11117100.218437</v>
      </c>
      <c r="K92" s="75">
        <f t="shared" si="22"/>
        <v>10506976.249505999</v>
      </c>
      <c r="L92" s="75">
        <f t="shared" si="22"/>
        <v>10190552.519491002</v>
      </c>
      <c r="M92" s="75">
        <f t="shared" si="22"/>
        <v>10455097.852441002</v>
      </c>
      <c r="N92" s="75">
        <f t="shared" si="22"/>
        <v>10794070.282314999</v>
      </c>
      <c r="O92" s="75">
        <f t="shared" si="22"/>
        <v>11190347.354048</v>
      </c>
      <c r="P92" s="75">
        <f t="shared" si="22"/>
        <v>13283216.484599998</v>
      </c>
      <c r="Q92" s="75">
        <f t="shared" si="22"/>
        <v>12037010.434266</v>
      </c>
      <c r="R92" s="75">
        <f t="shared" si="22"/>
        <v>10961843.886301</v>
      </c>
      <c r="S92" s="53">
        <f t="shared" si="22"/>
        <v>138589128.69669998</v>
      </c>
      <c r="T92" s="18"/>
      <c r="U92" s="18"/>
      <c r="V92" s="18"/>
      <c r="W92" s="18"/>
      <c r="X92" s="18"/>
      <c r="Y92" s="18"/>
      <c r="Z92" s="18"/>
      <c r="AA92" s="18"/>
      <c r="AB92" s="15"/>
      <c r="AC92" s="15"/>
      <c r="AD92" s="15"/>
      <c r="AE92" s="15"/>
    </row>
    <row r="93" spans="1:31" ht="15">
      <c r="A93" s="32"/>
      <c r="B93" s="12"/>
      <c r="C93" s="30"/>
      <c r="D93" s="30"/>
      <c r="E93" s="30"/>
      <c r="F93" s="30"/>
      <c r="G93" s="17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77"/>
      <c r="T93" s="18"/>
      <c r="U93" s="18"/>
      <c r="V93" s="18"/>
      <c r="W93" s="18"/>
      <c r="X93" s="18"/>
      <c r="Y93" s="18"/>
      <c r="Z93" s="18"/>
      <c r="AA93" s="18"/>
      <c r="AB93" s="15"/>
      <c r="AC93" s="15"/>
      <c r="AD93" s="15"/>
      <c r="AE93" s="15"/>
    </row>
    <row r="94" spans="1:31" ht="18">
      <c r="A94" s="32"/>
      <c r="B94" s="54" t="s">
        <v>186</v>
      </c>
      <c r="C94" s="55"/>
      <c r="D94" s="56"/>
      <c r="E94" s="56"/>
      <c r="F94" s="56"/>
      <c r="G94" s="73">
        <f aca="true" t="shared" si="23" ref="G94:S94">SUM(G96,G99:G103,G106:G109,G116:G116,G119:G122,G130:G132)</f>
        <v>14399608.543740002</v>
      </c>
      <c r="H94" s="57">
        <f t="shared" si="23"/>
        <v>13012996.821643002</v>
      </c>
      <c r="I94" s="57">
        <f t="shared" si="23"/>
        <v>10417822.874095999</v>
      </c>
      <c r="J94" s="57">
        <f t="shared" si="23"/>
        <v>11036775.41373</v>
      </c>
      <c r="K94" s="57">
        <f t="shared" si="23"/>
        <v>10431727.679411998</v>
      </c>
      <c r="L94" s="57">
        <f t="shared" si="23"/>
        <v>10107988.699405001</v>
      </c>
      <c r="M94" s="57">
        <f t="shared" si="23"/>
        <v>10377403.252227</v>
      </c>
      <c r="N94" s="57">
        <f t="shared" si="23"/>
        <v>10710880.596941</v>
      </c>
      <c r="O94" s="57">
        <f t="shared" si="23"/>
        <v>11106294.375510002</v>
      </c>
      <c r="P94" s="57">
        <f t="shared" si="23"/>
        <v>13200565.224076</v>
      </c>
      <c r="Q94" s="57">
        <f t="shared" si="23"/>
        <v>11945963.628661</v>
      </c>
      <c r="R94" s="57">
        <f t="shared" si="23"/>
        <v>10860558.25691</v>
      </c>
      <c r="S94" s="58">
        <f t="shared" si="23"/>
        <v>137608585.36635098</v>
      </c>
      <c r="T94" s="18"/>
      <c r="U94" s="18"/>
      <c r="V94" s="18"/>
      <c r="W94" s="18"/>
      <c r="X94" s="18"/>
      <c r="Y94" s="18"/>
      <c r="Z94" s="18"/>
      <c r="AA94" s="18"/>
      <c r="AB94" s="15"/>
      <c r="AC94" s="15"/>
      <c r="AD94" s="15"/>
      <c r="AE94" s="15"/>
    </row>
    <row r="95" spans="1:34" ht="15">
      <c r="A95" s="32"/>
      <c r="B95" s="12"/>
      <c r="C95" s="30"/>
      <c r="D95" s="30"/>
      <c r="E95" s="30"/>
      <c r="F95" s="30"/>
      <c r="G95" s="17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77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9"/>
      <c r="AF95" s="19"/>
      <c r="AG95" s="19"/>
      <c r="AH95" s="19"/>
    </row>
    <row r="96" spans="1:34" ht="18">
      <c r="A96" s="32"/>
      <c r="B96" s="64" t="s">
        <v>155</v>
      </c>
      <c r="C96" s="30"/>
      <c r="D96" s="30"/>
      <c r="E96" s="30"/>
      <c r="F96" s="30"/>
      <c r="G96" s="65">
        <f aca="true" t="shared" si="24" ref="G96:S96">SUM(G97:G98)</f>
        <v>9188506.931400001</v>
      </c>
      <c r="H96" s="66">
        <f t="shared" si="24"/>
        <v>8633327.944600001</v>
      </c>
      <c r="I96" s="66">
        <f t="shared" si="24"/>
        <v>6801377.9564</v>
      </c>
      <c r="J96" s="66">
        <f t="shared" si="24"/>
        <v>6196506</v>
      </c>
      <c r="K96" s="66">
        <f t="shared" si="24"/>
        <v>6402432</v>
      </c>
      <c r="L96" s="66">
        <f t="shared" si="24"/>
        <v>6403128</v>
      </c>
      <c r="M96" s="66">
        <f t="shared" si="24"/>
        <v>6406356</v>
      </c>
      <c r="N96" s="66">
        <f t="shared" si="24"/>
        <v>6402246</v>
      </c>
      <c r="O96" s="66">
        <f t="shared" si="24"/>
        <v>8109602</v>
      </c>
      <c r="P96" s="66">
        <f t="shared" si="24"/>
        <v>9320479</v>
      </c>
      <c r="Q96" s="66">
        <f t="shared" si="24"/>
        <v>8782158</v>
      </c>
      <c r="R96" s="66">
        <f t="shared" si="24"/>
        <v>7799914</v>
      </c>
      <c r="S96" s="67">
        <f t="shared" si="24"/>
        <v>90446033.8324</v>
      </c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9"/>
      <c r="AF96" s="19"/>
      <c r="AG96" s="19"/>
      <c r="AH96" s="19"/>
    </row>
    <row r="97" spans="1:34" ht="15">
      <c r="A97" s="32"/>
      <c r="B97" s="1"/>
      <c r="C97" s="30" t="s">
        <v>156</v>
      </c>
      <c r="D97" s="30" t="s">
        <v>139</v>
      </c>
      <c r="E97" s="30" t="s">
        <v>139</v>
      </c>
      <c r="F97" s="30" t="s">
        <v>139</v>
      </c>
      <c r="G97" s="20">
        <v>4655881.9314</v>
      </c>
      <c r="H97" s="39">
        <v>4020377.9446</v>
      </c>
      <c r="I97" s="39">
        <v>3238607.9564</v>
      </c>
      <c r="J97" s="39">
        <v>2946548</v>
      </c>
      <c r="K97" s="39">
        <v>3175650</v>
      </c>
      <c r="L97" s="39">
        <v>3139968</v>
      </c>
      <c r="M97" s="39">
        <v>3143250</v>
      </c>
      <c r="N97" s="39">
        <v>3218850</v>
      </c>
      <c r="O97" s="39">
        <v>4025112</v>
      </c>
      <c r="P97" s="39">
        <v>5162276</v>
      </c>
      <c r="Q97" s="39">
        <v>5077930</v>
      </c>
      <c r="R97" s="39">
        <v>4360534</v>
      </c>
      <c r="S97" s="77">
        <f aca="true" t="shared" si="25" ref="S97:S108">SUM(G97:R97)</f>
        <v>46164985.8324</v>
      </c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9"/>
      <c r="AF97" s="19"/>
      <c r="AG97" s="19"/>
      <c r="AH97" s="19"/>
    </row>
    <row r="98" spans="1:34" ht="15">
      <c r="A98" s="32"/>
      <c r="B98" s="12"/>
      <c r="C98" s="30" t="s">
        <v>157</v>
      </c>
      <c r="D98" s="30" t="s">
        <v>158</v>
      </c>
      <c r="E98" s="30" t="s">
        <v>139</v>
      </c>
      <c r="F98" s="30" t="s">
        <v>139</v>
      </c>
      <c r="G98" s="20">
        <v>4532625</v>
      </c>
      <c r="H98" s="39">
        <v>4612950</v>
      </c>
      <c r="I98" s="39">
        <v>3562770</v>
      </c>
      <c r="J98" s="39">
        <v>3249958</v>
      </c>
      <c r="K98" s="39">
        <v>3226782</v>
      </c>
      <c r="L98" s="39">
        <v>3263160</v>
      </c>
      <c r="M98" s="39">
        <v>3263106</v>
      </c>
      <c r="N98" s="39">
        <v>3183396</v>
      </c>
      <c r="O98" s="39">
        <v>4084490</v>
      </c>
      <c r="P98" s="39">
        <v>4158203</v>
      </c>
      <c r="Q98" s="39">
        <v>3704228</v>
      </c>
      <c r="R98" s="39">
        <v>3439380</v>
      </c>
      <c r="S98" s="77">
        <f t="shared" si="25"/>
        <v>44281048</v>
      </c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9"/>
      <c r="AF98" s="19"/>
      <c r="AG98" s="19"/>
      <c r="AH98" s="19"/>
    </row>
    <row r="99" spans="1:34" ht="15">
      <c r="A99" s="32"/>
      <c r="B99" s="12" t="s">
        <v>147</v>
      </c>
      <c r="C99" s="30" t="s">
        <v>148</v>
      </c>
      <c r="D99" s="30" t="s">
        <v>149</v>
      </c>
      <c r="E99" s="30" t="s">
        <v>150</v>
      </c>
      <c r="F99" s="30" t="s">
        <v>151</v>
      </c>
      <c r="G99" s="20">
        <v>3260268.9032</v>
      </c>
      <c r="H99" s="39">
        <v>2573099.2155</v>
      </c>
      <c r="I99" s="39">
        <v>1379502.422</v>
      </c>
      <c r="J99" s="39">
        <v>2547567.1128</v>
      </c>
      <c r="K99" s="39">
        <v>1768799.8928</v>
      </c>
      <c r="L99" s="39">
        <v>1490599.9486</v>
      </c>
      <c r="M99" s="39">
        <v>1552506.325</v>
      </c>
      <c r="N99" s="39">
        <v>1858404.3632</v>
      </c>
      <c r="O99" s="39">
        <v>729105.4841</v>
      </c>
      <c r="P99" s="39">
        <v>1463010.773</v>
      </c>
      <c r="Q99" s="39">
        <v>853993.4669</v>
      </c>
      <c r="R99" s="39">
        <v>608391.0768</v>
      </c>
      <c r="S99" s="77">
        <f t="shared" si="25"/>
        <v>20085248.9839</v>
      </c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9"/>
      <c r="AF99" s="19"/>
      <c r="AG99" s="19"/>
      <c r="AH99" s="19"/>
    </row>
    <row r="100" spans="1:34" ht="15">
      <c r="A100" s="32"/>
      <c r="B100" s="12" t="s">
        <v>64</v>
      </c>
      <c r="C100" s="30" t="s">
        <v>116</v>
      </c>
      <c r="D100" s="30" t="s">
        <v>6</v>
      </c>
      <c r="E100" s="30" t="s">
        <v>7</v>
      </c>
      <c r="F100" s="30" t="s">
        <v>8</v>
      </c>
      <c r="G100" s="20">
        <v>491229.982</v>
      </c>
      <c r="H100" s="39">
        <v>466103.96</v>
      </c>
      <c r="I100" s="39">
        <v>505786.85192</v>
      </c>
      <c r="J100" s="39">
        <v>503770.904</v>
      </c>
      <c r="K100" s="39">
        <v>519179.6601</v>
      </c>
      <c r="L100" s="39">
        <v>380003.835</v>
      </c>
      <c r="M100" s="39">
        <v>523993.14968</v>
      </c>
      <c r="N100" s="39">
        <v>555869.6248</v>
      </c>
      <c r="O100" s="39">
        <v>506889.4848</v>
      </c>
      <c r="P100" s="39">
        <v>525868.3161</v>
      </c>
      <c r="Q100" s="39">
        <v>522909.90381</v>
      </c>
      <c r="R100" s="39">
        <v>504742.1727</v>
      </c>
      <c r="S100" s="77">
        <f t="shared" si="25"/>
        <v>6006347.84491</v>
      </c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9"/>
      <c r="AF100" s="19"/>
      <c r="AG100" s="19"/>
      <c r="AH100" s="19"/>
    </row>
    <row r="101" spans="1:34" ht="15">
      <c r="A101" s="32"/>
      <c r="B101" s="12" t="s">
        <v>145</v>
      </c>
      <c r="C101" s="30" t="s">
        <v>146</v>
      </c>
      <c r="D101" s="30" t="s">
        <v>142</v>
      </c>
      <c r="E101" s="30" t="s">
        <v>85</v>
      </c>
      <c r="F101" s="30" t="s">
        <v>49</v>
      </c>
      <c r="G101" s="20">
        <v>435595.060567</v>
      </c>
      <c r="H101" s="39">
        <v>421845.820676</v>
      </c>
      <c r="I101" s="39">
        <v>443314.335189</v>
      </c>
      <c r="J101" s="39">
        <v>433862.794202</v>
      </c>
      <c r="K101" s="39">
        <v>443324.325191</v>
      </c>
      <c r="L101" s="39">
        <v>454345.295508</v>
      </c>
      <c r="M101" s="39">
        <v>441258.392757</v>
      </c>
      <c r="N101" s="39">
        <v>423476.189019</v>
      </c>
      <c r="O101" s="39">
        <v>445953.693744</v>
      </c>
      <c r="P101" s="39">
        <v>421578.08862</v>
      </c>
      <c r="Q101" s="39">
        <v>438061.592085</v>
      </c>
      <c r="R101" s="39">
        <v>439659.992421</v>
      </c>
      <c r="S101" s="77">
        <f t="shared" si="25"/>
        <v>5242275.579979001</v>
      </c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9"/>
      <c r="AF101" s="19"/>
      <c r="AG101" s="19"/>
      <c r="AH101" s="19"/>
    </row>
    <row r="102" spans="1:34" ht="15">
      <c r="A102" s="32"/>
      <c r="B102" s="12" t="s">
        <v>117</v>
      </c>
      <c r="C102" s="30" t="s">
        <v>118</v>
      </c>
      <c r="D102" s="30" t="s">
        <v>119</v>
      </c>
      <c r="E102" s="30" t="s">
        <v>99</v>
      </c>
      <c r="F102" s="30" t="s">
        <v>49</v>
      </c>
      <c r="G102" s="20">
        <v>318559.0236</v>
      </c>
      <c r="H102" s="39">
        <v>308937.7032</v>
      </c>
      <c r="I102" s="39">
        <v>269171.23</v>
      </c>
      <c r="J102" s="39">
        <v>351741.5489</v>
      </c>
      <c r="K102" s="39">
        <v>331248.7032</v>
      </c>
      <c r="L102" s="39">
        <v>306820.9032</v>
      </c>
      <c r="M102" s="39">
        <v>371611.485</v>
      </c>
      <c r="N102" s="39">
        <v>382836.3116</v>
      </c>
      <c r="O102" s="39">
        <v>361290.4315</v>
      </c>
      <c r="P102" s="39">
        <v>386473.829</v>
      </c>
      <c r="Q102" s="39">
        <v>327592.159</v>
      </c>
      <c r="R102" s="39">
        <v>367066.5702</v>
      </c>
      <c r="S102" s="77">
        <f t="shared" si="25"/>
        <v>4083349.8984</v>
      </c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9"/>
      <c r="AF102" s="19"/>
      <c r="AG102" s="19"/>
      <c r="AH102" s="19"/>
    </row>
    <row r="103" spans="1:34" ht="18">
      <c r="A103" s="32"/>
      <c r="B103" s="64" t="s">
        <v>5</v>
      </c>
      <c r="C103" s="30"/>
      <c r="D103" s="30"/>
      <c r="E103" s="30"/>
      <c r="F103" s="30"/>
      <c r="G103" s="65">
        <f aca="true" t="shared" si="26" ref="G103:S103">SUM(G104:G105)</f>
        <v>0</v>
      </c>
      <c r="H103" s="66">
        <f t="shared" si="26"/>
        <v>0</v>
      </c>
      <c r="I103" s="66">
        <f t="shared" si="26"/>
        <v>346921.34</v>
      </c>
      <c r="J103" s="66">
        <f t="shared" si="26"/>
        <v>333412.905</v>
      </c>
      <c r="K103" s="66">
        <f t="shared" si="26"/>
        <v>383119.9992</v>
      </c>
      <c r="L103" s="66">
        <f t="shared" si="26"/>
        <v>398379.387</v>
      </c>
      <c r="M103" s="66">
        <f t="shared" si="26"/>
        <v>458975.4792</v>
      </c>
      <c r="N103" s="66">
        <f t="shared" si="26"/>
        <v>411454.3615</v>
      </c>
      <c r="O103" s="66">
        <f t="shared" si="26"/>
        <v>293933.535</v>
      </c>
      <c r="P103" s="66">
        <f t="shared" si="26"/>
        <v>441552.1578</v>
      </c>
      <c r="Q103" s="66">
        <f t="shared" si="26"/>
        <v>420874.517</v>
      </c>
      <c r="R103" s="66">
        <f t="shared" si="26"/>
        <v>492852.0048</v>
      </c>
      <c r="S103" s="67">
        <f t="shared" si="26"/>
        <v>3981475.686500001</v>
      </c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9"/>
      <c r="AF103" s="19"/>
      <c r="AG103" s="19"/>
      <c r="AH103" s="19"/>
    </row>
    <row r="104" spans="1:34" ht="15">
      <c r="A104" s="32"/>
      <c r="B104" s="1"/>
      <c r="C104" s="30" t="s">
        <v>197</v>
      </c>
      <c r="D104" s="30" t="s">
        <v>6</v>
      </c>
      <c r="E104" s="30" t="s">
        <v>7</v>
      </c>
      <c r="F104" s="30" t="s">
        <v>8</v>
      </c>
      <c r="G104" s="20">
        <v>0</v>
      </c>
      <c r="H104" s="39">
        <v>0</v>
      </c>
      <c r="I104" s="39">
        <v>346921.34</v>
      </c>
      <c r="J104" s="39">
        <v>333412.905</v>
      </c>
      <c r="K104" s="39">
        <v>383119.9992</v>
      </c>
      <c r="L104" s="39">
        <v>398379.387</v>
      </c>
      <c r="M104" s="39">
        <v>458975.4792</v>
      </c>
      <c r="N104" s="39">
        <v>411454.3615</v>
      </c>
      <c r="O104" s="39">
        <v>293933.535</v>
      </c>
      <c r="P104" s="39">
        <v>441552.1578</v>
      </c>
      <c r="Q104" s="39">
        <v>420874.517</v>
      </c>
      <c r="R104" s="39">
        <v>0</v>
      </c>
      <c r="S104" s="77">
        <f t="shared" si="25"/>
        <v>3488623.6817000005</v>
      </c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9"/>
      <c r="AF104" s="19"/>
      <c r="AG104" s="19"/>
      <c r="AH104" s="19"/>
    </row>
    <row r="105" spans="1:34" ht="15">
      <c r="A105" s="32"/>
      <c r="B105" s="12"/>
      <c r="C105" s="30" t="s">
        <v>6</v>
      </c>
      <c r="D105" s="30" t="s">
        <v>6</v>
      </c>
      <c r="E105" s="30" t="s">
        <v>7</v>
      </c>
      <c r="F105" s="30" t="s">
        <v>8</v>
      </c>
      <c r="G105" s="20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v>492852.0048</v>
      </c>
      <c r="S105" s="77">
        <f t="shared" si="25"/>
        <v>492852.0048</v>
      </c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9"/>
      <c r="AF105" s="19"/>
      <c r="AG105" s="19"/>
      <c r="AH105" s="19"/>
    </row>
    <row r="106" spans="1:34" ht="15">
      <c r="A106" s="36"/>
      <c r="B106" s="34" t="s">
        <v>24</v>
      </c>
      <c r="C106" s="30" t="s">
        <v>25</v>
      </c>
      <c r="D106" s="30" t="s">
        <v>26</v>
      </c>
      <c r="E106" s="30" t="s">
        <v>27</v>
      </c>
      <c r="F106" s="30" t="s">
        <v>28</v>
      </c>
      <c r="G106" s="20">
        <v>168574.7493</v>
      </c>
      <c r="H106" s="39">
        <v>143222.42</v>
      </c>
      <c r="I106" s="39">
        <v>142951.9161</v>
      </c>
      <c r="J106" s="39">
        <v>130048.0444</v>
      </c>
      <c r="K106" s="39">
        <v>125593.42050000001</v>
      </c>
      <c r="L106" s="39">
        <v>133211.3913</v>
      </c>
      <c r="M106" s="39">
        <v>134360.88</v>
      </c>
      <c r="N106" s="39">
        <v>148156.155</v>
      </c>
      <c r="O106" s="39">
        <v>148546.81</v>
      </c>
      <c r="P106" s="39">
        <v>167380.2</v>
      </c>
      <c r="Q106" s="39">
        <v>152908.69</v>
      </c>
      <c r="R106" s="39">
        <v>148811.8512</v>
      </c>
      <c r="S106" s="77">
        <f t="shared" si="25"/>
        <v>1743766.5277999998</v>
      </c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9"/>
      <c r="AF106" s="19"/>
      <c r="AG106" s="19"/>
      <c r="AH106" s="19"/>
    </row>
    <row r="107" spans="1:34" ht="15">
      <c r="A107" s="32"/>
      <c r="B107" s="12" t="s">
        <v>131</v>
      </c>
      <c r="C107" s="30" t="s">
        <v>132</v>
      </c>
      <c r="D107" s="30" t="s">
        <v>133</v>
      </c>
      <c r="E107" s="30" t="s">
        <v>134</v>
      </c>
      <c r="F107" s="30" t="s">
        <v>49</v>
      </c>
      <c r="G107" s="20">
        <v>162541.48603</v>
      </c>
      <c r="H107" s="39">
        <v>92549.035395</v>
      </c>
      <c r="I107" s="39">
        <v>141712.107277</v>
      </c>
      <c r="J107" s="39">
        <v>134733.352579</v>
      </c>
      <c r="K107" s="39">
        <v>91059.73611</v>
      </c>
      <c r="L107" s="39">
        <v>138887.442979</v>
      </c>
      <c r="M107" s="39">
        <v>126351.610073</v>
      </c>
      <c r="N107" s="39">
        <v>152201.759929</v>
      </c>
      <c r="O107" s="39">
        <v>144107.479961</v>
      </c>
      <c r="P107" s="39">
        <v>137921.197241</v>
      </c>
      <c r="Q107" s="39">
        <v>134168.904188</v>
      </c>
      <c r="R107" s="39">
        <v>191049.879915</v>
      </c>
      <c r="S107" s="77">
        <f t="shared" si="25"/>
        <v>1647283.9916769995</v>
      </c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9"/>
      <c r="AF107" s="19"/>
      <c r="AG107" s="19"/>
      <c r="AH107" s="19"/>
    </row>
    <row r="108" spans="1:34" ht="15">
      <c r="A108" s="32"/>
      <c r="B108" s="12" t="s">
        <v>113</v>
      </c>
      <c r="C108" s="30" t="s">
        <v>114</v>
      </c>
      <c r="D108" s="30" t="s">
        <v>115</v>
      </c>
      <c r="E108" s="30" t="s">
        <v>73</v>
      </c>
      <c r="F108" s="30" t="s">
        <v>73</v>
      </c>
      <c r="G108" s="20">
        <v>107901.180368</v>
      </c>
      <c r="H108" s="39">
        <v>155682.606189</v>
      </c>
      <c r="I108" s="39">
        <v>138770.642238</v>
      </c>
      <c r="J108" s="39">
        <v>130256.557585</v>
      </c>
      <c r="K108" s="39">
        <v>121048.23581</v>
      </c>
      <c r="L108" s="39">
        <v>148356.938186</v>
      </c>
      <c r="M108" s="39">
        <v>120197.498308</v>
      </c>
      <c r="N108" s="39">
        <v>140045.517144</v>
      </c>
      <c r="O108" s="39">
        <v>162842.704782</v>
      </c>
      <c r="P108" s="39">
        <v>132234.725031</v>
      </c>
      <c r="Q108" s="39">
        <v>107676.573978</v>
      </c>
      <c r="R108" s="39">
        <v>107706.725738</v>
      </c>
      <c r="S108" s="77">
        <f t="shared" si="25"/>
        <v>1572719.9053570002</v>
      </c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9"/>
      <c r="AF108" s="19"/>
      <c r="AG108" s="19"/>
      <c r="AH108" s="19"/>
    </row>
    <row r="109" spans="1:34" ht="18">
      <c r="A109" s="32"/>
      <c r="B109" s="64" t="s">
        <v>120</v>
      </c>
      <c r="C109" s="30"/>
      <c r="D109" s="30"/>
      <c r="E109" s="30"/>
      <c r="F109" s="30"/>
      <c r="G109" s="65">
        <f aca="true" t="shared" si="27" ref="G109:S109">SUM(G110:G115)</f>
        <v>101628.45</v>
      </c>
      <c r="H109" s="66">
        <f t="shared" si="27"/>
        <v>84669.24205400002</v>
      </c>
      <c r="I109" s="66">
        <f t="shared" si="27"/>
        <v>104258.7</v>
      </c>
      <c r="J109" s="66">
        <f t="shared" si="27"/>
        <v>80435.0269</v>
      </c>
      <c r="K109" s="66">
        <f t="shared" si="27"/>
        <v>88287.15762000001</v>
      </c>
      <c r="L109" s="66">
        <f t="shared" si="27"/>
        <v>83494.7105</v>
      </c>
      <c r="M109" s="66">
        <f t="shared" si="27"/>
        <v>86166.02400000002</v>
      </c>
      <c r="N109" s="66">
        <f t="shared" si="27"/>
        <v>90561.2141</v>
      </c>
      <c r="O109" s="66">
        <f t="shared" si="27"/>
        <v>76894.6465</v>
      </c>
      <c r="P109" s="66">
        <f t="shared" si="27"/>
        <v>82046.35380000001</v>
      </c>
      <c r="Q109" s="66">
        <f t="shared" si="27"/>
        <v>87624.0078</v>
      </c>
      <c r="R109" s="66">
        <f t="shared" si="27"/>
        <v>82580.94840000001</v>
      </c>
      <c r="S109" s="67">
        <f t="shared" si="27"/>
        <v>1048646.4816739997</v>
      </c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9"/>
      <c r="AF109" s="19"/>
      <c r="AG109" s="19"/>
      <c r="AH109" s="19"/>
    </row>
    <row r="110" spans="1:34" ht="15">
      <c r="A110" s="32"/>
      <c r="B110" s="1"/>
      <c r="C110" s="30" t="s">
        <v>123</v>
      </c>
      <c r="D110" s="30" t="s">
        <v>122</v>
      </c>
      <c r="E110" s="30" t="s">
        <v>29</v>
      </c>
      <c r="F110" s="30" t="s">
        <v>8</v>
      </c>
      <c r="G110" s="20">
        <v>94254.05</v>
      </c>
      <c r="H110" s="39">
        <v>76183.816065</v>
      </c>
      <c r="I110" s="39">
        <v>92114.28</v>
      </c>
      <c r="J110" s="39">
        <v>70617</v>
      </c>
      <c r="K110" s="39">
        <v>79425.42</v>
      </c>
      <c r="L110" s="39">
        <v>70838.9375</v>
      </c>
      <c r="M110" s="39">
        <v>71539.284</v>
      </c>
      <c r="N110" s="39">
        <v>75881.8746</v>
      </c>
      <c r="O110" s="39">
        <v>69261.7009</v>
      </c>
      <c r="P110" s="39">
        <v>74200.323</v>
      </c>
      <c r="Q110" s="39">
        <v>82555.485</v>
      </c>
      <c r="R110" s="39">
        <v>76075.6</v>
      </c>
      <c r="S110" s="77">
        <f aca="true" t="shared" si="28" ref="S110:S115">SUM(G110:R110)</f>
        <v>932947.7710649999</v>
      </c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9"/>
      <c r="AF110" s="19"/>
      <c r="AG110" s="19"/>
      <c r="AH110" s="19"/>
    </row>
    <row r="111" spans="1:34" ht="15">
      <c r="A111" s="32"/>
      <c r="B111" s="12"/>
      <c r="C111" s="30" t="s">
        <v>129</v>
      </c>
      <c r="D111" s="30" t="s">
        <v>130</v>
      </c>
      <c r="E111" s="30" t="s">
        <v>29</v>
      </c>
      <c r="F111" s="30" t="s">
        <v>8</v>
      </c>
      <c r="G111" s="20">
        <v>3687.2</v>
      </c>
      <c r="H111" s="39">
        <v>5548.40117</v>
      </c>
      <c r="I111" s="39">
        <v>9165.6</v>
      </c>
      <c r="J111" s="39">
        <v>6826.31</v>
      </c>
      <c r="K111" s="39">
        <v>5917.08</v>
      </c>
      <c r="L111" s="39">
        <v>9923.33</v>
      </c>
      <c r="M111" s="39">
        <v>11368.096</v>
      </c>
      <c r="N111" s="39">
        <v>11543.637</v>
      </c>
      <c r="O111" s="39">
        <v>6381.8629</v>
      </c>
      <c r="P111" s="39">
        <v>6375.618</v>
      </c>
      <c r="Q111" s="39">
        <v>3177.9909000000002</v>
      </c>
      <c r="R111" s="39">
        <v>4812.224</v>
      </c>
      <c r="S111" s="77">
        <f t="shared" si="28"/>
        <v>84727.34997000001</v>
      </c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9"/>
      <c r="AF111" s="19"/>
      <c r="AG111" s="19"/>
      <c r="AH111" s="19"/>
    </row>
    <row r="112" spans="1:34" ht="15">
      <c r="A112" s="32"/>
      <c r="B112" s="12"/>
      <c r="C112" s="30" t="s">
        <v>128</v>
      </c>
      <c r="D112" s="30" t="s">
        <v>122</v>
      </c>
      <c r="E112" s="30" t="s">
        <v>29</v>
      </c>
      <c r="F112" s="30" t="s">
        <v>8</v>
      </c>
      <c r="G112" s="20">
        <v>2765.4</v>
      </c>
      <c r="H112" s="39">
        <v>1707.20036</v>
      </c>
      <c r="I112" s="39">
        <v>1603.98</v>
      </c>
      <c r="J112" s="39">
        <v>2118.51</v>
      </c>
      <c r="K112" s="39">
        <v>2048.22</v>
      </c>
      <c r="L112" s="39">
        <v>1519.069</v>
      </c>
      <c r="M112" s="39">
        <v>1324.1760000000002</v>
      </c>
      <c r="N112" s="39">
        <v>1222.3925</v>
      </c>
      <c r="O112" s="39">
        <v>1251.0827000000002</v>
      </c>
      <c r="P112" s="39">
        <v>1470.4128</v>
      </c>
      <c r="Q112" s="39">
        <v>1890.5319000000002</v>
      </c>
      <c r="R112" s="39">
        <v>1693.1244000000002</v>
      </c>
      <c r="S112" s="77">
        <f t="shared" si="28"/>
        <v>20614.09966</v>
      </c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9"/>
      <c r="AF112" s="19"/>
      <c r="AG112" s="19"/>
      <c r="AH112" s="19"/>
    </row>
    <row r="113" spans="1:34" ht="15">
      <c r="A113" s="32"/>
      <c r="B113" s="12"/>
      <c r="C113" s="30" t="s">
        <v>121</v>
      </c>
      <c r="D113" s="30" t="s">
        <v>122</v>
      </c>
      <c r="E113" s="30" t="s">
        <v>29</v>
      </c>
      <c r="F113" s="30" t="s">
        <v>8</v>
      </c>
      <c r="G113" s="20">
        <v>0</v>
      </c>
      <c r="H113" s="39">
        <v>0</v>
      </c>
      <c r="I113" s="39">
        <v>0</v>
      </c>
      <c r="J113" s="39">
        <v>0</v>
      </c>
      <c r="K113" s="39">
        <v>0</v>
      </c>
      <c r="L113" s="39">
        <v>928.8425</v>
      </c>
      <c r="M113" s="39">
        <v>1477.3120000000001</v>
      </c>
      <c r="N113" s="39">
        <v>1352.0724</v>
      </c>
      <c r="O113" s="39">
        <v>0</v>
      </c>
      <c r="P113" s="39">
        <v>0</v>
      </c>
      <c r="Q113" s="39">
        <v>0</v>
      </c>
      <c r="R113" s="39">
        <v>0</v>
      </c>
      <c r="S113" s="77">
        <f t="shared" si="28"/>
        <v>3758.2269</v>
      </c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9"/>
      <c r="AF113" s="19"/>
      <c r="AG113" s="19"/>
      <c r="AH113" s="19"/>
    </row>
    <row r="114" spans="1:34" ht="15">
      <c r="A114" s="32"/>
      <c r="B114" s="12"/>
      <c r="C114" s="30" t="s">
        <v>124</v>
      </c>
      <c r="D114" s="30" t="s">
        <v>125</v>
      </c>
      <c r="E114" s="30" t="s">
        <v>126</v>
      </c>
      <c r="F114" s="30" t="s">
        <v>91</v>
      </c>
      <c r="G114" s="20">
        <v>691.35</v>
      </c>
      <c r="H114" s="39">
        <v>803.024369</v>
      </c>
      <c r="I114" s="39">
        <v>916.56</v>
      </c>
      <c r="J114" s="39">
        <v>637.9069000000001</v>
      </c>
      <c r="K114" s="39">
        <v>682.74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39">
        <v>0</v>
      </c>
      <c r="R114" s="39">
        <v>0</v>
      </c>
      <c r="S114" s="77">
        <f t="shared" si="28"/>
        <v>3731.5812690000002</v>
      </c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9"/>
      <c r="AF114" s="19"/>
      <c r="AG114" s="19"/>
      <c r="AH114" s="19"/>
    </row>
    <row r="115" spans="1:34" ht="15">
      <c r="A115" s="32"/>
      <c r="B115" s="12"/>
      <c r="C115" s="30" t="s">
        <v>127</v>
      </c>
      <c r="D115" s="30" t="s">
        <v>125</v>
      </c>
      <c r="E115" s="30" t="s">
        <v>126</v>
      </c>
      <c r="F115" s="30" t="s">
        <v>91</v>
      </c>
      <c r="G115" s="20">
        <v>230.45</v>
      </c>
      <c r="H115" s="39">
        <v>426.80009</v>
      </c>
      <c r="I115" s="39">
        <v>458.28</v>
      </c>
      <c r="J115" s="39">
        <v>235.3</v>
      </c>
      <c r="K115" s="39">
        <v>213.69762</v>
      </c>
      <c r="L115" s="39">
        <v>284.5315</v>
      </c>
      <c r="M115" s="39">
        <v>457.156</v>
      </c>
      <c r="N115" s="39">
        <v>561.2376</v>
      </c>
      <c r="O115" s="39">
        <v>0</v>
      </c>
      <c r="P115" s="39">
        <v>0</v>
      </c>
      <c r="Q115" s="39">
        <v>0</v>
      </c>
      <c r="R115" s="39">
        <v>0</v>
      </c>
      <c r="S115" s="77">
        <f t="shared" si="28"/>
        <v>2867.4528099999998</v>
      </c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9"/>
      <c r="AF115" s="19"/>
      <c r="AG115" s="19"/>
      <c r="AH115" s="19"/>
    </row>
    <row r="116" spans="1:34" ht="18">
      <c r="A116" s="32"/>
      <c r="B116" s="64" t="s">
        <v>92</v>
      </c>
      <c r="C116" s="30"/>
      <c r="D116" s="30"/>
      <c r="E116" s="30"/>
      <c r="F116" s="30"/>
      <c r="G116" s="65">
        <f aca="true" t="shared" si="29" ref="G116:S116">SUM(G117:G118)</f>
        <v>52841.034236</v>
      </c>
      <c r="H116" s="66">
        <f t="shared" si="29"/>
        <v>52843.736762</v>
      </c>
      <c r="I116" s="66">
        <f t="shared" si="29"/>
        <v>28250.743000000002</v>
      </c>
      <c r="J116" s="66">
        <f t="shared" si="29"/>
        <v>62789.913</v>
      </c>
      <c r="K116" s="66">
        <f t="shared" si="29"/>
        <v>41672.5115</v>
      </c>
      <c r="L116" s="66">
        <f t="shared" si="29"/>
        <v>49081.0129</v>
      </c>
      <c r="M116" s="66">
        <f t="shared" si="29"/>
        <v>50436.86</v>
      </c>
      <c r="N116" s="66">
        <f t="shared" si="29"/>
        <v>51185.468</v>
      </c>
      <c r="O116" s="66">
        <f t="shared" si="29"/>
        <v>48022.04</v>
      </c>
      <c r="P116" s="66">
        <f t="shared" si="29"/>
        <v>40653.51</v>
      </c>
      <c r="Q116" s="66">
        <f t="shared" si="29"/>
        <v>40297.649</v>
      </c>
      <c r="R116" s="66">
        <f t="shared" si="29"/>
        <v>43501.4535</v>
      </c>
      <c r="S116" s="67">
        <f t="shared" si="29"/>
        <v>561575.931898</v>
      </c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9"/>
      <c r="AF116" s="19"/>
      <c r="AG116" s="19"/>
      <c r="AH116" s="19"/>
    </row>
    <row r="117" spans="1:34" ht="15">
      <c r="A117" s="32"/>
      <c r="B117" s="1"/>
      <c r="C117" s="30" t="s">
        <v>93</v>
      </c>
      <c r="D117" s="30" t="s">
        <v>94</v>
      </c>
      <c r="E117" s="30" t="s">
        <v>12</v>
      </c>
      <c r="F117" s="30" t="s">
        <v>8</v>
      </c>
      <c r="G117" s="20">
        <v>0</v>
      </c>
      <c r="H117" s="39">
        <v>0</v>
      </c>
      <c r="I117" s="39">
        <v>0</v>
      </c>
      <c r="J117" s="39">
        <v>0</v>
      </c>
      <c r="K117" s="39">
        <v>41672.5115</v>
      </c>
      <c r="L117" s="39">
        <v>49081.0129</v>
      </c>
      <c r="M117" s="39">
        <v>50436.86</v>
      </c>
      <c r="N117" s="39">
        <v>51185.468</v>
      </c>
      <c r="O117" s="39">
        <v>48022.04</v>
      </c>
      <c r="P117" s="39">
        <v>40653.51</v>
      </c>
      <c r="Q117" s="39">
        <v>40297.649</v>
      </c>
      <c r="R117" s="39">
        <v>43501.4535</v>
      </c>
      <c r="S117" s="77">
        <f>SUM(G117:R117)</f>
        <v>364850.50489999994</v>
      </c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9"/>
      <c r="AF117" s="19"/>
      <c r="AG117" s="19"/>
      <c r="AH117" s="19"/>
    </row>
    <row r="118" spans="1:34" ht="15">
      <c r="A118" s="32"/>
      <c r="B118" s="12"/>
      <c r="C118" s="30" t="s">
        <v>93</v>
      </c>
      <c r="D118" s="30" t="s">
        <v>94</v>
      </c>
      <c r="E118" s="30" t="s">
        <v>12</v>
      </c>
      <c r="F118" s="30" t="s">
        <v>8</v>
      </c>
      <c r="G118" s="20">
        <v>52841.034236</v>
      </c>
      <c r="H118" s="39">
        <v>52843.736762</v>
      </c>
      <c r="I118" s="39">
        <v>28250.743000000002</v>
      </c>
      <c r="J118" s="39">
        <v>62789.913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77">
        <f>SUM(G118:R118)</f>
        <v>196725.426998</v>
      </c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9"/>
      <c r="AF118" s="19"/>
      <c r="AG118" s="19"/>
      <c r="AH118" s="19"/>
    </row>
    <row r="119" spans="1:34" ht="15">
      <c r="A119" s="32"/>
      <c r="B119" s="12" t="s">
        <v>135</v>
      </c>
      <c r="C119" s="30" t="s">
        <v>136</v>
      </c>
      <c r="D119" s="30" t="s">
        <v>137</v>
      </c>
      <c r="E119" s="30" t="s">
        <v>138</v>
      </c>
      <c r="F119" s="30" t="s">
        <v>139</v>
      </c>
      <c r="G119" s="20">
        <v>43610.12631</v>
      </c>
      <c r="H119" s="39">
        <v>14147.002965</v>
      </c>
      <c r="I119" s="39">
        <v>38213.98737</v>
      </c>
      <c r="J119" s="39">
        <v>42848.6772</v>
      </c>
      <c r="K119" s="39">
        <v>46267.16063</v>
      </c>
      <c r="L119" s="39">
        <v>48006.977806</v>
      </c>
      <c r="M119" s="39">
        <v>44388.32112</v>
      </c>
      <c r="N119" s="39">
        <v>29688.213399</v>
      </c>
      <c r="O119" s="39">
        <v>27597.919638</v>
      </c>
      <c r="P119" s="39">
        <v>26298</v>
      </c>
      <c r="Q119" s="39">
        <v>20202</v>
      </c>
      <c r="R119" s="39">
        <v>11130</v>
      </c>
      <c r="S119" s="77">
        <f>SUM(G119:R119)</f>
        <v>392398.386438</v>
      </c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9"/>
      <c r="AF119" s="19"/>
      <c r="AG119" s="19"/>
      <c r="AH119" s="19"/>
    </row>
    <row r="120" spans="1:34" ht="15">
      <c r="A120" s="32"/>
      <c r="B120" s="12" t="s">
        <v>143</v>
      </c>
      <c r="C120" s="30" t="s">
        <v>144</v>
      </c>
      <c r="D120" s="30" t="s">
        <v>29</v>
      </c>
      <c r="E120" s="30" t="s">
        <v>29</v>
      </c>
      <c r="F120" s="30" t="s">
        <v>8</v>
      </c>
      <c r="G120" s="20">
        <v>26843.5</v>
      </c>
      <c r="H120" s="39">
        <v>24101.5</v>
      </c>
      <c r="I120" s="39">
        <v>26842.5</v>
      </c>
      <c r="J120" s="39">
        <v>22815</v>
      </c>
      <c r="K120" s="39">
        <v>28498.8</v>
      </c>
      <c r="L120" s="39">
        <v>28395.6</v>
      </c>
      <c r="M120" s="39">
        <v>20156</v>
      </c>
      <c r="N120" s="39">
        <v>13020</v>
      </c>
      <c r="O120" s="39">
        <v>20250.8</v>
      </c>
      <c r="P120" s="39">
        <v>21585</v>
      </c>
      <c r="Q120" s="39">
        <v>18935.5</v>
      </c>
      <c r="R120" s="39">
        <v>20980.8</v>
      </c>
      <c r="S120" s="77">
        <f>SUM(G120:R120)</f>
        <v>272425</v>
      </c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9"/>
      <c r="AF120" s="19"/>
      <c r="AG120" s="19"/>
      <c r="AH120" s="19"/>
    </row>
    <row r="121" spans="1:34" ht="15">
      <c r="A121" s="32"/>
      <c r="B121" s="12" t="s">
        <v>58</v>
      </c>
      <c r="C121" s="30" t="s">
        <v>59</v>
      </c>
      <c r="D121" s="30" t="s">
        <v>60</v>
      </c>
      <c r="E121" s="30" t="s">
        <v>7</v>
      </c>
      <c r="F121" s="30" t="s">
        <v>8</v>
      </c>
      <c r="G121" s="20">
        <v>29589.3378</v>
      </c>
      <c r="H121" s="39">
        <v>21122.2225</v>
      </c>
      <c r="I121" s="39">
        <v>20371.0217</v>
      </c>
      <c r="J121" s="39">
        <v>25967.4406</v>
      </c>
      <c r="K121" s="39">
        <v>20270.1231</v>
      </c>
      <c r="L121" s="39">
        <v>19934.8545</v>
      </c>
      <c r="M121" s="39">
        <v>20731.8519</v>
      </c>
      <c r="N121" s="39">
        <v>18206.9</v>
      </c>
      <c r="O121" s="39">
        <v>19946.272</v>
      </c>
      <c r="P121" s="39">
        <v>17513.9473</v>
      </c>
      <c r="Q121" s="39">
        <v>15627.4251</v>
      </c>
      <c r="R121" s="39">
        <v>17231.2128</v>
      </c>
      <c r="S121" s="77">
        <f>SUM(G121:R121)</f>
        <v>246512.6093</v>
      </c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9"/>
      <c r="AF121" s="19"/>
      <c r="AG121" s="19"/>
      <c r="AH121" s="19"/>
    </row>
    <row r="122" spans="1:34" ht="18">
      <c r="A122" s="32"/>
      <c r="B122" s="64" t="s">
        <v>9</v>
      </c>
      <c r="C122" s="30"/>
      <c r="D122" s="30"/>
      <c r="E122" s="30"/>
      <c r="F122" s="30"/>
      <c r="G122" s="65">
        <f>SUM(G123:G129)</f>
        <v>7403.999989</v>
      </c>
      <c r="H122" s="66">
        <f>SUM(H123:H129)</f>
        <v>6337.999989</v>
      </c>
      <c r="I122" s="66">
        <f aca="true" t="shared" si="30" ref="I122:S122">SUM(I123:I129)</f>
        <v>8581.677309</v>
      </c>
      <c r="J122" s="66">
        <f t="shared" si="30"/>
        <v>18743.409408</v>
      </c>
      <c r="K122" s="66">
        <f t="shared" si="30"/>
        <v>5890.679728</v>
      </c>
      <c r="L122" s="66">
        <f t="shared" si="30"/>
        <v>11994.625650999998</v>
      </c>
      <c r="M122" s="66">
        <f t="shared" si="30"/>
        <v>9475.383583</v>
      </c>
      <c r="N122" s="66">
        <f t="shared" si="30"/>
        <v>12893.160349999998</v>
      </c>
      <c r="O122" s="66">
        <f t="shared" si="30"/>
        <v>9293.065485000001</v>
      </c>
      <c r="P122" s="66">
        <f t="shared" si="30"/>
        <v>13536.903422000001</v>
      </c>
      <c r="Q122" s="66">
        <f t="shared" si="30"/>
        <v>10950.227700000001</v>
      </c>
      <c r="R122" s="66">
        <f t="shared" si="30"/>
        <v>17985.673436</v>
      </c>
      <c r="S122" s="67">
        <f t="shared" si="30"/>
        <v>133086.80605</v>
      </c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9"/>
      <c r="AF122" s="19"/>
      <c r="AG122" s="19"/>
      <c r="AH122" s="19"/>
    </row>
    <row r="123" spans="1:34" ht="15">
      <c r="A123" s="32"/>
      <c r="B123" s="1"/>
      <c r="C123" s="30" t="s">
        <v>14</v>
      </c>
      <c r="D123" s="30" t="s">
        <v>11</v>
      </c>
      <c r="E123" s="30" t="s">
        <v>12</v>
      </c>
      <c r="F123" s="30" t="s">
        <v>8</v>
      </c>
      <c r="G123" s="20">
        <v>4237.99998</v>
      </c>
      <c r="H123" s="39">
        <v>3912.299982</v>
      </c>
      <c r="I123" s="39">
        <v>3823.42618</v>
      </c>
      <c r="J123" s="39">
        <v>5102.999943</v>
      </c>
      <c r="K123" s="39">
        <v>1314.999999</v>
      </c>
      <c r="L123" s="39">
        <v>2662.999994</v>
      </c>
      <c r="M123" s="39">
        <v>5166.94913</v>
      </c>
      <c r="N123" s="39">
        <v>7890.753416</v>
      </c>
      <c r="O123" s="39">
        <v>5176</v>
      </c>
      <c r="P123" s="39">
        <v>8021.0297</v>
      </c>
      <c r="Q123" s="39">
        <v>5360.595295</v>
      </c>
      <c r="R123" s="39">
        <v>9599.40132</v>
      </c>
      <c r="S123" s="77">
        <f aca="true" t="shared" si="31" ref="S123:S132">SUM(G123:R123)</f>
        <v>62269.454939</v>
      </c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9"/>
      <c r="AF123" s="19"/>
      <c r="AG123" s="19"/>
      <c r="AH123" s="19"/>
    </row>
    <row r="124" spans="1:34" ht="15">
      <c r="A124" s="32"/>
      <c r="B124" s="12"/>
      <c r="C124" s="30" t="s">
        <v>10</v>
      </c>
      <c r="D124" s="30" t="s">
        <v>11</v>
      </c>
      <c r="E124" s="30" t="s">
        <v>12</v>
      </c>
      <c r="F124" s="30" t="s">
        <v>8</v>
      </c>
      <c r="G124" s="20">
        <v>2384.000016</v>
      </c>
      <c r="H124" s="39">
        <v>2309.700006</v>
      </c>
      <c r="I124" s="39">
        <v>4203.960474</v>
      </c>
      <c r="J124" s="39">
        <v>5197.999937</v>
      </c>
      <c r="K124" s="39">
        <v>0</v>
      </c>
      <c r="L124" s="39">
        <v>1157.999997</v>
      </c>
      <c r="M124" s="39">
        <v>2098.698201</v>
      </c>
      <c r="N124" s="39">
        <v>4922.53272</v>
      </c>
      <c r="O124" s="39">
        <v>3130.665993</v>
      </c>
      <c r="P124" s="39">
        <v>4155.858928</v>
      </c>
      <c r="Q124" s="39">
        <v>4557.434658</v>
      </c>
      <c r="R124" s="39">
        <v>2560.78192</v>
      </c>
      <c r="S124" s="77">
        <f t="shared" si="31"/>
        <v>36679.632849999995</v>
      </c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9"/>
      <c r="AF124" s="19"/>
      <c r="AG124" s="19"/>
      <c r="AH124" s="19"/>
    </row>
    <row r="125" spans="1:34" ht="15">
      <c r="A125" s="32"/>
      <c r="B125" s="12"/>
      <c r="C125" s="30" t="s">
        <v>17</v>
      </c>
      <c r="D125" s="30" t="s">
        <v>11</v>
      </c>
      <c r="E125" s="30" t="s">
        <v>12</v>
      </c>
      <c r="F125" s="30" t="s">
        <v>8</v>
      </c>
      <c r="G125" s="20">
        <v>0</v>
      </c>
      <c r="H125" s="39">
        <v>0</v>
      </c>
      <c r="I125" s="39">
        <v>215.426439</v>
      </c>
      <c r="J125" s="39">
        <v>6637.559535</v>
      </c>
      <c r="K125" s="39">
        <v>0</v>
      </c>
      <c r="L125" s="39">
        <v>6998.475565</v>
      </c>
      <c r="M125" s="39">
        <v>654.799962</v>
      </c>
      <c r="N125" s="39">
        <v>0</v>
      </c>
      <c r="O125" s="39">
        <v>0</v>
      </c>
      <c r="P125" s="39">
        <v>0</v>
      </c>
      <c r="Q125" s="39">
        <v>0</v>
      </c>
      <c r="R125" s="39">
        <v>154.385964</v>
      </c>
      <c r="S125" s="77">
        <f t="shared" si="31"/>
        <v>14660.647465</v>
      </c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9"/>
      <c r="AF125" s="19"/>
      <c r="AG125" s="19"/>
      <c r="AH125" s="19"/>
    </row>
    <row r="126" spans="1:34" ht="15">
      <c r="A126" s="32"/>
      <c r="B126" s="12"/>
      <c r="C126" s="30" t="s">
        <v>16</v>
      </c>
      <c r="D126" s="30" t="s">
        <v>11</v>
      </c>
      <c r="E126" s="30" t="s">
        <v>12</v>
      </c>
      <c r="F126" s="30" t="s">
        <v>8</v>
      </c>
      <c r="G126" s="20">
        <v>683.999993</v>
      </c>
      <c r="H126" s="39">
        <v>0</v>
      </c>
      <c r="I126" s="39">
        <v>0</v>
      </c>
      <c r="J126" s="39">
        <v>0</v>
      </c>
      <c r="K126" s="39">
        <v>3677.640027</v>
      </c>
      <c r="L126" s="39">
        <v>1079.150095</v>
      </c>
      <c r="M126" s="39">
        <v>1390.650576</v>
      </c>
      <c r="N126" s="39">
        <v>0</v>
      </c>
      <c r="O126" s="39">
        <v>562.532299</v>
      </c>
      <c r="P126" s="39">
        <v>1039.206714</v>
      </c>
      <c r="Q126" s="39">
        <v>792.5636000000001</v>
      </c>
      <c r="R126" s="39">
        <v>320.187792</v>
      </c>
      <c r="S126" s="77">
        <f t="shared" si="31"/>
        <v>9545.931096</v>
      </c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9"/>
      <c r="AF126" s="19"/>
      <c r="AG126" s="19"/>
      <c r="AH126" s="19"/>
    </row>
    <row r="127" spans="1:34" ht="15">
      <c r="A127" s="32"/>
      <c r="B127" s="12"/>
      <c r="C127" s="30" t="s">
        <v>15</v>
      </c>
      <c r="D127" s="30" t="s">
        <v>11</v>
      </c>
      <c r="E127" s="30" t="s">
        <v>12</v>
      </c>
      <c r="F127" s="30" t="s">
        <v>8</v>
      </c>
      <c r="G127" s="20">
        <v>0</v>
      </c>
      <c r="H127" s="39">
        <v>0</v>
      </c>
      <c r="I127" s="39">
        <v>250.020466</v>
      </c>
      <c r="J127" s="39">
        <v>461.999994</v>
      </c>
      <c r="K127" s="39">
        <v>898.039702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39">
        <v>0</v>
      </c>
      <c r="R127" s="39">
        <v>4949.9990099999995</v>
      </c>
      <c r="S127" s="77">
        <f t="shared" si="31"/>
        <v>6560.059171999999</v>
      </c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9"/>
      <c r="AF127" s="19"/>
      <c r="AG127" s="19"/>
      <c r="AH127" s="19"/>
    </row>
    <row r="128" spans="1:34" ht="15">
      <c r="A128" s="32"/>
      <c r="B128" s="12"/>
      <c r="C128" s="30" t="s">
        <v>13</v>
      </c>
      <c r="D128" s="30" t="s">
        <v>11</v>
      </c>
      <c r="E128" s="30" t="s">
        <v>12</v>
      </c>
      <c r="F128" s="30" t="s">
        <v>8</v>
      </c>
      <c r="G128" s="20">
        <v>98</v>
      </c>
      <c r="H128" s="39">
        <v>116.000001</v>
      </c>
      <c r="I128" s="39">
        <v>88.84375</v>
      </c>
      <c r="J128" s="39">
        <v>173.999999</v>
      </c>
      <c r="K128" s="39">
        <v>0</v>
      </c>
      <c r="L128" s="39">
        <v>96</v>
      </c>
      <c r="M128" s="39">
        <v>164.28571399999998</v>
      </c>
      <c r="N128" s="39">
        <v>79.874214</v>
      </c>
      <c r="O128" s="39">
        <v>80.87431699999999</v>
      </c>
      <c r="P128" s="39">
        <v>320.80808</v>
      </c>
      <c r="Q128" s="39">
        <v>239.63414699999998</v>
      </c>
      <c r="R128" s="39">
        <v>400.91743</v>
      </c>
      <c r="S128" s="77">
        <f t="shared" si="31"/>
        <v>1859.237652</v>
      </c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9"/>
      <c r="AF128" s="19"/>
      <c r="AG128" s="19"/>
      <c r="AH128" s="19"/>
    </row>
    <row r="129" spans="1:34" ht="15">
      <c r="A129" s="32"/>
      <c r="B129" s="12"/>
      <c r="C129" s="30" t="s">
        <v>18</v>
      </c>
      <c r="D129" s="30" t="s">
        <v>11</v>
      </c>
      <c r="E129" s="30" t="s">
        <v>12</v>
      </c>
      <c r="F129" s="30" t="s">
        <v>8</v>
      </c>
      <c r="G129" s="20">
        <v>0</v>
      </c>
      <c r="H129" s="39">
        <v>0</v>
      </c>
      <c r="I129" s="39">
        <v>0</v>
      </c>
      <c r="J129" s="39">
        <v>1168.85</v>
      </c>
      <c r="K129" s="39">
        <v>0</v>
      </c>
      <c r="L129" s="39">
        <v>0</v>
      </c>
      <c r="M129" s="39">
        <v>0</v>
      </c>
      <c r="N129" s="39">
        <v>0</v>
      </c>
      <c r="O129" s="39">
        <v>342.992876</v>
      </c>
      <c r="P129" s="39">
        <v>0</v>
      </c>
      <c r="Q129" s="39">
        <v>0</v>
      </c>
      <c r="R129" s="39">
        <v>0</v>
      </c>
      <c r="S129" s="77">
        <f t="shared" si="31"/>
        <v>1511.842876</v>
      </c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9"/>
      <c r="AF129" s="19"/>
      <c r="AG129" s="19"/>
      <c r="AH129" s="19"/>
    </row>
    <row r="130" spans="1:34" ht="15">
      <c r="A130" s="32"/>
      <c r="B130" s="12" t="s">
        <v>159</v>
      </c>
      <c r="C130" s="30" t="s">
        <v>160</v>
      </c>
      <c r="D130" s="30" t="s">
        <v>223</v>
      </c>
      <c r="E130" s="30" t="s">
        <v>224</v>
      </c>
      <c r="F130" s="30" t="s">
        <v>91</v>
      </c>
      <c r="G130" s="20">
        <v>0</v>
      </c>
      <c r="H130" s="39">
        <v>5579.4</v>
      </c>
      <c r="I130" s="39">
        <v>11648</v>
      </c>
      <c r="J130" s="39">
        <v>10353</v>
      </c>
      <c r="K130" s="39">
        <v>8000.3</v>
      </c>
      <c r="L130" s="39">
        <v>11447.88</v>
      </c>
      <c r="M130" s="39">
        <v>7884</v>
      </c>
      <c r="N130" s="39">
        <v>15439.03</v>
      </c>
      <c r="O130" s="39">
        <v>0</v>
      </c>
      <c r="P130" s="39">
        <v>0</v>
      </c>
      <c r="Q130" s="39">
        <v>9471.88</v>
      </c>
      <c r="R130" s="39">
        <v>0</v>
      </c>
      <c r="S130" s="77">
        <f t="shared" si="31"/>
        <v>79823.49</v>
      </c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9"/>
      <c r="AF130" s="19"/>
      <c r="AG130" s="19"/>
      <c r="AH130" s="19"/>
    </row>
    <row r="131" spans="1:34" ht="15">
      <c r="A131" s="32"/>
      <c r="B131" s="12" t="s">
        <v>140</v>
      </c>
      <c r="C131" s="30" t="s">
        <v>141</v>
      </c>
      <c r="D131" s="30" t="s">
        <v>142</v>
      </c>
      <c r="E131" s="30" t="s">
        <v>85</v>
      </c>
      <c r="F131" s="30" t="s">
        <v>49</v>
      </c>
      <c r="G131" s="20">
        <v>4514.77894</v>
      </c>
      <c r="H131" s="39">
        <v>6636.625155</v>
      </c>
      <c r="I131" s="39">
        <v>5927.223193</v>
      </c>
      <c r="J131" s="39">
        <v>7824.784000000001</v>
      </c>
      <c r="K131" s="39">
        <v>0</v>
      </c>
      <c r="L131" s="39">
        <v>0</v>
      </c>
      <c r="M131" s="39">
        <v>0</v>
      </c>
      <c r="N131" s="39">
        <v>3846</v>
      </c>
      <c r="O131" s="39">
        <v>0</v>
      </c>
      <c r="P131" s="39">
        <v>0</v>
      </c>
      <c r="Q131" s="39">
        <v>0</v>
      </c>
      <c r="R131" s="39">
        <v>4408.209</v>
      </c>
      <c r="S131" s="77">
        <f t="shared" si="31"/>
        <v>33157.620288</v>
      </c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9"/>
      <c r="AF131" s="19"/>
      <c r="AG131" s="19"/>
      <c r="AH131" s="19"/>
    </row>
    <row r="132" spans="1:34" ht="15">
      <c r="A132" s="32"/>
      <c r="B132" s="12" t="s">
        <v>95</v>
      </c>
      <c r="C132" s="30" t="s">
        <v>96</v>
      </c>
      <c r="D132" s="30" t="s">
        <v>94</v>
      </c>
      <c r="E132" s="30" t="s">
        <v>12</v>
      </c>
      <c r="F132" s="30" t="s">
        <v>8</v>
      </c>
      <c r="G132" s="20">
        <v>0</v>
      </c>
      <c r="H132" s="39">
        <v>2790.386658</v>
      </c>
      <c r="I132" s="39">
        <v>4220.2204</v>
      </c>
      <c r="J132" s="39">
        <v>3098.943156</v>
      </c>
      <c r="K132" s="39">
        <v>7034.973923</v>
      </c>
      <c r="L132" s="39">
        <v>1899.896275</v>
      </c>
      <c r="M132" s="39">
        <v>2553.991606</v>
      </c>
      <c r="N132" s="39">
        <v>1350.3289</v>
      </c>
      <c r="O132" s="39">
        <v>2018.008</v>
      </c>
      <c r="P132" s="39">
        <v>2433.222762</v>
      </c>
      <c r="Q132" s="39">
        <v>2511.1321000000003</v>
      </c>
      <c r="R132" s="39">
        <v>2545.686</v>
      </c>
      <c r="S132" s="77">
        <f t="shared" si="31"/>
        <v>32456.789780000003</v>
      </c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9"/>
      <c r="AF132" s="19"/>
      <c r="AG132" s="19"/>
      <c r="AH132" s="19"/>
    </row>
    <row r="133" spans="1:34" ht="15">
      <c r="A133" s="32"/>
      <c r="B133" s="12"/>
      <c r="C133" s="30"/>
      <c r="D133" s="30"/>
      <c r="E133" s="30"/>
      <c r="F133" s="30"/>
      <c r="G133" s="17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77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9"/>
      <c r="AF133" s="19"/>
      <c r="AG133" s="19"/>
      <c r="AH133" s="19"/>
    </row>
    <row r="134" spans="1:34" ht="18">
      <c r="A134" s="32"/>
      <c r="B134" s="54" t="s">
        <v>188</v>
      </c>
      <c r="C134" s="55"/>
      <c r="D134" s="56"/>
      <c r="E134" s="56"/>
      <c r="F134" s="56"/>
      <c r="G134" s="73">
        <f>SUM(G136:G137)</f>
        <v>65597.61457599999</v>
      </c>
      <c r="H134" s="57">
        <f>SUM(H136:H137)</f>
        <v>80502.27907399999</v>
      </c>
      <c r="I134" s="57">
        <f aca="true" t="shared" si="32" ref="I134:R134">SUM(I136:I137)</f>
        <v>76385.282166</v>
      </c>
      <c r="J134" s="57">
        <f t="shared" si="32"/>
        <v>80324.804707</v>
      </c>
      <c r="K134" s="57">
        <f t="shared" si="32"/>
        <v>75248.570094</v>
      </c>
      <c r="L134" s="57">
        <f t="shared" si="32"/>
        <v>82563.820086</v>
      </c>
      <c r="M134" s="57">
        <f t="shared" si="32"/>
        <v>77694.600214</v>
      </c>
      <c r="N134" s="57">
        <f t="shared" si="32"/>
        <v>83189.685374</v>
      </c>
      <c r="O134" s="57">
        <f t="shared" si="32"/>
        <v>84052.978538</v>
      </c>
      <c r="P134" s="57">
        <f t="shared" si="32"/>
        <v>82651.26052400001</v>
      </c>
      <c r="Q134" s="57">
        <f t="shared" si="32"/>
        <v>91046.805605</v>
      </c>
      <c r="R134" s="57">
        <f t="shared" si="32"/>
        <v>101285.629391</v>
      </c>
      <c r="S134" s="58">
        <f>SUM(S136:S137)</f>
        <v>980543.3303489999</v>
      </c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9"/>
      <c r="AF134" s="19"/>
      <c r="AG134" s="19"/>
      <c r="AH134" s="19"/>
    </row>
    <row r="135" spans="1:34" ht="15">
      <c r="A135" s="32"/>
      <c r="B135" s="12"/>
      <c r="C135" s="30"/>
      <c r="D135" s="30"/>
      <c r="E135" s="30"/>
      <c r="F135" s="30"/>
      <c r="G135" s="17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77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9"/>
      <c r="AF135" s="19"/>
      <c r="AG135" s="19"/>
      <c r="AH135" s="19"/>
    </row>
    <row r="136" spans="1:34" ht="15">
      <c r="A136" s="32"/>
      <c r="B136" s="16" t="s">
        <v>152</v>
      </c>
      <c r="C136" s="30" t="s">
        <v>153</v>
      </c>
      <c r="D136" s="30" t="s">
        <v>154</v>
      </c>
      <c r="E136" s="30" t="s">
        <v>29</v>
      </c>
      <c r="F136" s="30" t="s">
        <v>8</v>
      </c>
      <c r="G136" s="20">
        <v>64281.113476</v>
      </c>
      <c r="H136" s="39">
        <v>79552.496674</v>
      </c>
      <c r="I136" s="39">
        <v>76175.415966</v>
      </c>
      <c r="J136" s="39">
        <v>79855.316737</v>
      </c>
      <c r="K136" s="39">
        <v>74880.835694</v>
      </c>
      <c r="L136" s="39">
        <v>78179.516386</v>
      </c>
      <c r="M136" s="39">
        <v>76312.615994</v>
      </c>
      <c r="N136" s="39">
        <v>80987.216974</v>
      </c>
      <c r="O136" s="39">
        <v>80335.516838</v>
      </c>
      <c r="P136" s="39">
        <v>78841.016524</v>
      </c>
      <c r="Q136" s="39">
        <v>85428.577905</v>
      </c>
      <c r="R136" s="39">
        <v>99168.375791</v>
      </c>
      <c r="S136" s="77">
        <f>SUM(G136:R136)</f>
        <v>953998.0149589999</v>
      </c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9"/>
      <c r="AF136" s="19"/>
      <c r="AG136" s="19"/>
      <c r="AH136" s="19"/>
    </row>
    <row r="137" spans="1:34" ht="15">
      <c r="A137" s="32"/>
      <c r="B137" s="16" t="s">
        <v>161</v>
      </c>
      <c r="C137" s="30" t="s">
        <v>162</v>
      </c>
      <c r="D137" s="30" t="s">
        <v>115</v>
      </c>
      <c r="E137" s="30" t="s">
        <v>73</v>
      </c>
      <c r="F137" s="30" t="s">
        <v>73</v>
      </c>
      <c r="G137" s="20">
        <v>1316.5011</v>
      </c>
      <c r="H137" s="39">
        <v>949.7824</v>
      </c>
      <c r="I137" s="39">
        <v>209.86620000000002</v>
      </c>
      <c r="J137" s="39">
        <v>469.48797</v>
      </c>
      <c r="K137" s="39">
        <v>367.7344</v>
      </c>
      <c r="L137" s="39">
        <v>4384.3037</v>
      </c>
      <c r="M137" s="39">
        <v>1381.98422</v>
      </c>
      <c r="N137" s="39">
        <v>2202.4684</v>
      </c>
      <c r="O137" s="39">
        <v>3717.4617000000003</v>
      </c>
      <c r="P137" s="39">
        <v>3810.244</v>
      </c>
      <c r="Q137" s="39">
        <v>5618.2277</v>
      </c>
      <c r="R137" s="39">
        <v>2117.2536</v>
      </c>
      <c r="S137" s="77">
        <f>SUM(G137:R137)</f>
        <v>26545.31539</v>
      </c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9"/>
      <c r="AF137" s="19"/>
      <c r="AG137" s="19"/>
      <c r="AH137" s="19"/>
    </row>
    <row r="138" spans="1:34" ht="15">
      <c r="A138" s="32"/>
      <c r="B138" s="12"/>
      <c r="C138" s="30"/>
      <c r="D138" s="30"/>
      <c r="E138" s="30"/>
      <c r="F138" s="30"/>
      <c r="G138" s="17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77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9"/>
      <c r="AF138" s="19"/>
      <c r="AG138" s="19"/>
      <c r="AH138" s="19"/>
    </row>
    <row r="139" spans="1:34" ht="20.25">
      <c r="A139" s="49" t="s">
        <v>191</v>
      </c>
      <c r="B139" s="50"/>
      <c r="C139" s="51"/>
      <c r="D139" s="52"/>
      <c r="E139" s="52"/>
      <c r="F139" s="52"/>
      <c r="G139" s="72">
        <f aca="true" t="shared" si="33" ref="G139:S139">SUM(G141,G152)</f>
        <v>614381.5909939999</v>
      </c>
      <c r="H139" s="75">
        <f t="shared" si="33"/>
        <v>765275.121551</v>
      </c>
      <c r="I139" s="75">
        <f t="shared" si="33"/>
        <v>999569.6544710001</v>
      </c>
      <c r="J139" s="75">
        <f t="shared" si="33"/>
        <v>894970.822709</v>
      </c>
      <c r="K139" s="75">
        <f t="shared" si="33"/>
        <v>719559.8960119999</v>
      </c>
      <c r="L139" s="75">
        <f t="shared" si="33"/>
        <v>676501.20303</v>
      </c>
      <c r="M139" s="75">
        <f t="shared" si="33"/>
        <v>649706.0510760001</v>
      </c>
      <c r="N139" s="75">
        <f t="shared" si="33"/>
        <v>734773.8652400001</v>
      </c>
      <c r="O139" s="75">
        <f t="shared" si="33"/>
        <v>618988.165763</v>
      </c>
      <c r="P139" s="75">
        <f t="shared" si="33"/>
        <v>623240.624945</v>
      </c>
      <c r="Q139" s="75">
        <f t="shared" si="33"/>
        <v>688465.200162</v>
      </c>
      <c r="R139" s="75">
        <f t="shared" si="33"/>
        <v>728675.070206</v>
      </c>
      <c r="S139" s="53">
        <f t="shared" si="33"/>
        <v>8714107.266158998</v>
      </c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9"/>
      <c r="AF139" s="19"/>
      <c r="AG139" s="19"/>
      <c r="AH139" s="19"/>
    </row>
    <row r="140" spans="1:34" ht="15">
      <c r="A140" s="32"/>
      <c r="B140" s="12"/>
      <c r="C140" s="30"/>
      <c r="D140" s="30"/>
      <c r="E140" s="30"/>
      <c r="F140" s="30"/>
      <c r="G140" s="17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77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9"/>
      <c r="AF140" s="19"/>
      <c r="AG140" s="19"/>
      <c r="AH140" s="19"/>
    </row>
    <row r="141" spans="1:34" ht="18">
      <c r="A141" s="32"/>
      <c r="B141" s="54" t="s">
        <v>186</v>
      </c>
      <c r="C141" s="55"/>
      <c r="D141" s="56"/>
      <c r="E141" s="56"/>
      <c r="F141" s="56"/>
      <c r="G141" s="73">
        <f>SUM(G143:G144,G147:G150)</f>
        <v>601378.3657159999</v>
      </c>
      <c r="H141" s="57">
        <f aca="true" t="shared" si="34" ref="H141:S141">SUM(H143:H144,H147:H150)</f>
        <v>752467.9983910001</v>
      </c>
      <c r="I141" s="57">
        <f t="shared" si="34"/>
        <v>985362.773717</v>
      </c>
      <c r="J141" s="57">
        <f t="shared" si="34"/>
        <v>882231.135637</v>
      </c>
      <c r="K141" s="57">
        <f t="shared" si="34"/>
        <v>706829.0905769999</v>
      </c>
      <c r="L141" s="57">
        <f t="shared" si="34"/>
        <v>666155.538621</v>
      </c>
      <c r="M141" s="57">
        <f t="shared" si="34"/>
        <v>637138.9112280001</v>
      </c>
      <c r="N141" s="57">
        <f t="shared" si="34"/>
        <v>726085.606248</v>
      </c>
      <c r="O141" s="57">
        <f t="shared" si="34"/>
        <v>608499.108643</v>
      </c>
      <c r="P141" s="57">
        <f t="shared" si="34"/>
        <v>611015.734103</v>
      </c>
      <c r="Q141" s="57">
        <f t="shared" si="34"/>
        <v>677807.003682</v>
      </c>
      <c r="R141" s="57">
        <f t="shared" si="34"/>
        <v>719468.817392</v>
      </c>
      <c r="S141" s="58">
        <f t="shared" si="34"/>
        <v>8574440.083954997</v>
      </c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9"/>
      <c r="AF141" s="19"/>
      <c r="AG141" s="19"/>
      <c r="AH141" s="19"/>
    </row>
    <row r="142" spans="1:34" ht="15">
      <c r="A142" s="32"/>
      <c r="B142" s="12"/>
      <c r="C142" s="30"/>
      <c r="D142" s="30"/>
      <c r="E142" s="30"/>
      <c r="F142" s="30"/>
      <c r="G142" s="17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77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9"/>
      <c r="AF142" s="19"/>
      <c r="AG142" s="19"/>
      <c r="AH142" s="19"/>
    </row>
    <row r="143" spans="1:34" ht="15">
      <c r="A143" s="32"/>
      <c r="B143" s="12" t="s">
        <v>140</v>
      </c>
      <c r="C143" s="30" t="s">
        <v>141</v>
      </c>
      <c r="D143" s="30" t="s">
        <v>142</v>
      </c>
      <c r="E143" s="30" t="s">
        <v>85</v>
      </c>
      <c r="F143" s="30" t="s">
        <v>49</v>
      </c>
      <c r="G143" s="20">
        <v>261096.192712</v>
      </c>
      <c r="H143" s="39">
        <v>359521.27536</v>
      </c>
      <c r="I143" s="39">
        <v>323760.139854</v>
      </c>
      <c r="J143" s="39">
        <v>365223.493</v>
      </c>
      <c r="K143" s="39">
        <v>347426.064</v>
      </c>
      <c r="L143" s="39">
        <v>400324.955</v>
      </c>
      <c r="M143" s="39">
        <v>311803.217</v>
      </c>
      <c r="N143" s="39">
        <v>344539.8</v>
      </c>
      <c r="O143" s="39">
        <v>328340.4</v>
      </c>
      <c r="P143" s="39">
        <v>307551.6</v>
      </c>
      <c r="Q143" s="39">
        <v>333264</v>
      </c>
      <c r="R143" s="39">
        <v>308668.4912</v>
      </c>
      <c r="S143" s="77">
        <f>SUM(G143:R143)</f>
        <v>3991519.628126</v>
      </c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9"/>
      <c r="AF143" s="19"/>
      <c r="AG143" s="19"/>
      <c r="AH143" s="19"/>
    </row>
    <row r="144" spans="1:34" ht="18">
      <c r="A144" s="32"/>
      <c r="B144" s="64" t="s">
        <v>163</v>
      </c>
      <c r="C144" s="30"/>
      <c r="D144" s="30"/>
      <c r="E144" s="30"/>
      <c r="F144" s="30"/>
      <c r="G144" s="65">
        <f aca="true" t="shared" si="35" ref="G144:S144">SUM(G145:G146)</f>
        <v>294486.45721699996</v>
      </c>
      <c r="H144" s="66">
        <f t="shared" si="35"/>
        <v>342004.7832</v>
      </c>
      <c r="I144" s="66">
        <f t="shared" si="35"/>
        <v>612399.7648</v>
      </c>
      <c r="J144" s="66">
        <f t="shared" si="35"/>
        <v>469687</v>
      </c>
      <c r="K144" s="66">
        <f t="shared" si="35"/>
        <v>310330.58239999996</v>
      </c>
      <c r="L144" s="66">
        <f t="shared" si="35"/>
        <v>213975.1784</v>
      </c>
      <c r="M144" s="66">
        <f t="shared" si="35"/>
        <v>269503.346</v>
      </c>
      <c r="N144" s="66">
        <f t="shared" si="35"/>
        <v>334669.2484</v>
      </c>
      <c r="O144" s="66">
        <f t="shared" si="35"/>
        <v>233542.272</v>
      </c>
      <c r="P144" s="66">
        <f t="shared" si="35"/>
        <v>251387.5</v>
      </c>
      <c r="Q144" s="66">
        <f t="shared" si="35"/>
        <v>284128</v>
      </c>
      <c r="R144" s="66">
        <f t="shared" si="35"/>
        <v>348024.6</v>
      </c>
      <c r="S144" s="67">
        <f t="shared" si="35"/>
        <v>3964138.732417</v>
      </c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9"/>
      <c r="AF144" s="19"/>
      <c r="AG144" s="19"/>
      <c r="AH144" s="19"/>
    </row>
    <row r="145" spans="1:34" ht="15">
      <c r="A145" s="32"/>
      <c r="B145" s="1"/>
      <c r="C145" s="30" t="s">
        <v>166</v>
      </c>
      <c r="D145" s="30" t="s">
        <v>165</v>
      </c>
      <c r="E145" s="30" t="s">
        <v>103</v>
      </c>
      <c r="F145" s="30" t="s">
        <v>104</v>
      </c>
      <c r="G145" s="20">
        <v>65193.9001</v>
      </c>
      <c r="H145" s="39">
        <v>102523.9893</v>
      </c>
      <c r="I145" s="39">
        <v>207691.68</v>
      </c>
      <c r="J145" s="39">
        <v>191737</v>
      </c>
      <c r="K145" s="39">
        <v>164304.1824</v>
      </c>
      <c r="L145" s="39">
        <v>150014.7</v>
      </c>
      <c r="M145" s="39">
        <v>208987.346</v>
      </c>
      <c r="N145" s="39">
        <v>211538.8</v>
      </c>
      <c r="O145" s="39">
        <v>233542.272</v>
      </c>
      <c r="P145" s="39">
        <v>251387.5</v>
      </c>
      <c r="Q145" s="39">
        <v>284128</v>
      </c>
      <c r="R145" s="39">
        <v>348024.6</v>
      </c>
      <c r="S145" s="77">
        <f aca="true" t="shared" si="36" ref="S145:S150">SUM(G145:R145)</f>
        <v>2419073.9698</v>
      </c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9"/>
      <c r="AF145" s="19"/>
      <c r="AG145" s="19"/>
      <c r="AH145" s="19"/>
    </row>
    <row r="146" spans="1:34" ht="15">
      <c r="A146" s="32"/>
      <c r="B146" s="12"/>
      <c r="C146" s="30" t="s">
        <v>164</v>
      </c>
      <c r="D146" s="30" t="s">
        <v>165</v>
      </c>
      <c r="E146" s="30" t="s">
        <v>103</v>
      </c>
      <c r="F146" s="30" t="s">
        <v>104</v>
      </c>
      <c r="G146" s="20">
        <v>229292.557117</v>
      </c>
      <c r="H146" s="39">
        <v>239480.7939</v>
      </c>
      <c r="I146" s="39">
        <v>404708.0848</v>
      </c>
      <c r="J146" s="39">
        <v>277950</v>
      </c>
      <c r="K146" s="39">
        <v>146026.4</v>
      </c>
      <c r="L146" s="39">
        <v>63960.4784</v>
      </c>
      <c r="M146" s="39">
        <v>60516</v>
      </c>
      <c r="N146" s="39">
        <v>123130.4484</v>
      </c>
      <c r="O146" s="39">
        <v>0</v>
      </c>
      <c r="P146" s="39">
        <v>0</v>
      </c>
      <c r="Q146" s="39">
        <v>0</v>
      </c>
      <c r="R146" s="39">
        <v>0</v>
      </c>
      <c r="S146" s="77">
        <f t="shared" si="36"/>
        <v>1545064.762617</v>
      </c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9"/>
      <c r="AF146" s="19"/>
      <c r="AG146" s="19"/>
      <c r="AH146" s="19"/>
    </row>
    <row r="147" spans="1:34" ht="15">
      <c r="A147" s="32"/>
      <c r="B147" s="16" t="s">
        <v>167</v>
      </c>
      <c r="C147" s="30" t="s">
        <v>168</v>
      </c>
      <c r="D147" s="30" t="s">
        <v>142</v>
      </c>
      <c r="E147" s="30" t="s">
        <v>85</v>
      </c>
      <c r="F147" s="30" t="s">
        <v>49</v>
      </c>
      <c r="G147" s="20">
        <v>27547.6</v>
      </c>
      <c r="H147" s="39">
        <v>24832.05</v>
      </c>
      <c r="I147" s="39">
        <v>27530.4</v>
      </c>
      <c r="J147" s="39">
        <v>25021.1</v>
      </c>
      <c r="K147" s="39">
        <v>25095.6</v>
      </c>
      <c r="L147" s="39">
        <v>27005.08</v>
      </c>
      <c r="M147" s="39">
        <v>34100</v>
      </c>
      <c r="N147" s="39">
        <v>27991.8</v>
      </c>
      <c r="O147" s="39">
        <v>25844.75</v>
      </c>
      <c r="P147" s="39">
        <v>28809.9</v>
      </c>
      <c r="Q147" s="39">
        <v>32956.77</v>
      </c>
      <c r="R147" s="39">
        <v>36514.72</v>
      </c>
      <c r="S147" s="77">
        <f t="shared" si="36"/>
        <v>343249.77</v>
      </c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9"/>
      <c r="AF147" s="19"/>
      <c r="AG147" s="19"/>
      <c r="AH147" s="19"/>
    </row>
    <row r="148" spans="1:34" ht="15">
      <c r="A148" s="32"/>
      <c r="B148" s="16" t="s">
        <v>24</v>
      </c>
      <c r="C148" s="30" t="s">
        <v>29</v>
      </c>
      <c r="D148" s="30" t="s">
        <v>29</v>
      </c>
      <c r="E148" s="30" t="s">
        <v>29</v>
      </c>
      <c r="F148" s="30" t="s">
        <v>8</v>
      </c>
      <c r="G148" s="20">
        <v>11866.478287</v>
      </c>
      <c r="H148" s="39">
        <v>18613.822763</v>
      </c>
      <c r="I148" s="39">
        <v>15099.799063</v>
      </c>
      <c r="J148" s="39">
        <v>14481.386637</v>
      </c>
      <c r="K148" s="39">
        <v>17922.482677</v>
      </c>
      <c r="L148" s="39">
        <v>18860.713221</v>
      </c>
      <c r="M148" s="39">
        <v>15104.485428</v>
      </c>
      <c r="N148" s="39">
        <v>14016.138148</v>
      </c>
      <c r="O148" s="39">
        <v>16438.731443</v>
      </c>
      <c r="P148" s="39">
        <v>19106.045503</v>
      </c>
      <c r="Q148" s="39">
        <v>21970.146682</v>
      </c>
      <c r="R148" s="39">
        <v>19054.798592</v>
      </c>
      <c r="S148" s="77">
        <f t="shared" si="36"/>
        <v>202535.028444</v>
      </c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9"/>
      <c r="AF148" s="19"/>
      <c r="AG148" s="19"/>
      <c r="AH148" s="19"/>
    </row>
    <row r="149" spans="1:34" ht="15">
      <c r="A149" s="32"/>
      <c r="B149" s="16" t="s">
        <v>169</v>
      </c>
      <c r="C149" s="30" t="s">
        <v>170</v>
      </c>
      <c r="D149" s="30" t="s">
        <v>171</v>
      </c>
      <c r="E149" s="30" t="s">
        <v>171</v>
      </c>
      <c r="F149" s="30" t="s">
        <v>139</v>
      </c>
      <c r="G149" s="20">
        <v>6381.637500000001</v>
      </c>
      <c r="H149" s="39">
        <v>7496.067068</v>
      </c>
      <c r="I149" s="39">
        <v>6572.67</v>
      </c>
      <c r="J149" s="39">
        <v>7818.156</v>
      </c>
      <c r="K149" s="39">
        <v>6054.3615</v>
      </c>
      <c r="L149" s="39">
        <v>5989.612</v>
      </c>
      <c r="M149" s="39">
        <v>6627.8628</v>
      </c>
      <c r="N149" s="39">
        <v>4868.6197</v>
      </c>
      <c r="O149" s="39">
        <v>4332.9552</v>
      </c>
      <c r="P149" s="39">
        <v>4160.6886</v>
      </c>
      <c r="Q149" s="39">
        <v>4238.487</v>
      </c>
      <c r="R149" s="39">
        <v>5602.17</v>
      </c>
      <c r="S149" s="77">
        <f t="shared" si="36"/>
        <v>70143.287368</v>
      </c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9"/>
      <c r="AF149" s="19"/>
      <c r="AG149" s="19"/>
      <c r="AH149" s="19"/>
    </row>
    <row r="150" spans="1:34" ht="15">
      <c r="A150" s="32"/>
      <c r="B150" s="16" t="s">
        <v>92</v>
      </c>
      <c r="C150" s="30" t="s">
        <v>93</v>
      </c>
      <c r="D150" s="30" t="s">
        <v>94</v>
      </c>
      <c r="E150" s="30" t="s">
        <v>12</v>
      </c>
      <c r="F150" s="30" t="s">
        <v>8</v>
      </c>
      <c r="G150" s="20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  <c r="Q150" s="39">
        <v>1249.6</v>
      </c>
      <c r="R150" s="39">
        <v>1604.0376</v>
      </c>
      <c r="S150" s="77">
        <f t="shared" si="36"/>
        <v>2853.6376</v>
      </c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9"/>
      <c r="AF150" s="19"/>
      <c r="AG150" s="19"/>
      <c r="AH150" s="19"/>
    </row>
    <row r="151" spans="1:34" ht="15">
      <c r="A151" s="32"/>
      <c r="B151" s="12"/>
      <c r="C151" s="30"/>
      <c r="D151" s="30"/>
      <c r="E151" s="30"/>
      <c r="F151" s="30"/>
      <c r="G151" s="17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77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9"/>
      <c r="AF151" s="19"/>
      <c r="AG151" s="19"/>
      <c r="AH151" s="19"/>
    </row>
    <row r="152" spans="1:34" ht="18">
      <c r="A152" s="32"/>
      <c r="B152" s="54" t="s">
        <v>188</v>
      </c>
      <c r="C152" s="55"/>
      <c r="D152" s="56"/>
      <c r="E152" s="56"/>
      <c r="F152" s="56"/>
      <c r="G152" s="74">
        <f>SUM(G154)</f>
        <v>13003.225278</v>
      </c>
      <c r="H152" s="59">
        <f aca="true" t="shared" si="37" ref="H152:S152">SUM(H154)</f>
        <v>12807.12316</v>
      </c>
      <c r="I152" s="59">
        <f t="shared" si="37"/>
        <v>14206.880754</v>
      </c>
      <c r="J152" s="59">
        <f t="shared" si="37"/>
        <v>12739.687072</v>
      </c>
      <c r="K152" s="59">
        <f t="shared" si="37"/>
        <v>12730.805435</v>
      </c>
      <c r="L152" s="59">
        <f t="shared" si="37"/>
        <v>10345.664409</v>
      </c>
      <c r="M152" s="59">
        <f t="shared" si="37"/>
        <v>12567.139848</v>
      </c>
      <c r="N152" s="59">
        <f t="shared" si="37"/>
        <v>8688.258992</v>
      </c>
      <c r="O152" s="59">
        <f t="shared" si="37"/>
        <v>10489.05712</v>
      </c>
      <c r="P152" s="59">
        <f t="shared" si="37"/>
        <v>12224.890842</v>
      </c>
      <c r="Q152" s="59">
        <f t="shared" si="37"/>
        <v>10658.19648</v>
      </c>
      <c r="R152" s="59">
        <f t="shared" si="37"/>
        <v>9206.252814</v>
      </c>
      <c r="S152" s="68">
        <f t="shared" si="37"/>
        <v>139667.182204</v>
      </c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9"/>
      <c r="AF152" s="19"/>
      <c r="AG152" s="19"/>
      <c r="AH152" s="19"/>
    </row>
    <row r="153" spans="1:34" ht="15">
      <c r="A153" s="32"/>
      <c r="B153" s="12"/>
      <c r="C153" s="30"/>
      <c r="D153" s="30"/>
      <c r="E153" s="30"/>
      <c r="F153" s="30"/>
      <c r="G153" s="17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77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9"/>
      <c r="AF153" s="19"/>
      <c r="AG153" s="19"/>
      <c r="AH153" s="19"/>
    </row>
    <row r="154" spans="1:34" ht="15">
      <c r="A154" s="32"/>
      <c r="B154" s="12" t="s">
        <v>172</v>
      </c>
      <c r="C154" s="30" t="s">
        <v>173</v>
      </c>
      <c r="D154" s="30" t="s">
        <v>174</v>
      </c>
      <c r="E154" s="30" t="s">
        <v>174</v>
      </c>
      <c r="F154" s="30" t="s">
        <v>151</v>
      </c>
      <c r="G154" s="20">
        <v>13003.225278</v>
      </c>
      <c r="H154" s="39">
        <v>12807.12316</v>
      </c>
      <c r="I154" s="39">
        <v>14206.880754</v>
      </c>
      <c r="J154" s="39">
        <v>12739.687072</v>
      </c>
      <c r="K154" s="39">
        <v>12730.805435</v>
      </c>
      <c r="L154" s="39">
        <v>10345.664409</v>
      </c>
      <c r="M154" s="39">
        <v>12567.139848</v>
      </c>
      <c r="N154" s="39">
        <v>8688.258992</v>
      </c>
      <c r="O154" s="39">
        <v>10489.05712</v>
      </c>
      <c r="P154" s="39">
        <v>12224.890842</v>
      </c>
      <c r="Q154" s="39">
        <v>10658.19648</v>
      </c>
      <c r="R154" s="39">
        <v>9206.252814</v>
      </c>
      <c r="S154" s="77">
        <f>SUM(G154:R154)</f>
        <v>139667.182204</v>
      </c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9"/>
      <c r="AF154" s="19"/>
      <c r="AG154" s="19"/>
      <c r="AH154" s="19"/>
    </row>
    <row r="155" spans="1:34" ht="15">
      <c r="A155" s="32"/>
      <c r="B155" s="12"/>
      <c r="C155" s="30"/>
      <c r="D155" s="30"/>
      <c r="E155" s="30"/>
      <c r="F155" s="30"/>
      <c r="G155" s="17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77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9"/>
      <c r="AF155" s="19"/>
      <c r="AG155" s="19"/>
      <c r="AH155" s="19"/>
    </row>
    <row r="156" spans="1:34" ht="20.25">
      <c r="A156" s="49" t="s">
        <v>192</v>
      </c>
      <c r="B156" s="50"/>
      <c r="C156" s="51"/>
      <c r="D156" s="52"/>
      <c r="E156" s="52"/>
      <c r="F156" s="52"/>
      <c r="G156" s="72">
        <f>SUM(G158)</f>
        <v>1416582.296929</v>
      </c>
      <c r="H156" s="75">
        <f aca="true" t="shared" si="38" ref="H156:S156">SUM(H158)</f>
        <v>1447551.303421</v>
      </c>
      <c r="I156" s="75">
        <f t="shared" si="38"/>
        <v>1367631.286669</v>
      </c>
      <c r="J156" s="75">
        <f t="shared" si="38"/>
        <v>1300698.272639</v>
      </c>
      <c r="K156" s="75">
        <f t="shared" si="38"/>
        <v>1262736.264682</v>
      </c>
      <c r="L156" s="75">
        <f t="shared" si="38"/>
        <v>1269729.266147</v>
      </c>
      <c r="M156" s="75">
        <f t="shared" si="38"/>
        <v>1231767.25819</v>
      </c>
      <c r="N156" s="75">
        <f t="shared" si="38"/>
        <v>1152846.241648</v>
      </c>
      <c r="O156" s="75">
        <f t="shared" si="38"/>
        <v>1069929.224267</v>
      </c>
      <c r="P156" s="75">
        <f t="shared" si="38"/>
        <v>1047951.219661</v>
      </c>
      <c r="Q156" s="75">
        <f t="shared" si="38"/>
        <v>1102896.231178</v>
      </c>
      <c r="R156" s="75">
        <f t="shared" si="38"/>
        <v>1112886.233272</v>
      </c>
      <c r="S156" s="53">
        <f t="shared" si="38"/>
        <v>14783205.098702999</v>
      </c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9"/>
      <c r="AF156" s="19"/>
      <c r="AG156" s="19"/>
      <c r="AH156" s="19"/>
    </row>
    <row r="157" spans="1:34" ht="15">
      <c r="A157" s="32"/>
      <c r="B157" s="12"/>
      <c r="C157" s="30"/>
      <c r="D157" s="30"/>
      <c r="E157" s="30"/>
      <c r="F157" s="30"/>
      <c r="G157" s="17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77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9"/>
      <c r="AF157" s="19"/>
      <c r="AG157" s="19"/>
      <c r="AH157" s="19"/>
    </row>
    <row r="158" spans="1:34" ht="18">
      <c r="A158" s="32"/>
      <c r="B158" s="54" t="s">
        <v>193</v>
      </c>
      <c r="C158" s="55"/>
      <c r="D158" s="56"/>
      <c r="E158" s="56"/>
      <c r="F158" s="56"/>
      <c r="G158" s="74">
        <f>SUM(G160)</f>
        <v>1416582.296929</v>
      </c>
      <c r="H158" s="59">
        <f aca="true" t="shared" si="39" ref="H158:S158">SUM(H160)</f>
        <v>1447551.303421</v>
      </c>
      <c r="I158" s="59">
        <f t="shared" si="39"/>
        <v>1367631.286669</v>
      </c>
      <c r="J158" s="59">
        <f t="shared" si="39"/>
        <v>1300698.272639</v>
      </c>
      <c r="K158" s="59">
        <f t="shared" si="39"/>
        <v>1262736.264682</v>
      </c>
      <c r="L158" s="59">
        <f t="shared" si="39"/>
        <v>1269729.266147</v>
      </c>
      <c r="M158" s="59">
        <f t="shared" si="39"/>
        <v>1231767.25819</v>
      </c>
      <c r="N158" s="59">
        <f t="shared" si="39"/>
        <v>1152846.241648</v>
      </c>
      <c r="O158" s="59">
        <f t="shared" si="39"/>
        <v>1069929.224267</v>
      </c>
      <c r="P158" s="59">
        <f t="shared" si="39"/>
        <v>1047951.219661</v>
      </c>
      <c r="Q158" s="59">
        <f t="shared" si="39"/>
        <v>1102896.231178</v>
      </c>
      <c r="R158" s="59">
        <f t="shared" si="39"/>
        <v>1112886.233272</v>
      </c>
      <c r="S158" s="68">
        <f t="shared" si="39"/>
        <v>14783205.098702999</v>
      </c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9"/>
      <c r="AF158" s="19"/>
      <c r="AG158" s="19"/>
      <c r="AH158" s="19"/>
    </row>
    <row r="159" spans="1:34" ht="15">
      <c r="A159" s="32"/>
      <c r="B159" s="12"/>
      <c r="C159" s="30"/>
      <c r="D159" s="30"/>
      <c r="E159" s="30"/>
      <c r="F159" s="30"/>
      <c r="G159" s="17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77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9"/>
      <c r="AF159" s="19"/>
      <c r="AG159" s="19"/>
      <c r="AH159" s="19"/>
    </row>
    <row r="160" spans="1:34" ht="15">
      <c r="A160" s="32"/>
      <c r="B160" s="12" t="s">
        <v>30</v>
      </c>
      <c r="C160" s="30" t="s">
        <v>31</v>
      </c>
      <c r="D160" s="30" t="s">
        <v>32</v>
      </c>
      <c r="E160" s="30" t="s">
        <v>32</v>
      </c>
      <c r="F160" s="30" t="s">
        <v>32</v>
      </c>
      <c r="G160" s="17">
        <v>1416582.296929</v>
      </c>
      <c r="H160" s="39">
        <v>1447551.303421</v>
      </c>
      <c r="I160" s="39">
        <v>1367631.286669</v>
      </c>
      <c r="J160" s="39">
        <v>1300698.272639</v>
      </c>
      <c r="K160" s="39">
        <v>1262736.264682</v>
      </c>
      <c r="L160" s="39">
        <v>1269729.266147</v>
      </c>
      <c r="M160" s="39">
        <v>1231767.25819</v>
      </c>
      <c r="N160" s="39">
        <v>1152846.241648</v>
      </c>
      <c r="O160" s="39">
        <v>1069929.224267</v>
      </c>
      <c r="P160" s="39">
        <v>1047951.219661</v>
      </c>
      <c r="Q160" s="39">
        <v>1102896.231178</v>
      </c>
      <c r="R160" s="39">
        <v>1112886.233272</v>
      </c>
      <c r="S160" s="77">
        <f>SUM(G160:R160)</f>
        <v>14783205.098702999</v>
      </c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9"/>
      <c r="AF160" s="19"/>
      <c r="AG160" s="19"/>
      <c r="AH160" s="19"/>
    </row>
    <row r="161" spans="1:34" ht="15">
      <c r="A161" s="32"/>
      <c r="B161" s="12"/>
      <c r="C161" s="30"/>
      <c r="D161" s="30"/>
      <c r="E161" s="30"/>
      <c r="F161" s="30"/>
      <c r="G161" s="17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77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9"/>
      <c r="AF161" s="19"/>
      <c r="AG161" s="19"/>
      <c r="AH161" s="19"/>
    </row>
    <row r="162" spans="1:31" ht="20.25">
      <c r="A162" s="60" t="s">
        <v>190</v>
      </c>
      <c r="B162" s="61"/>
      <c r="C162" s="62"/>
      <c r="D162" s="62"/>
      <c r="E162" s="62"/>
      <c r="F162" s="62"/>
      <c r="G162" s="70">
        <f>SUM(G164)</f>
        <v>131570.22763</v>
      </c>
      <c r="H162" s="63">
        <f aca="true" t="shared" si="40" ref="H162:S162">SUM(H164)</f>
        <v>141966.829814</v>
      </c>
      <c r="I162" s="63">
        <f t="shared" si="40"/>
        <v>222957.1341</v>
      </c>
      <c r="J162" s="63">
        <f t="shared" si="40"/>
        <v>191963.6778</v>
      </c>
      <c r="K162" s="63">
        <f t="shared" si="40"/>
        <v>185965.3957</v>
      </c>
      <c r="L162" s="63">
        <f t="shared" si="40"/>
        <v>167968.7715</v>
      </c>
      <c r="M162" s="63">
        <f t="shared" si="40"/>
        <v>226957.1941</v>
      </c>
      <c r="N162" s="63">
        <f t="shared" si="40"/>
        <v>185964.9157</v>
      </c>
      <c r="O162" s="63">
        <f t="shared" si="40"/>
        <v>214959.14200000002</v>
      </c>
      <c r="P162" s="63">
        <f t="shared" si="40"/>
        <v>181965.1957</v>
      </c>
      <c r="Q162" s="63">
        <f t="shared" si="40"/>
        <v>182965.3857</v>
      </c>
      <c r="R162" s="63">
        <f t="shared" si="40"/>
        <v>154971.1294</v>
      </c>
      <c r="S162" s="44">
        <f t="shared" si="40"/>
        <v>2190174.999144</v>
      </c>
      <c r="T162" s="18"/>
      <c r="U162" s="18"/>
      <c r="V162" s="18"/>
      <c r="W162" s="18"/>
      <c r="X162" s="18"/>
      <c r="Y162" s="18"/>
      <c r="Z162" s="18"/>
      <c r="AA162" s="18"/>
      <c r="AB162" s="15"/>
      <c r="AC162" s="15"/>
      <c r="AD162" s="15"/>
      <c r="AE162" s="15"/>
    </row>
    <row r="163" spans="1:31" ht="15">
      <c r="A163" s="32"/>
      <c r="B163" s="12"/>
      <c r="C163" s="30"/>
      <c r="D163" s="30"/>
      <c r="E163" s="30"/>
      <c r="F163" s="30"/>
      <c r="G163" s="17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77"/>
      <c r="T163" s="18"/>
      <c r="U163" s="18"/>
      <c r="V163" s="18"/>
      <c r="W163" s="18"/>
      <c r="X163" s="18"/>
      <c r="Y163" s="18"/>
      <c r="Z163" s="18"/>
      <c r="AA163" s="18"/>
      <c r="AB163" s="15"/>
      <c r="AC163" s="15"/>
      <c r="AD163" s="15"/>
      <c r="AE163" s="15"/>
    </row>
    <row r="164" spans="1:31" ht="18">
      <c r="A164" s="32"/>
      <c r="B164" s="54" t="s">
        <v>186</v>
      </c>
      <c r="C164" s="55"/>
      <c r="D164" s="56"/>
      <c r="E164" s="56"/>
      <c r="F164" s="56"/>
      <c r="G164" s="73">
        <f>SUM(G166:G167)</f>
        <v>131570.22763</v>
      </c>
      <c r="H164" s="57">
        <f>SUM(H166:H167)</f>
        <v>141966.829814</v>
      </c>
      <c r="I164" s="57">
        <f aca="true" t="shared" si="41" ref="I164:R164">SUM(I166:I167)</f>
        <v>222957.1341</v>
      </c>
      <c r="J164" s="57">
        <f t="shared" si="41"/>
        <v>191963.6778</v>
      </c>
      <c r="K164" s="57">
        <f t="shared" si="41"/>
        <v>185965.3957</v>
      </c>
      <c r="L164" s="57">
        <f t="shared" si="41"/>
        <v>167968.7715</v>
      </c>
      <c r="M164" s="57">
        <f t="shared" si="41"/>
        <v>226957.1941</v>
      </c>
      <c r="N164" s="57">
        <f t="shared" si="41"/>
        <v>185964.9157</v>
      </c>
      <c r="O164" s="57">
        <f t="shared" si="41"/>
        <v>214959.14200000002</v>
      </c>
      <c r="P164" s="57">
        <f t="shared" si="41"/>
        <v>181965.1957</v>
      </c>
      <c r="Q164" s="57">
        <f t="shared" si="41"/>
        <v>182965.3857</v>
      </c>
      <c r="R164" s="57">
        <f t="shared" si="41"/>
        <v>154971.1294</v>
      </c>
      <c r="S164" s="58">
        <f>SUM(S166:S167)</f>
        <v>2190174.999144</v>
      </c>
      <c r="T164" s="18"/>
      <c r="U164" s="18"/>
      <c r="V164" s="18"/>
      <c r="W164" s="18"/>
      <c r="X164" s="18"/>
      <c r="Y164" s="18"/>
      <c r="Z164" s="18"/>
      <c r="AA164" s="18"/>
      <c r="AB164" s="15"/>
      <c r="AC164" s="15"/>
      <c r="AD164" s="15"/>
      <c r="AE164" s="15"/>
    </row>
    <row r="165" spans="1:34" ht="15">
      <c r="A165" s="32"/>
      <c r="B165" s="12"/>
      <c r="C165" s="30"/>
      <c r="D165" s="30"/>
      <c r="E165" s="30"/>
      <c r="F165" s="30"/>
      <c r="G165" s="17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77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9"/>
      <c r="AF165" s="19"/>
      <c r="AG165" s="19"/>
      <c r="AH165" s="19"/>
    </row>
    <row r="166" spans="1:34" ht="15">
      <c r="A166" s="32"/>
      <c r="B166" s="12" t="s">
        <v>175</v>
      </c>
      <c r="C166" s="30" t="s">
        <v>176</v>
      </c>
      <c r="D166" s="30" t="s">
        <v>177</v>
      </c>
      <c r="E166" s="30" t="s">
        <v>178</v>
      </c>
      <c r="F166" s="30" t="s">
        <v>179</v>
      </c>
      <c r="G166" s="20">
        <v>119976.0252</v>
      </c>
      <c r="H166" s="39">
        <v>129974.0273</v>
      </c>
      <c r="I166" s="39">
        <v>209958.0441</v>
      </c>
      <c r="J166" s="39">
        <v>179964.0378</v>
      </c>
      <c r="K166" s="39">
        <v>169966.0357</v>
      </c>
      <c r="L166" s="39">
        <v>149970.0315</v>
      </c>
      <c r="M166" s="39">
        <v>209958.0441</v>
      </c>
      <c r="N166" s="39">
        <v>169966.0357</v>
      </c>
      <c r="O166" s="39">
        <v>199960.04200000002</v>
      </c>
      <c r="P166" s="39">
        <v>169966.0357</v>
      </c>
      <c r="Q166" s="39">
        <v>169966.0357</v>
      </c>
      <c r="R166" s="39">
        <v>139972.0294</v>
      </c>
      <c r="S166" s="77">
        <f>SUM(G166:R166)</f>
        <v>2019596.4241999998</v>
      </c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9"/>
      <c r="AF166" s="19"/>
      <c r="AG166" s="19"/>
      <c r="AH166" s="19"/>
    </row>
    <row r="167" spans="1:34" ht="15">
      <c r="A167" s="32"/>
      <c r="B167" s="12" t="s">
        <v>100</v>
      </c>
      <c r="C167" s="30" t="s">
        <v>180</v>
      </c>
      <c r="D167" s="30" t="s">
        <v>181</v>
      </c>
      <c r="E167" s="30" t="s">
        <v>182</v>
      </c>
      <c r="F167" s="30" t="s">
        <v>104</v>
      </c>
      <c r="G167" s="20">
        <v>11594.20243</v>
      </c>
      <c r="H167" s="39">
        <v>11992.802514</v>
      </c>
      <c r="I167" s="39">
        <v>12999.09</v>
      </c>
      <c r="J167" s="39">
        <v>11999.64</v>
      </c>
      <c r="K167" s="39">
        <v>15999.36</v>
      </c>
      <c r="L167" s="39">
        <v>17998.74</v>
      </c>
      <c r="M167" s="39">
        <v>16999.15</v>
      </c>
      <c r="N167" s="39">
        <v>15998.88</v>
      </c>
      <c r="O167" s="39">
        <v>14999.1</v>
      </c>
      <c r="P167" s="39">
        <v>11999.16</v>
      </c>
      <c r="Q167" s="39">
        <v>12999.35</v>
      </c>
      <c r="R167" s="39">
        <v>14999.1</v>
      </c>
      <c r="S167" s="77">
        <f>SUM(G167:R167)</f>
        <v>170578.57494400002</v>
      </c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9"/>
      <c r="AF167" s="19"/>
      <c r="AG167" s="19"/>
      <c r="AH167" s="19"/>
    </row>
    <row r="168" spans="1:34" ht="15">
      <c r="A168" s="36"/>
      <c r="B168" s="69"/>
      <c r="C168" s="37"/>
      <c r="D168" s="37"/>
      <c r="E168" s="37"/>
      <c r="F168" s="37"/>
      <c r="G168" s="38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7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9"/>
      <c r="AF168" s="19"/>
      <c r="AG168" s="19"/>
      <c r="AH168" s="19"/>
    </row>
    <row r="169" spans="1:34" ht="15">
      <c r="A169" s="15"/>
      <c r="B169" s="16"/>
      <c r="C169" s="16"/>
      <c r="D169" s="16"/>
      <c r="E169" s="16"/>
      <c r="F169" s="16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17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9"/>
      <c r="AF169" s="19"/>
      <c r="AG169" s="19"/>
      <c r="AH169" s="19"/>
    </row>
    <row r="170" spans="1:34" ht="15">
      <c r="A170" s="15" t="s">
        <v>194</v>
      </c>
      <c r="B170" s="16"/>
      <c r="C170" s="16"/>
      <c r="D170" s="16"/>
      <c r="E170" s="16"/>
      <c r="F170" s="16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17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9"/>
      <c r="AF170" s="19"/>
      <c r="AG170" s="19"/>
      <c r="AH170" s="19"/>
    </row>
    <row r="171" spans="1:34" ht="15.75">
      <c r="A171" s="28" t="s">
        <v>184</v>
      </c>
      <c r="B171" s="16"/>
      <c r="C171" s="16"/>
      <c r="D171" s="16"/>
      <c r="E171" s="16"/>
      <c r="F171" s="16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17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9"/>
      <c r="AF171" s="19"/>
      <c r="AG171" s="19"/>
      <c r="AH171" s="19"/>
    </row>
    <row r="172" spans="1:34" ht="15">
      <c r="A172" s="15"/>
      <c r="B172" s="16"/>
      <c r="C172" s="16"/>
      <c r="D172" s="16"/>
      <c r="E172" s="16"/>
      <c r="F172" s="16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17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9"/>
      <c r="AF172" s="19"/>
      <c r="AG172" s="19"/>
      <c r="AH172" s="19"/>
    </row>
    <row r="173" spans="1:34" ht="15">
      <c r="A173" s="15"/>
      <c r="B173" s="16"/>
      <c r="C173" s="16"/>
      <c r="D173" s="16"/>
      <c r="E173" s="16"/>
      <c r="F173" s="16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17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9"/>
      <c r="AF173" s="19"/>
      <c r="AG173" s="19"/>
      <c r="AH173" s="19"/>
    </row>
    <row r="174" spans="1:34" ht="15">
      <c r="A174" s="15"/>
      <c r="B174" s="16"/>
      <c r="C174" s="16"/>
      <c r="D174" s="16"/>
      <c r="E174" s="16"/>
      <c r="F174" s="16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17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9"/>
      <c r="AF174" s="19"/>
      <c r="AG174" s="19"/>
      <c r="AH174" s="19"/>
    </row>
    <row r="175" spans="1:34" ht="15">
      <c r="A175" s="15"/>
      <c r="B175" s="16"/>
      <c r="C175" s="16"/>
      <c r="D175" s="16"/>
      <c r="E175" s="16"/>
      <c r="F175" s="16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17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9"/>
      <c r="AF175" s="19"/>
      <c r="AG175" s="19"/>
      <c r="AH175" s="19"/>
    </row>
    <row r="176" spans="1:34" ht="15">
      <c r="A176" s="15"/>
      <c r="B176" s="16"/>
      <c r="C176" s="16"/>
      <c r="D176" s="16"/>
      <c r="E176" s="16"/>
      <c r="F176" s="16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17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9"/>
      <c r="AF176" s="19"/>
      <c r="AG176" s="19"/>
      <c r="AH176" s="19"/>
    </row>
    <row r="177" spans="1:34" ht="15">
      <c r="A177" s="15"/>
      <c r="B177" s="16"/>
      <c r="C177" s="16"/>
      <c r="D177" s="16"/>
      <c r="E177" s="16"/>
      <c r="F177" s="16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17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9"/>
      <c r="AF177" s="19"/>
      <c r="AG177" s="19"/>
      <c r="AH177" s="19"/>
    </row>
    <row r="178" spans="1:34" ht="15">
      <c r="A178" s="15"/>
      <c r="B178" s="16"/>
      <c r="C178" s="16"/>
      <c r="D178" s="16"/>
      <c r="E178" s="16"/>
      <c r="F178" s="16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17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9"/>
      <c r="AF178" s="19"/>
      <c r="AG178" s="19"/>
      <c r="AH178" s="19"/>
    </row>
    <row r="179" spans="2:34" ht="10.5">
      <c r="B179" s="9"/>
      <c r="C179" s="9"/>
      <c r="D179" s="9"/>
      <c r="E179" s="9"/>
      <c r="F179" s="9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2"/>
      <c r="T179" s="23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</row>
    <row r="180" spans="2:34" ht="10.5">
      <c r="B180" s="9"/>
      <c r="C180" s="9"/>
      <c r="D180" s="9"/>
      <c r="E180" s="9"/>
      <c r="F180" s="9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2"/>
      <c r="T180" s="23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</row>
    <row r="181" spans="2:34" ht="10.5">
      <c r="B181" s="9"/>
      <c r="C181" s="9"/>
      <c r="D181" s="9"/>
      <c r="E181" s="9"/>
      <c r="F181" s="9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2"/>
      <c r="T181" s="23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</row>
    <row r="182" spans="2:34" ht="10.5">
      <c r="B182" s="9"/>
      <c r="C182" s="9"/>
      <c r="D182" s="9"/>
      <c r="E182" s="9"/>
      <c r="F182" s="9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2"/>
      <c r="T182" s="23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</row>
    <row r="183" spans="2:34" ht="10.5">
      <c r="B183" s="9"/>
      <c r="C183" s="9"/>
      <c r="D183" s="9"/>
      <c r="E183" s="9"/>
      <c r="F183" s="9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2"/>
      <c r="T183" s="23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</row>
    <row r="184" spans="2:34" ht="10.5">
      <c r="B184" s="9"/>
      <c r="C184" s="9"/>
      <c r="D184" s="9"/>
      <c r="E184" s="9"/>
      <c r="F184" s="9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2"/>
      <c r="T184" s="23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</row>
    <row r="185" spans="2:34" ht="10.5">
      <c r="B185" s="9"/>
      <c r="C185" s="9"/>
      <c r="D185" s="9"/>
      <c r="E185" s="9"/>
      <c r="F185" s="9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2"/>
      <c r="T185" s="23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</row>
    <row r="186" spans="2:34" ht="10.5">
      <c r="B186" s="9"/>
      <c r="C186" s="9"/>
      <c r="D186" s="9"/>
      <c r="E186" s="9"/>
      <c r="F186" s="9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2"/>
      <c r="T186" s="23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</row>
    <row r="187" spans="2:34" ht="10.5">
      <c r="B187" s="9"/>
      <c r="C187" s="9"/>
      <c r="D187" s="9"/>
      <c r="E187" s="9"/>
      <c r="F187" s="9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2"/>
      <c r="T187" s="23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</row>
    <row r="188" spans="2:34" ht="10.5">
      <c r="B188" s="9"/>
      <c r="C188" s="9"/>
      <c r="D188" s="9"/>
      <c r="E188" s="9"/>
      <c r="F188" s="9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2"/>
      <c r="T188" s="23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</row>
    <row r="189" spans="2:34" ht="10.5">
      <c r="B189" s="9"/>
      <c r="C189" s="9"/>
      <c r="D189" s="9"/>
      <c r="E189" s="9"/>
      <c r="F189" s="9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2"/>
      <c r="T189" s="23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</row>
    <row r="190" spans="2:34" ht="10.5">
      <c r="B190" s="9"/>
      <c r="C190" s="9"/>
      <c r="D190" s="9"/>
      <c r="E190" s="9"/>
      <c r="F190" s="9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2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</row>
    <row r="191" spans="2:34" ht="10.5">
      <c r="B191" s="9"/>
      <c r="C191" s="9"/>
      <c r="D191" s="9"/>
      <c r="E191" s="9"/>
      <c r="F191" s="9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2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</row>
    <row r="192" spans="2:34" ht="10.5">
      <c r="B192" s="9"/>
      <c r="C192" s="9"/>
      <c r="D192" s="9"/>
      <c r="E192" s="9"/>
      <c r="F192" s="9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2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</row>
    <row r="193" spans="2:34" ht="10.5">
      <c r="B193" s="9"/>
      <c r="C193" s="9"/>
      <c r="D193" s="9"/>
      <c r="E193" s="9"/>
      <c r="F193" s="9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2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</row>
    <row r="194" spans="2:34" ht="10.5">
      <c r="B194" s="9"/>
      <c r="C194" s="9"/>
      <c r="D194" s="9"/>
      <c r="E194" s="9"/>
      <c r="F194" s="9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2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</row>
    <row r="195" spans="2:34" ht="10.5">
      <c r="B195" s="9"/>
      <c r="C195" s="9"/>
      <c r="D195" s="9"/>
      <c r="E195" s="9"/>
      <c r="F195" s="9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2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</row>
    <row r="196" spans="2:34" ht="10.5">
      <c r="B196" s="9"/>
      <c r="C196" s="9"/>
      <c r="D196" s="9"/>
      <c r="E196" s="9"/>
      <c r="F196" s="9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2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</row>
    <row r="197" spans="2:34" ht="10.5">
      <c r="B197" s="9"/>
      <c r="C197" s="9"/>
      <c r="D197" s="9"/>
      <c r="E197" s="9"/>
      <c r="F197" s="9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2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</row>
    <row r="198" spans="2:34" ht="10.5">
      <c r="B198" s="9"/>
      <c r="C198" s="9"/>
      <c r="D198" s="9"/>
      <c r="E198" s="9"/>
      <c r="F198" s="9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2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</row>
    <row r="199" spans="2:34" ht="10.5">
      <c r="B199" s="9"/>
      <c r="C199" s="9"/>
      <c r="D199" s="9"/>
      <c r="E199" s="9"/>
      <c r="F199" s="9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2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</row>
    <row r="200" spans="2:34" ht="10.5">
      <c r="B200" s="9"/>
      <c r="C200" s="9"/>
      <c r="D200" s="9"/>
      <c r="E200" s="9"/>
      <c r="F200" s="9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2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</row>
    <row r="201" spans="2:34" ht="10.5">
      <c r="B201" s="9"/>
      <c r="C201" s="9"/>
      <c r="D201" s="9"/>
      <c r="E201" s="9"/>
      <c r="F201" s="9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2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</row>
    <row r="202" spans="2:34" ht="10.5">
      <c r="B202" s="9"/>
      <c r="C202" s="9"/>
      <c r="D202" s="9"/>
      <c r="E202" s="9"/>
      <c r="F202" s="9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2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</row>
    <row r="203" spans="2:34" ht="10.5">
      <c r="B203" s="9"/>
      <c r="C203" s="9"/>
      <c r="D203" s="9"/>
      <c r="E203" s="9"/>
      <c r="F203" s="9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2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</row>
    <row r="204" spans="2:34" ht="10.5">
      <c r="B204" s="9"/>
      <c r="C204" s="9"/>
      <c r="D204" s="9"/>
      <c r="E204" s="9"/>
      <c r="F204" s="9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2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</row>
    <row r="205" spans="2:34" ht="10.5">
      <c r="B205" s="9"/>
      <c r="C205" s="9"/>
      <c r="D205" s="9"/>
      <c r="E205" s="9"/>
      <c r="F205" s="9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2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</row>
    <row r="206" spans="2:34" ht="10.5">
      <c r="B206" s="9"/>
      <c r="C206" s="9"/>
      <c r="D206" s="9"/>
      <c r="E206" s="9"/>
      <c r="F206" s="9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2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</row>
    <row r="207" spans="2:34" ht="10.5">
      <c r="B207" s="9"/>
      <c r="C207" s="9"/>
      <c r="D207" s="9"/>
      <c r="E207" s="9"/>
      <c r="F207" s="9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2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</row>
    <row r="208" spans="2:34" ht="10.5">
      <c r="B208" s="9"/>
      <c r="C208" s="9"/>
      <c r="D208" s="9"/>
      <c r="E208" s="9"/>
      <c r="F208" s="9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2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</row>
    <row r="209" spans="2:34" ht="10.5">
      <c r="B209" s="9"/>
      <c r="C209" s="9"/>
      <c r="D209" s="9"/>
      <c r="E209" s="9"/>
      <c r="F209" s="9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2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</row>
    <row r="210" spans="2:34" ht="10.5">
      <c r="B210" s="9"/>
      <c r="C210" s="9"/>
      <c r="D210" s="9"/>
      <c r="E210" s="9"/>
      <c r="F210" s="9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2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</row>
    <row r="211" spans="2:34" ht="10.5">
      <c r="B211" s="9"/>
      <c r="C211" s="9"/>
      <c r="D211" s="9"/>
      <c r="E211" s="9"/>
      <c r="F211" s="9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2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</row>
    <row r="212" spans="2:34" ht="10.5">
      <c r="B212" s="9"/>
      <c r="C212" s="9"/>
      <c r="D212" s="9"/>
      <c r="E212" s="9"/>
      <c r="F212" s="9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2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</row>
    <row r="213" spans="2:34" ht="10.5">
      <c r="B213" s="9"/>
      <c r="C213" s="9"/>
      <c r="D213" s="9"/>
      <c r="E213" s="9"/>
      <c r="F213" s="9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2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</row>
    <row r="214" spans="2:34" ht="10.5">
      <c r="B214" s="9"/>
      <c r="C214" s="9"/>
      <c r="D214" s="9"/>
      <c r="E214" s="9"/>
      <c r="F214" s="9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2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</row>
    <row r="215" spans="2:34" ht="10.5">
      <c r="B215" s="9"/>
      <c r="C215" s="9"/>
      <c r="D215" s="9"/>
      <c r="E215" s="9"/>
      <c r="F215" s="9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2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</row>
    <row r="216" spans="2:34" ht="10.5">
      <c r="B216" s="9"/>
      <c r="C216" s="9"/>
      <c r="D216" s="9"/>
      <c r="E216" s="9"/>
      <c r="F216" s="9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2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</row>
    <row r="217" spans="2:34" ht="10.5">
      <c r="B217" s="9"/>
      <c r="C217" s="9"/>
      <c r="D217" s="9"/>
      <c r="E217" s="9"/>
      <c r="F217" s="9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2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</row>
    <row r="218" spans="2:34" ht="10.5">
      <c r="B218" s="9"/>
      <c r="C218" s="9"/>
      <c r="D218" s="9"/>
      <c r="E218" s="9"/>
      <c r="F218" s="9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2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</row>
    <row r="219" spans="2:34" ht="10.5">
      <c r="B219" s="9"/>
      <c r="C219" s="9"/>
      <c r="D219" s="9"/>
      <c r="E219" s="9"/>
      <c r="F219" s="9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2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</row>
    <row r="220" spans="2:34" ht="10.5">
      <c r="B220" s="9"/>
      <c r="C220" s="9"/>
      <c r="D220" s="9"/>
      <c r="E220" s="9"/>
      <c r="F220" s="9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2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</row>
    <row r="221" spans="2:34" ht="10.5">
      <c r="B221" s="9"/>
      <c r="C221" s="9"/>
      <c r="D221" s="9"/>
      <c r="E221" s="9"/>
      <c r="F221" s="9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2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</row>
    <row r="222" spans="2:34" ht="10.5">
      <c r="B222" s="9"/>
      <c r="C222" s="9"/>
      <c r="D222" s="9"/>
      <c r="E222" s="9"/>
      <c r="F222" s="9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2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</row>
    <row r="223" spans="2:34" ht="10.5">
      <c r="B223" s="9"/>
      <c r="C223" s="9"/>
      <c r="D223" s="9"/>
      <c r="E223" s="9"/>
      <c r="F223" s="9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2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</row>
    <row r="224" spans="2:34" ht="10.5">
      <c r="B224" s="9"/>
      <c r="C224" s="9"/>
      <c r="D224" s="9"/>
      <c r="E224" s="9"/>
      <c r="F224" s="9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2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</row>
    <row r="225" spans="2:34" ht="10.5">
      <c r="B225" s="9"/>
      <c r="C225" s="9"/>
      <c r="D225" s="9"/>
      <c r="E225" s="9"/>
      <c r="F225" s="9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2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</row>
    <row r="226" spans="2:34" ht="10.5">
      <c r="B226" s="9"/>
      <c r="C226" s="9"/>
      <c r="D226" s="9"/>
      <c r="E226" s="9"/>
      <c r="F226" s="9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2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</row>
    <row r="227" spans="2:34" ht="10.5">
      <c r="B227" s="9"/>
      <c r="C227" s="9"/>
      <c r="D227" s="9"/>
      <c r="E227" s="9"/>
      <c r="F227" s="9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2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</row>
    <row r="228" spans="2:34" ht="10.5">
      <c r="B228" s="9"/>
      <c r="C228" s="9"/>
      <c r="D228" s="9"/>
      <c r="E228" s="9"/>
      <c r="F228" s="9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2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</row>
    <row r="229" spans="2:34" ht="10.5">
      <c r="B229" s="9"/>
      <c r="C229" s="9"/>
      <c r="D229" s="9"/>
      <c r="E229" s="9"/>
      <c r="F229" s="9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2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</row>
    <row r="230" spans="2:34" ht="10.5">
      <c r="B230" s="9"/>
      <c r="C230" s="9"/>
      <c r="D230" s="9"/>
      <c r="E230" s="9"/>
      <c r="F230" s="9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2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</row>
    <row r="231" spans="2:34" ht="10.5">
      <c r="B231" s="9"/>
      <c r="C231" s="9"/>
      <c r="D231" s="9"/>
      <c r="E231" s="9"/>
      <c r="F231" s="9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2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</row>
    <row r="232" spans="2:34" ht="10.5">
      <c r="B232" s="9"/>
      <c r="C232" s="9"/>
      <c r="D232" s="9"/>
      <c r="E232" s="9"/>
      <c r="F232" s="9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2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</row>
    <row r="233" spans="2:34" ht="10.5">
      <c r="B233" s="9"/>
      <c r="C233" s="9"/>
      <c r="D233" s="9"/>
      <c r="E233" s="9"/>
      <c r="F233" s="9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2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</row>
    <row r="234" spans="2:34" ht="10.5">
      <c r="B234" s="9"/>
      <c r="C234" s="9"/>
      <c r="D234" s="9"/>
      <c r="E234" s="9"/>
      <c r="F234" s="9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2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</row>
    <row r="235" spans="2:34" ht="10.5">
      <c r="B235" s="9"/>
      <c r="C235" s="9"/>
      <c r="D235" s="9"/>
      <c r="E235" s="9"/>
      <c r="F235" s="9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2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</row>
    <row r="236" spans="2:34" ht="10.5">
      <c r="B236" s="9"/>
      <c r="C236" s="9"/>
      <c r="D236" s="9"/>
      <c r="E236" s="9"/>
      <c r="F236" s="9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2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</row>
    <row r="237" spans="2:34" ht="10.5">
      <c r="B237" s="9"/>
      <c r="C237" s="9"/>
      <c r="D237" s="9"/>
      <c r="E237" s="9"/>
      <c r="F237" s="9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2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</row>
    <row r="238" spans="2:34" ht="10.5">
      <c r="B238" s="9"/>
      <c r="C238" s="9"/>
      <c r="D238" s="9"/>
      <c r="E238" s="9"/>
      <c r="F238" s="9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2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</row>
    <row r="239" spans="2:34" ht="10.5">
      <c r="B239" s="9"/>
      <c r="C239" s="9"/>
      <c r="D239" s="9"/>
      <c r="E239" s="9"/>
      <c r="F239" s="9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2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</row>
    <row r="240" spans="2:34" ht="10.5">
      <c r="B240" s="9"/>
      <c r="C240" s="9"/>
      <c r="D240" s="9"/>
      <c r="E240" s="9"/>
      <c r="F240" s="9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2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</row>
    <row r="241" spans="2:34" ht="10.5">
      <c r="B241" s="9"/>
      <c r="C241" s="9"/>
      <c r="D241" s="9"/>
      <c r="E241" s="9"/>
      <c r="F241" s="9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2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</row>
    <row r="242" spans="2:34" ht="10.5">
      <c r="B242" s="9"/>
      <c r="C242" s="9"/>
      <c r="D242" s="9"/>
      <c r="E242" s="9"/>
      <c r="F242" s="9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2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</row>
    <row r="243" spans="2:34" ht="10.5">
      <c r="B243" s="9"/>
      <c r="C243" s="9"/>
      <c r="D243" s="9"/>
      <c r="E243" s="9"/>
      <c r="F243" s="9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2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</row>
    <row r="244" spans="2:34" ht="10.5">
      <c r="B244" s="9"/>
      <c r="C244" s="9"/>
      <c r="D244" s="9"/>
      <c r="E244" s="9"/>
      <c r="F244" s="9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2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</row>
    <row r="245" spans="2:34" ht="10.5">
      <c r="B245" s="9"/>
      <c r="C245" s="9"/>
      <c r="D245" s="9"/>
      <c r="E245" s="9"/>
      <c r="F245" s="9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2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</row>
    <row r="246" spans="2:34" ht="10.5">
      <c r="B246" s="9"/>
      <c r="C246" s="9"/>
      <c r="D246" s="9"/>
      <c r="E246" s="9"/>
      <c r="F246" s="9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2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</row>
    <row r="247" spans="2:34" ht="10.5">
      <c r="B247" s="9"/>
      <c r="C247" s="9"/>
      <c r="D247" s="9"/>
      <c r="E247" s="9"/>
      <c r="F247" s="9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2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</row>
    <row r="248" spans="2:34" ht="10.5">
      <c r="B248" s="9"/>
      <c r="C248" s="9"/>
      <c r="D248" s="9"/>
      <c r="E248" s="9"/>
      <c r="F248" s="9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2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</row>
    <row r="249" spans="2:34" ht="10.5">
      <c r="B249" s="9"/>
      <c r="C249" s="9"/>
      <c r="D249" s="9"/>
      <c r="E249" s="9"/>
      <c r="F249" s="9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2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</row>
    <row r="250" spans="2:34" ht="10.5">
      <c r="B250" s="9"/>
      <c r="C250" s="9"/>
      <c r="D250" s="9"/>
      <c r="E250" s="9"/>
      <c r="F250" s="9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2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</row>
    <row r="251" spans="2:34" ht="10.5">
      <c r="B251" s="9"/>
      <c r="C251" s="9"/>
      <c r="D251" s="9"/>
      <c r="E251" s="9"/>
      <c r="F251" s="9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2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</row>
    <row r="252" spans="2:34" ht="10.5">
      <c r="B252" s="9"/>
      <c r="C252" s="9"/>
      <c r="D252" s="9"/>
      <c r="E252" s="9"/>
      <c r="F252" s="9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2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</row>
    <row r="253" spans="2:34" ht="10.5">
      <c r="B253" s="9"/>
      <c r="C253" s="9"/>
      <c r="D253" s="9"/>
      <c r="E253" s="9"/>
      <c r="F253" s="9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2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</row>
    <row r="254" spans="2:34" ht="10.5">
      <c r="B254" s="9"/>
      <c r="C254" s="9"/>
      <c r="D254" s="9"/>
      <c r="E254" s="9"/>
      <c r="F254" s="9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2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</row>
    <row r="255" spans="2:34" ht="10.5">
      <c r="B255" s="9"/>
      <c r="C255" s="9"/>
      <c r="D255" s="9"/>
      <c r="E255" s="9"/>
      <c r="F255" s="9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2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</row>
    <row r="256" spans="2:34" ht="10.5">
      <c r="B256" s="9"/>
      <c r="C256" s="9"/>
      <c r="D256" s="9"/>
      <c r="E256" s="9"/>
      <c r="F256" s="9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2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</row>
    <row r="257" spans="2:34" ht="10.5">
      <c r="B257" s="9"/>
      <c r="C257" s="9"/>
      <c r="D257" s="9"/>
      <c r="E257" s="9"/>
      <c r="F257" s="9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2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</row>
    <row r="258" spans="2:34" ht="10.5">
      <c r="B258" s="9"/>
      <c r="C258" s="9"/>
      <c r="D258" s="9"/>
      <c r="E258" s="9"/>
      <c r="F258" s="9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2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</row>
    <row r="259" spans="2:34" ht="10.5">
      <c r="B259" s="9"/>
      <c r="C259" s="9"/>
      <c r="D259" s="9"/>
      <c r="E259" s="9"/>
      <c r="F259" s="9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2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</row>
    <row r="260" spans="2:34" ht="10.5">
      <c r="B260" s="9"/>
      <c r="C260" s="9"/>
      <c r="D260" s="9"/>
      <c r="E260" s="9"/>
      <c r="F260" s="9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2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</row>
    <row r="261" spans="2:34" ht="10.5">
      <c r="B261" s="9"/>
      <c r="C261" s="9"/>
      <c r="D261" s="9"/>
      <c r="E261" s="9"/>
      <c r="F261" s="9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2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</row>
    <row r="262" spans="2:34" ht="10.5">
      <c r="B262" s="9"/>
      <c r="C262" s="9"/>
      <c r="D262" s="9"/>
      <c r="E262" s="9"/>
      <c r="F262" s="9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2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</row>
    <row r="263" spans="2:34" ht="10.5">
      <c r="B263" s="9"/>
      <c r="C263" s="9"/>
      <c r="D263" s="9"/>
      <c r="E263" s="9"/>
      <c r="F263" s="9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2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</row>
    <row r="264" spans="2:34" ht="10.5">
      <c r="B264" s="9"/>
      <c r="C264" s="9"/>
      <c r="D264" s="9"/>
      <c r="E264" s="9"/>
      <c r="F264" s="9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2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</row>
    <row r="265" spans="2:34" ht="10.5">
      <c r="B265" s="9"/>
      <c r="C265" s="9"/>
      <c r="D265" s="9"/>
      <c r="E265" s="9"/>
      <c r="F265" s="9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2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</row>
    <row r="266" spans="2:34" ht="10.5">
      <c r="B266" s="9"/>
      <c r="C266" s="9"/>
      <c r="D266" s="9"/>
      <c r="E266" s="9"/>
      <c r="F266" s="9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2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</row>
    <row r="267" spans="2:34" ht="10.5">
      <c r="B267" s="9"/>
      <c r="C267" s="9"/>
      <c r="D267" s="9"/>
      <c r="E267" s="9"/>
      <c r="F267" s="9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2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</row>
    <row r="268" spans="2:34" ht="10.5">
      <c r="B268" s="9"/>
      <c r="C268" s="9"/>
      <c r="D268" s="9"/>
      <c r="E268" s="9"/>
      <c r="F268" s="9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2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</row>
    <row r="269" spans="2:34" ht="10.5">
      <c r="B269" s="9"/>
      <c r="C269" s="9"/>
      <c r="D269" s="9"/>
      <c r="E269" s="9"/>
      <c r="F269" s="9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2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</row>
    <row r="270" spans="2:34" ht="10.5">
      <c r="B270" s="9"/>
      <c r="C270" s="9"/>
      <c r="D270" s="9"/>
      <c r="E270" s="9"/>
      <c r="F270" s="9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2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</row>
    <row r="271" spans="2:34" ht="10.5">
      <c r="B271" s="9"/>
      <c r="C271" s="9"/>
      <c r="D271" s="9"/>
      <c r="E271" s="9"/>
      <c r="F271" s="9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2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</row>
    <row r="272" spans="2:34" ht="10.5">
      <c r="B272" s="9"/>
      <c r="C272" s="9"/>
      <c r="D272" s="9"/>
      <c r="E272" s="9"/>
      <c r="F272" s="9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2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</row>
    <row r="273" spans="2:34" ht="10.5">
      <c r="B273" s="9"/>
      <c r="C273" s="9"/>
      <c r="D273" s="9"/>
      <c r="E273" s="9"/>
      <c r="F273" s="9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2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</row>
    <row r="274" spans="2:34" ht="10.5">
      <c r="B274" s="9"/>
      <c r="C274" s="9"/>
      <c r="D274" s="9"/>
      <c r="E274" s="9"/>
      <c r="F274" s="9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2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</row>
    <row r="275" spans="2:34" ht="10.5">
      <c r="B275" s="9"/>
      <c r="C275" s="9"/>
      <c r="D275" s="9"/>
      <c r="E275" s="9"/>
      <c r="F275" s="9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2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</row>
    <row r="276" spans="2:34" ht="10.5">
      <c r="B276" s="9"/>
      <c r="C276" s="9"/>
      <c r="D276" s="9"/>
      <c r="E276" s="9"/>
      <c r="F276" s="9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2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</row>
    <row r="277" spans="2:34" ht="10.5">
      <c r="B277" s="9"/>
      <c r="C277" s="9"/>
      <c r="D277" s="9"/>
      <c r="E277" s="9"/>
      <c r="F277" s="9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2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</row>
    <row r="278" spans="2:34" ht="10.5">
      <c r="B278" s="9"/>
      <c r="C278" s="9"/>
      <c r="D278" s="9"/>
      <c r="E278" s="9"/>
      <c r="F278" s="9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2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</row>
    <row r="279" spans="2:34" ht="10.5">
      <c r="B279" s="9"/>
      <c r="C279" s="9"/>
      <c r="D279" s="9"/>
      <c r="E279" s="9"/>
      <c r="F279" s="9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2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</row>
    <row r="280" spans="2:34" ht="10.5">
      <c r="B280" s="9"/>
      <c r="C280" s="9"/>
      <c r="D280" s="9"/>
      <c r="E280" s="9"/>
      <c r="F280" s="9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2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</row>
    <row r="281" spans="2:34" ht="10.5">
      <c r="B281" s="9"/>
      <c r="C281" s="9"/>
      <c r="D281" s="9"/>
      <c r="E281" s="9"/>
      <c r="F281" s="9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2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</row>
    <row r="282" spans="2:34" ht="10.5">
      <c r="B282" s="9"/>
      <c r="C282" s="9"/>
      <c r="D282" s="9"/>
      <c r="E282" s="9"/>
      <c r="F282" s="9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2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</row>
    <row r="283" spans="2:34" ht="10.5">
      <c r="B283" s="9"/>
      <c r="C283" s="9"/>
      <c r="D283" s="9"/>
      <c r="E283" s="9"/>
      <c r="F283" s="9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2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</row>
    <row r="284" spans="2:34" ht="10.5">
      <c r="B284" s="9"/>
      <c r="C284" s="9"/>
      <c r="D284" s="9"/>
      <c r="E284" s="9"/>
      <c r="F284" s="9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2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</row>
    <row r="285" spans="2:34" ht="10.5">
      <c r="B285" s="9"/>
      <c r="C285" s="9"/>
      <c r="D285" s="9"/>
      <c r="E285" s="9"/>
      <c r="F285" s="9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2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</row>
    <row r="286" spans="2:34" ht="10.5">
      <c r="B286" s="9"/>
      <c r="C286" s="9"/>
      <c r="D286" s="9"/>
      <c r="E286" s="9"/>
      <c r="F286" s="9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2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</row>
    <row r="287" spans="2:34" ht="10.5">
      <c r="B287" s="9"/>
      <c r="C287" s="9"/>
      <c r="D287" s="9"/>
      <c r="E287" s="9"/>
      <c r="F287" s="9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2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</row>
    <row r="288" spans="2:34" ht="10.5">
      <c r="B288" s="9"/>
      <c r="C288" s="9"/>
      <c r="D288" s="9"/>
      <c r="E288" s="9"/>
      <c r="F288" s="9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2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</row>
    <row r="289" spans="2:34" ht="10.5">
      <c r="B289" s="9"/>
      <c r="C289" s="9"/>
      <c r="D289" s="9"/>
      <c r="E289" s="9"/>
      <c r="F289" s="9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2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</row>
    <row r="290" spans="2:34" ht="10.5">
      <c r="B290" s="9"/>
      <c r="C290" s="9"/>
      <c r="D290" s="9"/>
      <c r="E290" s="9"/>
      <c r="F290" s="9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2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</row>
    <row r="291" spans="2:34" ht="10.5">
      <c r="B291" s="9"/>
      <c r="C291" s="9"/>
      <c r="D291" s="9"/>
      <c r="E291" s="9"/>
      <c r="F291" s="9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2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</row>
    <row r="292" spans="2:34" ht="10.5">
      <c r="B292" s="9"/>
      <c r="C292" s="9"/>
      <c r="D292" s="9"/>
      <c r="E292" s="9"/>
      <c r="F292" s="9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2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</row>
    <row r="293" spans="2:34" ht="10.5">
      <c r="B293" s="9"/>
      <c r="C293" s="9"/>
      <c r="D293" s="9"/>
      <c r="E293" s="9"/>
      <c r="F293" s="9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2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</row>
    <row r="294" spans="2:34" ht="10.5">
      <c r="B294" s="9"/>
      <c r="C294" s="9"/>
      <c r="D294" s="9"/>
      <c r="E294" s="9"/>
      <c r="F294" s="9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2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</row>
    <row r="295" spans="2:34" ht="10.5">
      <c r="B295" s="9"/>
      <c r="C295" s="9"/>
      <c r="D295" s="9"/>
      <c r="E295" s="9"/>
      <c r="F295" s="9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2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</row>
    <row r="296" spans="2:34" ht="10.5">
      <c r="B296" s="9"/>
      <c r="C296" s="9"/>
      <c r="D296" s="9"/>
      <c r="E296" s="9"/>
      <c r="F296" s="9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2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</row>
    <row r="297" spans="2:34" ht="10.5">
      <c r="B297" s="9"/>
      <c r="C297" s="9"/>
      <c r="D297" s="9"/>
      <c r="E297" s="9"/>
      <c r="F297" s="9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2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</row>
    <row r="298" spans="2:34" ht="10.5">
      <c r="B298" s="9"/>
      <c r="C298" s="9"/>
      <c r="D298" s="9"/>
      <c r="E298" s="9"/>
      <c r="F298" s="9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2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</row>
    <row r="299" spans="2:34" ht="10.5">
      <c r="B299" s="9"/>
      <c r="C299" s="9"/>
      <c r="D299" s="9"/>
      <c r="E299" s="9"/>
      <c r="F299" s="9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2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</row>
    <row r="300" spans="2:34" ht="10.5">
      <c r="B300" s="9"/>
      <c r="C300" s="9"/>
      <c r="D300" s="9"/>
      <c r="E300" s="9"/>
      <c r="F300" s="9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2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</row>
    <row r="301" spans="2:34" ht="10.5">
      <c r="B301" s="9"/>
      <c r="C301" s="9"/>
      <c r="D301" s="9"/>
      <c r="E301" s="9"/>
      <c r="F301" s="9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2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</row>
    <row r="302" spans="2:34" ht="10.5">
      <c r="B302" s="9"/>
      <c r="C302" s="9"/>
      <c r="D302" s="9"/>
      <c r="E302" s="9"/>
      <c r="F302" s="9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2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</row>
    <row r="303" spans="2:34" ht="10.5">
      <c r="B303" s="9"/>
      <c r="C303" s="9"/>
      <c r="D303" s="9"/>
      <c r="E303" s="9"/>
      <c r="F303" s="9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2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</row>
    <row r="304" spans="2:34" ht="10.5">
      <c r="B304" s="9"/>
      <c r="C304" s="9"/>
      <c r="D304" s="9"/>
      <c r="E304" s="9"/>
      <c r="F304" s="9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2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</row>
    <row r="305" spans="2:34" ht="10.5">
      <c r="B305" s="9"/>
      <c r="C305" s="9"/>
      <c r="D305" s="9"/>
      <c r="E305" s="9"/>
      <c r="F305" s="9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2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</row>
    <row r="306" spans="2:34" ht="10.5">
      <c r="B306" s="9"/>
      <c r="C306" s="9"/>
      <c r="D306" s="9"/>
      <c r="E306" s="9"/>
      <c r="F306" s="9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2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</row>
    <row r="307" spans="2:34" ht="10.5">
      <c r="B307" s="9"/>
      <c r="C307" s="9"/>
      <c r="D307" s="9"/>
      <c r="E307" s="9"/>
      <c r="F307" s="9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2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</row>
    <row r="308" spans="2:34" ht="10.5">
      <c r="B308" s="9"/>
      <c r="C308" s="9"/>
      <c r="D308" s="9"/>
      <c r="E308" s="9"/>
      <c r="F308" s="9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2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</row>
    <row r="309" spans="2:34" ht="10.5">
      <c r="B309" s="9"/>
      <c r="C309" s="9"/>
      <c r="D309" s="9"/>
      <c r="E309" s="9"/>
      <c r="F309" s="9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2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</row>
    <row r="310" spans="2:34" ht="10.5">
      <c r="B310" s="9"/>
      <c r="C310" s="9"/>
      <c r="D310" s="9"/>
      <c r="E310" s="9"/>
      <c r="F310" s="9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2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</row>
    <row r="311" spans="2:34" ht="10.5">
      <c r="B311" s="9"/>
      <c r="C311" s="9"/>
      <c r="D311" s="9"/>
      <c r="E311" s="9"/>
      <c r="F311" s="9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2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</row>
    <row r="312" spans="2:34" ht="10.5">
      <c r="B312" s="9"/>
      <c r="C312" s="9"/>
      <c r="D312" s="9"/>
      <c r="E312" s="9"/>
      <c r="F312" s="9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2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</row>
    <row r="313" spans="2:34" ht="10.5">
      <c r="B313" s="9"/>
      <c r="C313" s="9"/>
      <c r="D313" s="9"/>
      <c r="E313" s="9"/>
      <c r="F313" s="9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2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</row>
    <row r="314" spans="2:34" ht="10.5">
      <c r="B314" s="9"/>
      <c r="C314" s="9"/>
      <c r="D314" s="9"/>
      <c r="E314" s="9"/>
      <c r="F314" s="9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2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</row>
    <row r="315" spans="2:34" ht="10.5">
      <c r="B315" s="9"/>
      <c r="C315" s="9"/>
      <c r="D315" s="9"/>
      <c r="E315" s="9"/>
      <c r="F315" s="9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2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</row>
    <row r="316" spans="2:34" ht="10.5">
      <c r="B316" s="9"/>
      <c r="C316" s="9"/>
      <c r="D316" s="9"/>
      <c r="E316" s="9"/>
      <c r="F316" s="9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2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</row>
    <row r="317" spans="2:34" ht="10.5">
      <c r="B317" s="9"/>
      <c r="C317" s="9"/>
      <c r="D317" s="9"/>
      <c r="E317" s="9"/>
      <c r="F317" s="9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2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</row>
    <row r="318" spans="2:34" ht="10.5">
      <c r="B318" s="9"/>
      <c r="C318" s="9"/>
      <c r="D318" s="9"/>
      <c r="E318" s="9"/>
      <c r="F318" s="9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2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</row>
    <row r="319" spans="2:34" ht="10.5">
      <c r="B319" s="9"/>
      <c r="C319" s="9"/>
      <c r="D319" s="9"/>
      <c r="E319" s="9"/>
      <c r="F319" s="9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2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</row>
    <row r="320" spans="2:34" ht="10.5">
      <c r="B320" s="9"/>
      <c r="C320" s="9"/>
      <c r="D320" s="9"/>
      <c r="E320" s="9"/>
      <c r="F320" s="9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2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</row>
    <row r="321" spans="2:34" ht="10.5">
      <c r="B321" s="9"/>
      <c r="C321" s="9"/>
      <c r="D321" s="9"/>
      <c r="E321" s="9"/>
      <c r="F321" s="9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2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</row>
    <row r="322" spans="2:34" ht="10.5">
      <c r="B322" s="9"/>
      <c r="C322" s="9"/>
      <c r="D322" s="9"/>
      <c r="E322" s="9"/>
      <c r="F322" s="9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2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</row>
    <row r="323" spans="2:34" ht="10.5">
      <c r="B323" s="9"/>
      <c r="C323" s="9"/>
      <c r="D323" s="9"/>
      <c r="E323" s="9"/>
      <c r="F323" s="9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2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</row>
    <row r="324" spans="2:34" ht="10.5">
      <c r="B324" s="9"/>
      <c r="C324" s="9"/>
      <c r="D324" s="9"/>
      <c r="E324" s="9"/>
      <c r="F324" s="9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2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</row>
    <row r="325" spans="2:34" ht="10.5">
      <c r="B325" s="9"/>
      <c r="C325" s="9"/>
      <c r="D325" s="9"/>
      <c r="E325" s="9"/>
      <c r="F325" s="9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2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</row>
    <row r="326" spans="2:34" ht="10.5">
      <c r="B326" s="9"/>
      <c r="C326" s="9"/>
      <c r="D326" s="9"/>
      <c r="E326" s="9"/>
      <c r="F326" s="9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2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</row>
    <row r="327" spans="2:34" ht="10.5">
      <c r="B327" s="9"/>
      <c r="C327" s="9"/>
      <c r="D327" s="9"/>
      <c r="E327" s="9"/>
      <c r="F327" s="9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2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</row>
    <row r="328" spans="2:34" ht="10.5">
      <c r="B328" s="9"/>
      <c r="C328" s="9"/>
      <c r="D328" s="9"/>
      <c r="E328" s="9"/>
      <c r="F328" s="9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2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</row>
    <row r="329" spans="2:34" ht="10.5">
      <c r="B329" s="9"/>
      <c r="C329" s="9"/>
      <c r="D329" s="9"/>
      <c r="E329" s="9"/>
      <c r="F329" s="9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2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</row>
    <row r="330" spans="2:34" ht="10.5">
      <c r="B330" s="9"/>
      <c r="C330" s="9"/>
      <c r="D330" s="9"/>
      <c r="E330" s="9"/>
      <c r="F330" s="9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2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</row>
    <row r="331" spans="2:34" ht="10.5">
      <c r="B331" s="9"/>
      <c r="C331" s="9"/>
      <c r="D331" s="9"/>
      <c r="E331" s="9"/>
      <c r="F331" s="9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2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</row>
    <row r="332" spans="2:34" ht="10.5">
      <c r="B332" s="9"/>
      <c r="C332" s="9"/>
      <c r="D332" s="9"/>
      <c r="E332" s="9"/>
      <c r="F332" s="9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2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</row>
    <row r="333" spans="2:34" ht="10.5">
      <c r="B333" s="9"/>
      <c r="C333" s="9"/>
      <c r="D333" s="9"/>
      <c r="E333" s="9"/>
      <c r="F333" s="9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2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</row>
    <row r="334" spans="2:34" ht="10.5">
      <c r="B334" s="9"/>
      <c r="C334" s="9"/>
      <c r="D334" s="9"/>
      <c r="E334" s="9"/>
      <c r="F334" s="9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2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</row>
    <row r="335" spans="2:34" ht="10.5">
      <c r="B335" s="9"/>
      <c r="C335" s="9"/>
      <c r="D335" s="9"/>
      <c r="E335" s="9"/>
      <c r="F335" s="9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2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</row>
    <row r="336" spans="2:34" ht="10.5">
      <c r="B336" s="9"/>
      <c r="C336" s="9"/>
      <c r="D336" s="9"/>
      <c r="E336" s="9"/>
      <c r="F336" s="9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2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</row>
    <row r="337" spans="2:34" ht="10.5">
      <c r="B337" s="9"/>
      <c r="C337" s="9"/>
      <c r="D337" s="9"/>
      <c r="E337" s="9"/>
      <c r="F337" s="9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2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</row>
    <row r="338" spans="2:34" ht="10.5">
      <c r="B338" s="9"/>
      <c r="C338" s="9"/>
      <c r="D338" s="9"/>
      <c r="E338" s="9"/>
      <c r="F338" s="9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2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</row>
    <row r="339" spans="2:34" ht="10.5">
      <c r="B339" s="9"/>
      <c r="C339" s="9"/>
      <c r="D339" s="9"/>
      <c r="E339" s="9"/>
      <c r="F339" s="9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2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</row>
    <row r="340" spans="2:34" ht="10.5">
      <c r="B340" s="9"/>
      <c r="C340" s="9"/>
      <c r="D340" s="9"/>
      <c r="E340" s="9"/>
      <c r="F340" s="9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2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</row>
    <row r="341" spans="2:34" ht="10.5">
      <c r="B341" s="9"/>
      <c r="C341" s="9"/>
      <c r="D341" s="9"/>
      <c r="E341" s="9"/>
      <c r="F341" s="9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2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</row>
    <row r="342" spans="2:34" ht="10.5">
      <c r="B342" s="9"/>
      <c r="C342" s="9"/>
      <c r="D342" s="9"/>
      <c r="E342" s="9"/>
      <c r="F342" s="9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2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</row>
    <row r="343" spans="2:34" ht="10.5">
      <c r="B343" s="9"/>
      <c r="C343" s="9"/>
      <c r="D343" s="9"/>
      <c r="E343" s="9"/>
      <c r="F343" s="9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2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</row>
    <row r="344" spans="2:34" ht="10.5">
      <c r="B344" s="9"/>
      <c r="C344" s="9"/>
      <c r="D344" s="9"/>
      <c r="E344" s="9"/>
      <c r="F344" s="9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2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</row>
    <row r="345" spans="2:34" ht="10.5">
      <c r="B345" s="9"/>
      <c r="C345" s="9"/>
      <c r="D345" s="9"/>
      <c r="E345" s="9"/>
      <c r="F345" s="9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2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</row>
    <row r="346" spans="2:34" ht="10.5">
      <c r="B346" s="9"/>
      <c r="C346" s="9"/>
      <c r="D346" s="9"/>
      <c r="E346" s="9"/>
      <c r="F346" s="9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2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</row>
    <row r="347" spans="2:34" ht="10.5">
      <c r="B347" s="9"/>
      <c r="C347" s="9"/>
      <c r="D347" s="9"/>
      <c r="E347" s="9"/>
      <c r="F347" s="9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2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</row>
    <row r="348" spans="2:34" ht="10.5">
      <c r="B348" s="9"/>
      <c r="C348" s="9"/>
      <c r="D348" s="9"/>
      <c r="E348" s="9"/>
      <c r="F348" s="9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2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</row>
    <row r="349" spans="2:34" ht="10.5">
      <c r="B349" s="9"/>
      <c r="C349" s="9"/>
      <c r="D349" s="9"/>
      <c r="E349" s="9"/>
      <c r="F349" s="9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2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</row>
    <row r="350" spans="2:34" ht="10.5">
      <c r="B350" s="9"/>
      <c r="C350" s="9"/>
      <c r="D350" s="9"/>
      <c r="E350" s="9"/>
      <c r="F350" s="9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2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</row>
    <row r="351" spans="2:34" ht="10.5">
      <c r="B351" s="9"/>
      <c r="C351" s="9"/>
      <c r="D351" s="9"/>
      <c r="E351" s="9"/>
      <c r="F351" s="9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2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</row>
    <row r="352" spans="2:34" ht="10.5">
      <c r="B352" s="9"/>
      <c r="C352" s="9"/>
      <c r="D352" s="9"/>
      <c r="E352" s="9"/>
      <c r="F352" s="9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2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</row>
    <row r="353" spans="2:34" ht="10.5">
      <c r="B353" s="9"/>
      <c r="C353" s="9"/>
      <c r="D353" s="9"/>
      <c r="E353" s="9"/>
      <c r="F353" s="9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2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</row>
    <row r="354" spans="2:34" ht="10.5">
      <c r="B354" s="9"/>
      <c r="C354" s="9"/>
      <c r="D354" s="9"/>
      <c r="E354" s="9"/>
      <c r="F354" s="9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2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</row>
    <row r="355" spans="2:34" ht="10.5">
      <c r="B355" s="9"/>
      <c r="C355" s="9"/>
      <c r="D355" s="9"/>
      <c r="E355" s="9"/>
      <c r="F355" s="9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2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</row>
    <row r="356" spans="2:34" ht="10.5">
      <c r="B356" s="9"/>
      <c r="C356" s="9"/>
      <c r="D356" s="9"/>
      <c r="E356" s="9"/>
      <c r="F356" s="9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2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</row>
    <row r="357" spans="2:34" ht="10.5">
      <c r="B357" s="9"/>
      <c r="C357" s="9"/>
      <c r="D357" s="9"/>
      <c r="E357" s="9"/>
      <c r="F357" s="9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2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</row>
    <row r="358" spans="2:34" ht="10.5">
      <c r="B358" s="9"/>
      <c r="C358" s="9"/>
      <c r="D358" s="9"/>
      <c r="E358" s="9"/>
      <c r="F358" s="9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2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</row>
    <row r="359" spans="2:34" ht="10.5">
      <c r="B359" s="9"/>
      <c r="C359" s="9"/>
      <c r="D359" s="9"/>
      <c r="E359" s="9"/>
      <c r="F359" s="9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2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</row>
    <row r="360" spans="2:34" ht="10.5">
      <c r="B360" s="9"/>
      <c r="C360" s="9"/>
      <c r="D360" s="9"/>
      <c r="E360" s="9"/>
      <c r="F360" s="9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2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</row>
    <row r="361" spans="2:34" ht="10.5">
      <c r="B361" s="9"/>
      <c r="C361" s="9"/>
      <c r="D361" s="9"/>
      <c r="E361" s="9"/>
      <c r="F361" s="9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2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</row>
    <row r="362" spans="2:34" ht="10.5">
      <c r="B362" s="9"/>
      <c r="C362" s="9"/>
      <c r="D362" s="9"/>
      <c r="E362" s="9"/>
      <c r="F362" s="9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2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</row>
    <row r="363" spans="2:34" ht="10.5">
      <c r="B363" s="9"/>
      <c r="C363" s="9"/>
      <c r="D363" s="9"/>
      <c r="E363" s="9"/>
      <c r="F363" s="9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2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</row>
    <row r="364" spans="2:34" ht="10.5">
      <c r="B364" s="9"/>
      <c r="C364" s="9"/>
      <c r="D364" s="9"/>
      <c r="E364" s="9"/>
      <c r="F364" s="9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2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</row>
    <row r="365" spans="2:34" ht="10.5">
      <c r="B365" s="9"/>
      <c r="C365" s="9"/>
      <c r="D365" s="9"/>
      <c r="E365" s="9"/>
      <c r="F365" s="9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2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</row>
    <row r="366" spans="2:34" ht="10.5">
      <c r="B366" s="9"/>
      <c r="C366" s="9"/>
      <c r="D366" s="9"/>
      <c r="E366" s="9"/>
      <c r="F366" s="9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2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</row>
    <row r="367" spans="2:34" ht="10.5">
      <c r="B367" s="9"/>
      <c r="C367" s="9"/>
      <c r="D367" s="9"/>
      <c r="E367" s="9"/>
      <c r="F367" s="9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2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</row>
    <row r="368" spans="2:34" ht="10.5">
      <c r="B368" s="9"/>
      <c r="C368" s="9"/>
      <c r="D368" s="9"/>
      <c r="E368" s="9"/>
      <c r="F368" s="9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2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</row>
    <row r="369" spans="2:34" ht="10.5">
      <c r="B369" s="9"/>
      <c r="C369" s="9"/>
      <c r="D369" s="9"/>
      <c r="E369" s="9"/>
      <c r="F369" s="9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2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</row>
    <row r="370" spans="2:34" ht="10.5">
      <c r="B370" s="9"/>
      <c r="C370" s="9"/>
      <c r="D370" s="9"/>
      <c r="E370" s="9"/>
      <c r="F370" s="9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2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</row>
    <row r="371" spans="2:34" ht="10.5">
      <c r="B371" s="9"/>
      <c r="C371" s="9"/>
      <c r="D371" s="9"/>
      <c r="E371" s="9"/>
      <c r="F371" s="9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2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</row>
    <row r="372" spans="2:34" ht="10.5">
      <c r="B372" s="9"/>
      <c r="C372" s="9"/>
      <c r="D372" s="9"/>
      <c r="E372" s="9"/>
      <c r="F372" s="9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2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</row>
    <row r="373" spans="2:34" ht="10.5">
      <c r="B373" s="9"/>
      <c r="C373" s="9"/>
      <c r="D373" s="9"/>
      <c r="E373" s="9"/>
      <c r="F373" s="9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2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</row>
    <row r="374" spans="2:34" ht="10.5">
      <c r="B374" s="9"/>
      <c r="C374" s="9"/>
      <c r="D374" s="9"/>
      <c r="E374" s="9"/>
      <c r="F374" s="9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2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</row>
    <row r="375" spans="2:34" ht="10.5">
      <c r="B375" s="9"/>
      <c r="C375" s="9"/>
      <c r="D375" s="9"/>
      <c r="E375" s="9"/>
      <c r="F375" s="9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2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</row>
    <row r="376" spans="2:34" ht="10.5">
      <c r="B376" s="9"/>
      <c r="C376" s="9"/>
      <c r="D376" s="9"/>
      <c r="E376" s="9"/>
      <c r="F376" s="9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</row>
    <row r="377" spans="2:34" ht="10.5">
      <c r="B377" s="9"/>
      <c r="C377" s="9"/>
      <c r="D377" s="9"/>
      <c r="E377" s="9"/>
      <c r="F377" s="9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</row>
    <row r="378" spans="2:34" ht="10.5">
      <c r="B378" s="9"/>
      <c r="C378" s="9"/>
      <c r="D378" s="9"/>
      <c r="E378" s="9"/>
      <c r="F378" s="9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</row>
    <row r="379" spans="2:34" ht="10.5">
      <c r="B379" s="9"/>
      <c r="C379" s="9"/>
      <c r="D379" s="9"/>
      <c r="E379" s="9"/>
      <c r="F379" s="9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</row>
    <row r="380" spans="2:34" ht="10.5">
      <c r="B380" s="9"/>
      <c r="C380" s="9"/>
      <c r="D380" s="9"/>
      <c r="E380" s="9"/>
      <c r="F380" s="9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</row>
    <row r="381" spans="2:34" ht="10.5">
      <c r="B381" s="9"/>
      <c r="C381" s="9"/>
      <c r="D381" s="9"/>
      <c r="E381" s="9"/>
      <c r="F381" s="9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</row>
    <row r="382" spans="2:34" ht="10.5">
      <c r="B382" s="9"/>
      <c r="C382" s="9"/>
      <c r="D382" s="9"/>
      <c r="E382" s="9"/>
      <c r="F382" s="9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</row>
    <row r="383" spans="2:34" ht="10.5">
      <c r="B383" s="9"/>
      <c r="C383" s="9"/>
      <c r="D383" s="9"/>
      <c r="E383" s="9"/>
      <c r="F383" s="9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</row>
    <row r="384" spans="2:34" ht="10.5">
      <c r="B384" s="9"/>
      <c r="C384" s="9"/>
      <c r="D384" s="9"/>
      <c r="E384" s="9"/>
      <c r="F384" s="9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</row>
    <row r="385" spans="2:34" ht="10.5">
      <c r="B385" s="9"/>
      <c r="C385" s="9"/>
      <c r="D385" s="9"/>
      <c r="E385" s="9"/>
      <c r="F385" s="9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</row>
    <row r="386" spans="2:34" ht="10.5">
      <c r="B386" s="9"/>
      <c r="C386" s="9"/>
      <c r="D386" s="9"/>
      <c r="E386" s="9"/>
      <c r="F386" s="9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</row>
    <row r="387" spans="2:34" ht="10.5">
      <c r="B387" s="9"/>
      <c r="C387" s="9"/>
      <c r="D387" s="9"/>
      <c r="E387" s="9"/>
      <c r="F387" s="9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</row>
    <row r="388" spans="2:34" ht="10.5">
      <c r="B388" s="9"/>
      <c r="C388" s="9"/>
      <c r="D388" s="9"/>
      <c r="E388" s="9"/>
      <c r="F388" s="9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</row>
    <row r="389" spans="2:34" ht="10.5">
      <c r="B389" s="9"/>
      <c r="C389" s="9"/>
      <c r="D389" s="9"/>
      <c r="E389" s="9"/>
      <c r="F389" s="9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</row>
    <row r="390" spans="2:34" ht="10.5">
      <c r="B390" s="9"/>
      <c r="C390" s="9"/>
      <c r="D390" s="9"/>
      <c r="E390" s="9"/>
      <c r="F390" s="9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</row>
    <row r="391" spans="2:34" ht="10.5">
      <c r="B391" s="9"/>
      <c r="C391" s="9"/>
      <c r="D391" s="9"/>
      <c r="E391" s="9"/>
      <c r="F391" s="9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</row>
    <row r="392" spans="2:34" ht="10.5">
      <c r="B392" s="9"/>
      <c r="C392" s="9"/>
      <c r="D392" s="9"/>
      <c r="E392" s="9"/>
      <c r="F392" s="9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</row>
    <row r="393" spans="2:34" ht="10.5">
      <c r="B393" s="9"/>
      <c r="C393" s="9"/>
      <c r="D393" s="9"/>
      <c r="E393" s="9"/>
      <c r="F393" s="9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</row>
    <row r="394" spans="2:34" ht="10.5">
      <c r="B394" s="9"/>
      <c r="C394" s="9"/>
      <c r="D394" s="9"/>
      <c r="E394" s="9"/>
      <c r="F394" s="9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</row>
    <row r="395" spans="2:34" ht="10.5">
      <c r="B395" s="9"/>
      <c r="C395" s="9"/>
      <c r="D395" s="9"/>
      <c r="E395" s="9"/>
      <c r="F395" s="9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</row>
    <row r="396" spans="2:34" ht="10.5">
      <c r="B396" s="9"/>
      <c r="C396" s="9"/>
      <c r="D396" s="9"/>
      <c r="E396" s="9"/>
      <c r="F396" s="9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</row>
    <row r="397" spans="2:34" ht="10.5">
      <c r="B397" s="9"/>
      <c r="C397" s="9"/>
      <c r="D397" s="9"/>
      <c r="E397" s="9"/>
      <c r="F397" s="9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</row>
    <row r="398" spans="2:34" ht="10.5">
      <c r="B398" s="9"/>
      <c r="C398" s="9"/>
      <c r="D398" s="9"/>
      <c r="E398" s="9"/>
      <c r="F398" s="9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</row>
    <row r="399" spans="2:34" ht="10.5">
      <c r="B399" s="9"/>
      <c r="C399" s="9"/>
      <c r="D399" s="9"/>
      <c r="E399" s="9"/>
      <c r="F399" s="9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</row>
    <row r="400" spans="2:34" ht="10.5">
      <c r="B400" s="9"/>
      <c r="C400" s="9"/>
      <c r="D400" s="9"/>
      <c r="E400" s="9"/>
      <c r="F400" s="9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</row>
    <row r="401" spans="2:34" ht="10.5">
      <c r="B401" s="9"/>
      <c r="C401" s="9"/>
      <c r="D401" s="9"/>
      <c r="E401" s="9"/>
      <c r="F401" s="9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</row>
    <row r="402" spans="2:34" ht="10.5">
      <c r="B402" s="9"/>
      <c r="C402" s="9"/>
      <c r="D402" s="9"/>
      <c r="E402" s="9"/>
      <c r="F402" s="9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</row>
    <row r="403" spans="2:34" ht="10.5">
      <c r="B403" s="9"/>
      <c r="C403" s="9"/>
      <c r="D403" s="9"/>
      <c r="E403" s="9"/>
      <c r="F403" s="9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</row>
    <row r="404" spans="2:34" ht="10.5">
      <c r="B404" s="9"/>
      <c r="C404" s="9"/>
      <c r="D404" s="9"/>
      <c r="E404" s="9"/>
      <c r="F404" s="9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</row>
    <row r="405" spans="2:34" ht="10.5">
      <c r="B405" s="9"/>
      <c r="C405" s="9"/>
      <c r="D405" s="9"/>
      <c r="E405" s="9"/>
      <c r="F405" s="9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</row>
    <row r="406" spans="2:34" ht="10.5">
      <c r="B406" s="9"/>
      <c r="C406" s="9"/>
      <c r="D406" s="9"/>
      <c r="E406" s="9"/>
      <c r="F406" s="9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</row>
    <row r="407" spans="2:34" ht="10.5">
      <c r="B407" s="9"/>
      <c r="C407" s="9"/>
      <c r="D407" s="9"/>
      <c r="E407" s="9"/>
      <c r="F407" s="9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</row>
    <row r="408" spans="2:34" ht="10.5">
      <c r="B408" s="9"/>
      <c r="C408" s="9"/>
      <c r="D408" s="9"/>
      <c r="E408" s="9"/>
      <c r="F408" s="9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</row>
    <row r="409" spans="2:34" ht="10.5">
      <c r="B409" s="9"/>
      <c r="C409" s="9"/>
      <c r="D409" s="9"/>
      <c r="E409" s="9"/>
      <c r="F409" s="9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</row>
    <row r="410" spans="2:34" ht="10.5">
      <c r="B410" s="9"/>
      <c r="C410" s="9"/>
      <c r="D410" s="9"/>
      <c r="E410" s="9"/>
      <c r="F410" s="9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</row>
    <row r="411" spans="2:34" ht="10.5">
      <c r="B411" s="9"/>
      <c r="C411" s="9"/>
      <c r="D411" s="9"/>
      <c r="E411" s="9"/>
      <c r="F411" s="9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</row>
    <row r="412" spans="2:34" ht="10.5">
      <c r="B412" s="9"/>
      <c r="C412" s="9"/>
      <c r="D412" s="9"/>
      <c r="E412" s="9"/>
      <c r="F412" s="9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</row>
    <row r="413" spans="2:34" ht="10.5">
      <c r="B413" s="9"/>
      <c r="C413" s="9"/>
      <c r="D413" s="9"/>
      <c r="E413" s="9"/>
      <c r="F413" s="9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</row>
    <row r="414" spans="2:34" ht="10.5">
      <c r="B414" s="9"/>
      <c r="C414" s="9"/>
      <c r="D414" s="9"/>
      <c r="E414" s="9"/>
      <c r="F414" s="9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</row>
    <row r="415" spans="2:34" ht="10.5">
      <c r="B415" s="9"/>
      <c r="C415" s="9"/>
      <c r="D415" s="9"/>
      <c r="E415" s="9"/>
      <c r="F415" s="9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</row>
    <row r="416" spans="2:34" ht="10.5">
      <c r="B416" s="9"/>
      <c r="C416" s="9"/>
      <c r="D416" s="9"/>
      <c r="E416" s="9"/>
      <c r="F416" s="9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</row>
    <row r="417" spans="2:34" ht="10.5">
      <c r="B417" s="9"/>
      <c r="C417" s="9"/>
      <c r="D417" s="9"/>
      <c r="E417" s="9"/>
      <c r="F417" s="9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</row>
    <row r="418" spans="2:34" ht="10.5">
      <c r="B418" s="9"/>
      <c r="C418" s="9"/>
      <c r="D418" s="9"/>
      <c r="E418" s="9"/>
      <c r="F418" s="9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</row>
    <row r="419" spans="2:34" ht="10.5">
      <c r="B419" s="9"/>
      <c r="C419" s="9"/>
      <c r="D419" s="9"/>
      <c r="E419" s="9"/>
      <c r="F419" s="9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</row>
    <row r="420" spans="2:34" ht="10.5">
      <c r="B420" s="9"/>
      <c r="C420" s="9"/>
      <c r="D420" s="9"/>
      <c r="E420" s="9"/>
      <c r="F420" s="9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</row>
    <row r="421" spans="2:34" ht="10.5">
      <c r="B421" s="9"/>
      <c r="C421" s="9"/>
      <c r="D421" s="9"/>
      <c r="E421" s="9"/>
      <c r="F421" s="9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</row>
    <row r="422" spans="2:34" ht="10.5">
      <c r="B422" s="9"/>
      <c r="C422" s="9"/>
      <c r="D422" s="9"/>
      <c r="E422" s="9"/>
      <c r="F422" s="9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</row>
    <row r="423" spans="2:34" ht="10.5">
      <c r="B423" s="9"/>
      <c r="C423" s="9"/>
      <c r="D423" s="9"/>
      <c r="E423" s="9"/>
      <c r="F423" s="9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</row>
    <row r="424" spans="2:34" ht="10.5">
      <c r="B424" s="9"/>
      <c r="C424" s="9"/>
      <c r="D424" s="9"/>
      <c r="E424" s="9"/>
      <c r="F424" s="9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</row>
    <row r="425" spans="2:34" ht="10.5">
      <c r="B425" s="9"/>
      <c r="C425" s="9"/>
      <c r="D425" s="9"/>
      <c r="E425" s="9"/>
      <c r="F425" s="9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</row>
    <row r="426" spans="2:34" ht="10.5">
      <c r="B426" s="9"/>
      <c r="C426" s="9"/>
      <c r="D426" s="9"/>
      <c r="E426" s="9"/>
      <c r="F426" s="9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</row>
    <row r="427" spans="2:34" ht="10.5">
      <c r="B427" s="9"/>
      <c r="C427" s="9"/>
      <c r="D427" s="9"/>
      <c r="E427" s="9"/>
      <c r="F427" s="9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</row>
    <row r="428" spans="2:34" ht="10.5">
      <c r="B428" s="9"/>
      <c r="C428" s="9"/>
      <c r="D428" s="9"/>
      <c r="E428" s="9"/>
      <c r="F428" s="9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</row>
    <row r="429" spans="2:34" ht="10.5">
      <c r="B429" s="9"/>
      <c r="C429" s="9"/>
      <c r="D429" s="9"/>
      <c r="E429" s="9"/>
      <c r="F429" s="9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</row>
    <row r="430" spans="2:34" ht="10.5">
      <c r="B430" s="9"/>
      <c r="C430" s="9"/>
      <c r="D430" s="9"/>
      <c r="E430" s="9"/>
      <c r="F430" s="9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</row>
    <row r="431" spans="2:34" ht="10.5">
      <c r="B431" s="9"/>
      <c r="C431" s="9"/>
      <c r="D431" s="9"/>
      <c r="E431" s="9"/>
      <c r="F431" s="9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</row>
    <row r="432" spans="2:34" ht="10.5">
      <c r="B432" s="9"/>
      <c r="C432" s="9"/>
      <c r="D432" s="9"/>
      <c r="E432" s="9"/>
      <c r="F432" s="9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</row>
    <row r="433" spans="2:34" ht="10.5">
      <c r="B433" s="9"/>
      <c r="C433" s="9"/>
      <c r="D433" s="9"/>
      <c r="E433" s="9"/>
      <c r="F433" s="9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</row>
    <row r="434" spans="2:34" ht="10.5">
      <c r="B434" s="9"/>
      <c r="C434" s="9"/>
      <c r="D434" s="9"/>
      <c r="E434" s="9"/>
      <c r="F434" s="9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</row>
    <row r="435" spans="2:34" ht="10.5">
      <c r="B435" s="9"/>
      <c r="C435" s="9"/>
      <c r="D435" s="9"/>
      <c r="E435" s="9"/>
      <c r="F435" s="9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</row>
    <row r="436" spans="7:34" ht="10.5"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</row>
    <row r="437" spans="7:34" ht="10.5"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</row>
    <row r="438" spans="7:34" ht="10.5"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</row>
    <row r="439" spans="7:34" ht="10.5"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</row>
    <row r="440" spans="7:34" ht="10.5"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</row>
    <row r="441" spans="7:34" ht="10.5"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</row>
    <row r="442" spans="7:34" ht="10.5"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</row>
    <row r="443" spans="7:34" ht="10.5"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</row>
    <row r="444" spans="7:34" ht="10.5"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</row>
    <row r="445" spans="7:34" ht="10.5"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</row>
    <row r="446" spans="7:34" ht="10.5"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</row>
    <row r="447" spans="7:34" ht="10.5"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</row>
    <row r="448" spans="7:34" ht="10.5"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</row>
    <row r="449" spans="7:34" ht="10.5"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</row>
    <row r="450" spans="7:34" ht="10.5"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</row>
    <row r="451" spans="7:34" ht="10.5"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</row>
    <row r="452" spans="7:34" ht="10.5"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</row>
    <row r="453" spans="7:34" ht="10.5"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</row>
  </sheetData>
  <mergeCells count="20">
    <mergeCell ref="Q6:Q7"/>
    <mergeCell ref="R6:R7"/>
    <mergeCell ref="S6:S7"/>
    <mergeCell ref="A1:S2"/>
    <mergeCell ref="M6:M7"/>
    <mergeCell ref="N6:N7"/>
    <mergeCell ref="O6:O7"/>
    <mergeCell ref="P6:P7"/>
    <mergeCell ref="I6:I7"/>
    <mergeCell ref="J6:J7"/>
    <mergeCell ref="K6:K7"/>
    <mergeCell ref="L6:L7"/>
    <mergeCell ref="G5:S5"/>
    <mergeCell ref="A5:B7"/>
    <mergeCell ref="D5:F5"/>
    <mergeCell ref="D6:D7"/>
    <mergeCell ref="E6:E7"/>
    <mergeCell ref="F6:F7"/>
    <mergeCell ref="G6:G7"/>
    <mergeCell ref="H6:H7"/>
  </mergeCells>
  <printOptions horizontalCentered="1"/>
  <pageMargins left="0.75" right="0.75" top="0.3937007874015748" bottom="0.1968503937007874" header="0" footer="0"/>
  <pageSetup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MPATINO</dc:creator>
  <cp:keywords/>
  <dc:description/>
  <cp:lastModifiedBy>LAREVALO</cp:lastModifiedBy>
  <cp:lastPrinted>2006-01-06T00:09:30Z</cp:lastPrinted>
  <dcterms:created xsi:type="dcterms:W3CDTF">2002-11-21T22:16:27Z</dcterms:created>
  <dcterms:modified xsi:type="dcterms:W3CDTF">2006-01-06T00:17:09Z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