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9855" activeTab="0"/>
  </bookViews>
  <sheets>
    <sheet name="BACOM 04" sheetId="1" r:id="rId1"/>
  </sheets>
  <definedNames>
    <definedName name="_xlnm.Print_Area" localSheetId="0">'BACOM 04'!$A$1:$J$67</definedName>
  </definedNames>
  <calcPr fullCalcOnLoad="1"/>
</workbook>
</file>

<file path=xl/sharedStrings.xml><?xml version="1.0" encoding="utf-8"?>
<sst xmlns="http://schemas.openxmlformats.org/spreadsheetml/2006/main" count="116" uniqueCount="55">
  <si>
    <t>BALANZA COMERCIAL
ABRIL 2017</t>
  </si>
  <si>
    <t>EXPORTACIONES FOB</t>
  </si>
  <si>
    <t xml:space="preserve">EMPRESA </t>
  </si>
  <si>
    <t>ABRIL 2016</t>
  </si>
  <si>
    <t>PRODUCTO (MBLS)</t>
  </si>
  <si>
    <t>RELAPASA</t>
  </si>
  <si>
    <t>PETROPERU</t>
  </si>
  <si>
    <t>PLUSPETROL</t>
  </si>
  <si>
    <t>MOBIL</t>
  </si>
  <si>
    <t>OTROS</t>
  </si>
  <si>
    <t>TOTAL</t>
  </si>
  <si>
    <t>MBLS</t>
  </si>
  <si>
    <t>US$ / BL</t>
  </si>
  <si>
    <t>MUS $</t>
  </si>
  <si>
    <t xml:space="preserve"> Crudo</t>
  </si>
  <si>
    <t xml:space="preserve"> LNG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</si>
  <si>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</si>
  <si>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</si>
  <si>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</si>
  <si>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</si>
  <si>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</si>
  <si>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</si>
  <si>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</si>
  <si>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B-5</t>
  </si>
  <si>
    <t xml:space="preserve"> Diesel 2</t>
  </si>
  <si>
    <t xml:space="preserve"> MGO / Bunkers</t>
  </si>
  <si>
    <t xml:space="preserve"> Residual 6 </t>
  </si>
  <si>
    <t xml:space="preserve"> Fuel Oils</t>
  </si>
  <si>
    <t xml:space="preserve"> Heavy Fuel Oil</t>
  </si>
  <si>
    <t xml:space="preserve"> Otros</t>
  </si>
  <si>
    <t>SUBTOTAL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</si>
  <si>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</si>
  <si>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</si>
  <si>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</si>
  <si>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</si>
  <si>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</si>
  <si>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</si>
  <si>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</si>
  <si>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</si>
  <si>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ABRIL 2017</t>
  </si>
  <si>
    <t>PUREBIOFUELS</t>
  </si>
  <si>
    <t>ZETA GAS</t>
  </si>
  <si>
    <t xml:space="preserve"> Crudo </t>
  </si>
  <si>
    <t xml:space="preserve"> HOGBS</t>
  </si>
  <si>
    <t xml:space="preserve"> Nafta Craqueada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</si>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</sst>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([$€-2]\ * #,##0.00_);_([$€-2]\ * \(#,##0.00\);_([$€-2]\ * &quot;-&quot;??_)"/>
    <numFmt numFmtId="167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b/>
      <sz val="14"/>
      <name val="Arial Unicode MS"/>
      <family val="2"/>
    </font>
    <font>
      <b/>
      <sz val="12"/>
      <name val="Arial Unicode MS"/>
      <family val="2"/>
    </font>
    <font>
      <b/>
      <i/>
      <sz val="12"/>
      <color indexed="62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Tahoma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double"/>
      <right style="medium"/>
      <top style="double"/>
      <bottom style="double"/>
    </border>
    <border>
      <left/>
      <right/>
      <top style="thin"/>
      <bottom/>
    </border>
    <border>
      <left/>
      <right/>
      <top/>
      <bottom style="medium"/>
    </border>
    <border>
      <left style="medium"/>
      <right style="double"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medium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1" fillId="38" borderId="0" applyNumberFormat="0" applyBorder="0" applyAlignment="0" applyProtection="0"/>
    <xf numFmtId="0" fontId="14" fillId="39" borderId="1" applyNumberFormat="0" applyAlignment="0" applyProtection="0"/>
    <xf numFmtId="0" fontId="32" fillId="40" borderId="2" applyNumberFormat="0" applyAlignment="0" applyProtection="0"/>
    <xf numFmtId="0" fontId="33" fillId="41" borderId="3" applyNumberFormat="0" applyAlignment="0" applyProtection="0"/>
    <xf numFmtId="0" fontId="34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6" fillId="49" borderId="2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24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40" borderId="1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35" fillId="0" borderId="16" applyNumberFormat="0" applyFill="0" applyAlignment="0" applyProtection="0"/>
    <xf numFmtId="0" fontId="45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43" fontId="3" fillId="54" borderId="0" xfId="98" applyNumberFormat="1" applyFont="1" applyFill="1" applyAlignment="1">
      <alignment horizontal="left" vertical="center" wrapText="1"/>
      <protection/>
    </xf>
    <xf numFmtId="43" fontId="3" fillId="54" borderId="0" xfId="98" applyNumberFormat="1" applyFont="1" applyFill="1" applyAlignment="1">
      <alignment horizontal="center" vertical="center" wrapText="1"/>
      <protection/>
    </xf>
    <xf numFmtId="43" fontId="4" fillId="0" borderId="0" xfId="98" applyNumberFormat="1" applyFont="1" applyAlignment="1">
      <alignment vertical="center"/>
      <protection/>
    </xf>
    <xf numFmtId="43" fontId="3" fillId="54" borderId="0" xfId="98" applyNumberFormat="1" applyFont="1" applyFill="1" applyBorder="1" applyAlignment="1">
      <alignment horizontal="center" vertical="center" wrapText="1"/>
      <protection/>
    </xf>
    <xf numFmtId="43" fontId="6" fillId="13" borderId="18" xfId="97" applyNumberFormat="1" applyFont="1" applyFill="1" applyBorder="1" applyAlignment="1">
      <alignment horizontal="left" vertical="center" wrapText="1"/>
      <protection/>
    </xf>
    <xf numFmtId="43" fontId="6" fillId="13" borderId="19" xfId="97" applyNumberFormat="1" applyFont="1" applyFill="1" applyBorder="1" applyAlignment="1">
      <alignment horizontal="left" vertical="center" wrapText="1"/>
      <protection/>
    </xf>
    <xf numFmtId="43" fontId="6" fillId="13" borderId="20" xfId="97" applyNumberFormat="1" applyFont="1" applyFill="1" applyBorder="1" applyAlignment="1">
      <alignment horizontal="center" vertical="center" wrapText="1"/>
      <protection/>
    </xf>
    <xf numFmtId="43" fontId="6" fillId="13" borderId="21" xfId="97" applyNumberFormat="1" applyFont="1" applyFill="1" applyBorder="1" applyAlignment="1">
      <alignment horizontal="center" wrapText="1"/>
      <protection/>
    </xf>
    <xf numFmtId="43" fontId="6" fillId="13" borderId="21" xfId="97" applyNumberFormat="1" applyFont="1" applyFill="1" applyBorder="1" applyAlignment="1">
      <alignment horizontal="center" vertical="center" wrapText="1"/>
      <protection/>
    </xf>
    <xf numFmtId="43" fontId="6" fillId="13" borderId="22" xfId="97" applyNumberFormat="1" applyFont="1" applyFill="1" applyBorder="1" applyAlignment="1">
      <alignment horizontal="center" vertical="center" wrapText="1"/>
      <protection/>
    </xf>
    <xf numFmtId="43" fontId="6" fillId="13" borderId="23" xfId="97" applyNumberFormat="1" applyFont="1" applyFill="1" applyBorder="1" applyAlignment="1">
      <alignment horizontal="center" vertical="center" wrapText="1"/>
      <protection/>
    </xf>
    <xf numFmtId="43" fontId="6" fillId="13" borderId="24" xfId="97" applyNumberFormat="1" applyFont="1" applyFill="1" applyBorder="1" applyAlignment="1">
      <alignment horizontal="center" vertical="center" wrapText="1"/>
      <protection/>
    </xf>
    <xf numFmtId="43" fontId="6" fillId="0" borderId="25" xfId="98" applyNumberFormat="1" applyFont="1" applyFill="1" applyBorder="1" applyAlignment="1">
      <alignment horizontal="left" vertical="center" wrapText="1"/>
      <protection/>
    </xf>
    <xf numFmtId="43" fontId="3" fillId="0" borderId="26" xfId="91" applyNumberFormat="1" applyFont="1" applyFill="1" applyBorder="1" applyAlignment="1">
      <alignment horizontal="center" vertical="center" wrapText="1"/>
    </xf>
    <xf numFmtId="43" fontId="6" fillId="0" borderId="27" xfId="91" applyNumberFormat="1" applyFont="1" applyFill="1" applyBorder="1" applyAlignment="1">
      <alignment horizontal="center" vertical="center" wrapText="1"/>
    </xf>
    <xf numFmtId="43" fontId="3" fillId="0" borderId="28" xfId="88" applyNumberFormat="1" applyFont="1" applyFill="1" applyBorder="1" applyAlignment="1">
      <alignment horizontal="center" vertical="center" wrapText="1"/>
    </xf>
    <xf numFmtId="43" fontId="3" fillId="0" borderId="29" xfId="88" applyNumberFormat="1" applyFont="1" applyFill="1" applyBorder="1" applyAlignment="1">
      <alignment horizontal="center" vertical="center" wrapText="1"/>
    </xf>
    <xf numFmtId="43" fontId="3" fillId="0" borderId="30" xfId="88" applyNumberFormat="1" applyFont="1" applyFill="1" applyBorder="1" applyAlignment="1">
      <alignment horizontal="center" vertical="center" wrapText="1"/>
    </xf>
    <xf numFmtId="43" fontId="4" fillId="0" borderId="0" xfId="98" applyNumberFormat="1" applyFont="1" applyFill="1" applyAlignment="1">
      <alignment vertical="center"/>
      <protection/>
    </xf>
    <xf numFmtId="43" fontId="6" fillId="0" borderId="31" xfId="98" applyNumberFormat="1" applyFont="1" applyFill="1" applyBorder="1" applyAlignment="1">
      <alignment horizontal="left" vertical="center" wrapText="1"/>
      <protection/>
    </xf>
    <xf numFmtId="43" fontId="6" fillId="0" borderId="31" xfId="91" applyNumberFormat="1" applyFont="1" applyFill="1" applyBorder="1" applyAlignment="1">
      <alignment horizontal="center" vertical="center" wrapText="1"/>
    </xf>
    <xf numFmtId="43" fontId="3" fillId="0" borderId="32" xfId="88" applyNumberFormat="1" applyFont="1" applyFill="1" applyBorder="1" applyAlignment="1">
      <alignment horizontal="center" vertical="center" wrapText="1"/>
    </xf>
    <xf numFmtId="43" fontId="3" fillId="0" borderId="33" xfId="88" applyNumberFormat="1" applyFont="1" applyFill="1" applyBorder="1" applyAlignment="1">
      <alignment horizontal="center" vertical="center" wrapText="1"/>
    </xf>
    <xf numFmtId="43" fontId="4" fillId="55" borderId="0" xfId="98" applyNumberFormat="1" applyFont="1" applyFill="1" applyAlignment="1">
      <alignment vertical="center"/>
      <protection/>
    </xf>
    <xf numFmtId="43" fontId="7" fillId="54" borderId="31" xfId="97" applyNumberFormat="1" applyFont="1" applyFill="1" applyBorder="1" applyAlignment="1">
      <alignment horizontal="left" vertical="center" wrapText="1"/>
      <protection/>
    </xf>
    <xf numFmtId="43" fontId="6" fillId="0" borderId="34" xfId="90" applyNumberFormat="1" applyFont="1" applyFill="1" applyBorder="1" applyAlignment="1">
      <alignment horizontal="center" vertical="center" wrapText="1"/>
    </xf>
    <xf numFmtId="43" fontId="6" fillId="0" borderId="35" xfId="90" applyNumberFormat="1" applyFont="1" applyFill="1" applyBorder="1" applyAlignment="1">
      <alignment horizontal="center" vertical="center" wrapText="1"/>
    </xf>
    <xf numFmtId="43" fontId="6" fillId="0" borderId="36" xfId="90" applyNumberFormat="1" applyFont="1" applyFill="1" applyBorder="1" applyAlignment="1">
      <alignment horizontal="center" vertical="center" wrapText="1"/>
    </xf>
    <xf numFmtId="43" fontId="6" fillId="0" borderId="31" xfId="90" applyNumberFormat="1" applyFont="1" applyFill="1" applyBorder="1" applyAlignment="1">
      <alignment horizontal="center" vertical="center" wrapText="1"/>
    </xf>
    <xf numFmtId="43" fontId="6" fillId="0" borderId="32" xfId="90" applyNumberFormat="1" applyFont="1" applyFill="1" applyBorder="1" applyAlignment="1">
      <alignment horizontal="center" vertical="center" wrapText="1"/>
    </xf>
    <xf numFmtId="43" fontId="6" fillId="0" borderId="37" xfId="88" applyNumberFormat="1" applyFont="1" applyFill="1" applyBorder="1" applyAlignment="1">
      <alignment horizontal="center" vertical="center" wrapText="1"/>
    </xf>
    <xf numFmtId="43" fontId="6" fillId="54" borderId="38" xfId="98" applyNumberFormat="1" applyFont="1" applyFill="1" applyBorder="1" applyAlignment="1">
      <alignment horizontal="left" vertical="center" wrapText="1"/>
      <protection/>
    </xf>
    <xf numFmtId="43" fontId="6" fillId="0" borderId="39" xfId="98" applyNumberFormat="1" applyFont="1" applyFill="1" applyBorder="1" applyAlignment="1">
      <alignment horizontal="center" vertical="center" wrapText="1"/>
      <protection/>
    </xf>
    <xf numFmtId="43" fontId="3" fillId="0" borderId="39" xfId="98" applyNumberFormat="1" applyFont="1" applyFill="1" applyBorder="1" applyAlignment="1">
      <alignment horizontal="center" vertical="center" wrapText="1"/>
      <protection/>
    </xf>
    <xf numFmtId="43" fontId="3" fillId="0" borderId="39" xfId="88" applyNumberFormat="1" applyFont="1" applyFill="1" applyBorder="1" applyAlignment="1">
      <alignment horizontal="center" vertical="center" wrapText="1"/>
    </xf>
    <xf numFmtId="43" fontId="6" fillId="0" borderId="40" xfId="98" applyNumberFormat="1" applyFont="1" applyFill="1" applyBorder="1" applyAlignment="1">
      <alignment horizontal="center" vertical="center" wrapText="1"/>
      <protection/>
    </xf>
    <xf numFmtId="43" fontId="4" fillId="0" borderId="0" xfId="98" applyNumberFormat="1" applyFont="1" applyFill="1" applyBorder="1" applyAlignment="1">
      <alignment vertical="center"/>
      <protection/>
    </xf>
    <xf numFmtId="43" fontId="6" fillId="54" borderId="31" xfId="97" applyNumberFormat="1" applyFont="1" applyFill="1" applyBorder="1" applyAlignment="1">
      <alignment horizontal="left" vertical="center" wrapText="1"/>
      <protection/>
    </xf>
    <xf numFmtId="43" fontId="6" fillId="0" borderId="32" xfId="97" applyNumberFormat="1" applyFont="1" applyFill="1" applyBorder="1" applyAlignment="1">
      <alignment horizontal="center" vertical="center" wrapText="1"/>
      <protection/>
    </xf>
    <xf numFmtId="43" fontId="6" fillId="0" borderId="35" xfId="97" applyNumberFormat="1" applyFont="1" applyFill="1" applyBorder="1" applyAlignment="1">
      <alignment horizontal="center" vertical="center" wrapText="1"/>
      <protection/>
    </xf>
    <xf numFmtId="43" fontId="6" fillId="0" borderId="36" xfId="97" applyNumberFormat="1" applyFont="1" applyFill="1" applyBorder="1" applyAlignment="1">
      <alignment horizontal="center" vertical="center" wrapText="1"/>
      <protection/>
    </xf>
    <xf numFmtId="43" fontId="6" fillId="0" borderId="38" xfId="97" applyNumberFormat="1" applyFont="1" applyFill="1" applyBorder="1" applyAlignment="1">
      <alignment horizontal="center" vertical="center" wrapText="1"/>
      <protection/>
    </xf>
    <xf numFmtId="43" fontId="6" fillId="0" borderId="37" xfId="97" applyNumberFormat="1" applyFont="1" applyFill="1" applyBorder="1" applyAlignment="1">
      <alignment horizontal="center" vertical="center" wrapText="1"/>
      <protection/>
    </xf>
    <xf numFmtId="43" fontId="6" fillId="54" borderId="31" xfId="98" applyNumberFormat="1" applyFont="1" applyFill="1" applyBorder="1" applyAlignment="1">
      <alignment horizontal="left" vertical="center" wrapText="1"/>
      <protection/>
    </xf>
    <xf numFmtId="43" fontId="3" fillId="0" borderId="34" xfId="91" applyNumberFormat="1" applyFont="1" applyFill="1" applyBorder="1" applyAlignment="1">
      <alignment horizontal="center" vertical="center" wrapText="1"/>
    </xf>
    <xf numFmtId="43" fontId="3" fillId="0" borderId="35" xfId="91" applyNumberFormat="1" applyFont="1" applyFill="1" applyBorder="1" applyAlignment="1">
      <alignment horizontal="center" vertical="center" wrapText="1"/>
    </xf>
    <xf numFmtId="43" fontId="3" fillId="0" borderId="36" xfId="91" applyNumberFormat="1" applyFont="1" applyFill="1" applyBorder="1" applyAlignment="1">
      <alignment horizontal="center" vertical="center" wrapText="1"/>
    </xf>
    <xf numFmtId="43" fontId="6" fillId="0" borderId="38" xfId="91" applyNumberFormat="1" applyFont="1" applyFill="1" applyBorder="1" applyAlignment="1">
      <alignment horizontal="center" vertical="center" wrapText="1"/>
    </xf>
    <xf numFmtId="43" fontId="3" fillId="0" borderId="35" xfId="88" applyNumberFormat="1" applyFont="1" applyFill="1" applyBorder="1" applyAlignment="1">
      <alignment horizontal="center" vertical="center" wrapText="1"/>
    </xf>
    <xf numFmtId="43" fontId="3" fillId="0" borderId="37" xfId="88" applyNumberFormat="1" applyFont="1" applyFill="1" applyBorder="1" applyAlignment="1">
      <alignment horizontal="center" vertical="center" wrapText="1"/>
    </xf>
    <xf numFmtId="43" fontId="6" fillId="0" borderId="38" xfId="90" applyNumberFormat="1" applyFont="1" applyFill="1" applyBorder="1" applyAlignment="1">
      <alignment horizontal="center" vertical="center" wrapText="1"/>
    </xf>
    <xf numFmtId="43" fontId="6" fillId="0" borderId="35" xfId="88" applyNumberFormat="1" applyFont="1" applyFill="1" applyBorder="1" applyAlignment="1">
      <alignment horizontal="center" vertical="center" wrapText="1"/>
    </xf>
    <xf numFmtId="43" fontId="6" fillId="54" borderId="39" xfId="98" applyNumberFormat="1" applyFont="1" applyFill="1" applyBorder="1" applyAlignment="1">
      <alignment horizontal="center" vertical="center" wrapText="1"/>
      <protection/>
    </xf>
    <xf numFmtId="43" fontId="3" fillId="54" borderId="39" xfId="98" applyNumberFormat="1" applyFont="1" applyFill="1" applyBorder="1" applyAlignment="1">
      <alignment horizontal="center" vertical="center" wrapText="1"/>
      <protection/>
    </xf>
    <xf numFmtId="43" fontId="3" fillId="54" borderId="39" xfId="88" applyNumberFormat="1" applyFont="1" applyFill="1" applyBorder="1" applyAlignment="1">
      <alignment horizontal="center" vertical="center" wrapText="1"/>
    </xf>
    <xf numFmtId="43" fontId="6" fillId="54" borderId="40" xfId="98" applyNumberFormat="1" applyFont="1" applyFill="1" applyBorder="1" applyAlignment="1">
      <alignment horizontal="center" vertical="center" wrapText="1"/>
      <protection/>
    </xf>
    <xf numFmtId="43" fontId="6" fillId="54" borderId="36" xfId="97" applyNumberFormat="1" applyFont="1" applyFill="1" applyBorder="1" applyAlignment="1">
      <alignment horizontal="center" vertical="center" wrapText="1"/>
      <protection/>
    </xf>
    <xf numFmtId="43" fontId="6" fillId="54" borderId="38" xfId="97" applyNumberFormat="1" applyFont="1" applyFill="1" applyBorder="1" applyAlignment="1">
      <alignment horizontal="center" vertical="center" wrapText="1"/>
      <protection/>
    </xf>
    <xf numFmtId="43" fontId="6" fillId="54" borderId="32" xfId="97" applyNumberFormat="1" applyFont="1" applyFill="1" applyBorder="1" applyAlignment="1">
      <alignment horizontal="center" vertical="center" wrapText="1"/>
      <protection/>
    </xf>
    <xf numFmtId="43" fontId="6" fillId="54" borderId="35" xfId="97" applyNumberFormat="1" applyFont="1" applyFill="1" applyBorder="1" applyAlignment="1">
      <alignment horizontal="center" vertical="center" wrapText="1"/>
      <protection/>
    </xf>
    <xf numFmtId="43" fontId="6" fillId="54" borderId="37" xfId="97" applyNumberFormat="1" applyFont="1" applyFill="1" applyBorder="1" applyAlignment="1">
      <alignment horizontal="center" vertical="center" wrapText="1"/>
      <protection/>
    </xf>
    <xf numFmtId="43" fontId="3" fillId="54" borderId="34" xfId="91" applyNumberFormat="1" applyFont="1" applyFill="1" applyBorder="1" applyAlignment="1">
      <alignment horizontal="center" vertical="center" wrapText="1"/>
    </xf>
    <xf numFmtId="43" fontId="3" fillId="54" borderId="35" xfId="91" applyNumberFormat="1" applyFont="1" applyFill="1" applyBorder="1" applyAlignment="1">
      <alignment horizontal="center" vertical="center" wrapText="1"/>
    </xf>
    <xf numFmtId="43" fontId="3" fillId="54" borderId="36" xfId="91" applyNumberFormat="1" applyFont="1" applyFill="1" applyBorder="1" applyAlignment="1">
      <alignment horizontal="center" vertical="center" wrapText="1"/>
    </xf>
    <xf numFmtId="43" fontId="6" fillId="54" borderId="38" xfId="91" applyNumberFormat="1" applyFont="1" applyFill="1" applyBorder="1" applyAlignment="1">
      <alignment horizontal="center" vertical="center" wrapText="1"/>
    </xf>
    <xf numFmtId="43" fontId="3" fillId="54" borderId="32" xfId="88" applyNumberFormat="1" applyFont="1" applyFill="1" applyBorder="1" applyAlignment="1">
      <alignment horizontal="center" vertical="center" wrapText="1"/>
    </xf>
    <xf numFmtId="43" fontId="3" fillId="54" borderId="35" xfId="88" applyNumberFormat="1" applyFont="1" applyFill="1" applyBorder="1" applyAlignment="1">
      <alignment horizontal="center" vertical="center" wrapText="1"/>
    </xf>
    <xf numFmtId="43" fontId="3" fillId="54" borderId="37" xfId="88" applyNumberFormat="1" applyFont="1" applyFill="1" applyBorder="1" applyAlignment="1">
      <alignment horizontal="center" vertical="center" wrapText="1"/>
    </xf>
    <xf numFmtId="43" fontId="7" fillId="54" borderId="23" xfId="97" applyNumberFormat="1" applyFont="1" applyFill="1" applyBorder="1" applyAlignment="1">
      <alignment horizontal="left" vertical="center" wrapText="1"/>
      <protection/>
    </xf>
    <xf numFmtId="43" fontId="6" fillId="54" borderId="41" xfId="90" applyNumberFormat="1" applyFont="1" applyFill="1" applyBorder="1" applyAlignment="1">
      <alignment horizontal="center" vertical="center" wrapText="1"/>
    </xf>
    <xf numFmtId="43" fontId="6" fillId="54" borderId="21" xfId="90" applyNumberFormat="1" applyFont="1" applyFill="1" applyBorder="1" applyAlignment="1">
      <alignment horizontal="center" vertical="center" wrapText="1"/>
    </xf>
    <xf numFmtId="43" fontId="6" fillId="54" borderId="22" xfId="90" applyNumberFormat="1" applyFont="1" applyFill="1" applyBorder="1" applyAlignment="1">
      <alignment horizontal="center" vertical="center" wrapText="1"/>
    </xf>
    <xf numFmtId="43" fontId="6" fillId="54" borderId="19" xfId="90" applyNumberFormat="1" applyFont="1" applyFill="1" applyBorder="1" applyAlignment="1">
      <alignment horizontal="center" vertical="center" wrapText="1"/>
    </xf>
    <xf numFmtId="43" fontId="6" fillId="54" borderId="20" xfId="90" applyNumberFormat="1" applyFont="1" applyFill="1" applyBorder="1" applyAlignment="1">
      <alignment horizontal="center" vertical="center" wrapText="1"/>
    </xf>
    <xf numFmtId="43" fontId="6" fillId="54" borderId="21" xfId="88" applyNumberFormat="1" applyFont="1" applyFill="1" applyBorder="1" applyAlignment="1">
      <alignment horizontal="center" vertical="center" wrapText="1"/>
    </xf>
    <xf numFmtId="43" fontId="6" fillId="54" borderId="24" xfId="88" applyNumberFormat="1" applyFont="1" applyFill="1" applyBorder="1" applyAlignment="1">
      <alignment horizontal="center" vertical="center" wrapText="1"/>
    </xf>
    <xf numFmtId="43" fontId="6" fillId="54" borderId="42" xfId="98" applyNumberFormat="1" applyFont="1" applyFill="1" applyBorder="1" applyAlignment="1">
      <alignment horizontal="left" vertical="center" wrapText="1"/>
      <protection/>
    </xf>
    <xf numFmtId="43" fontId="6" fillId="54" borderId="0" xfId="98" applyNumberFormat="1" applyFont="1" applyFill="1" applyBorder="1" applyAlignment="1">
      <alignment horizontal="center" vertical="center" wrapText="1"/>
      <protection/>
    </xf>
    <xf numFmtId="43" fontId="6" fillId="54" borderId="0" xfId="91" applyNumberFormat="1" applyFont="1" applyFill="1" applyBorder="1" applyAlignment="1">
      <alignment horizontal="center" vertical="center" wrapText="1"/>
    </xf>
    <xf numFmtId="43" fontId="6" fillId="54" borderId="0" xfId="88" applyNumberFormat="1" applyFont="1" applyFill="1" applyBorder="1" applyAlignment="1">
      <alignment horizontal="center" vertical="center" wrapText="1"/>
    </xf>
    <xf numFmtId="43" fontId="3" fillId="54" borderId="0" xfId="88" applyNumberFormat="1" applyFont="1" applyFill="1" applyBorder="1" applyAlignment="1">
      <alignment horizontal="center" vertical="center" wrapText="1"/>
    </xf>
    <xf numFmtId="43" fontId="6" fillId="54" borderId="43" xfId="88" applyNumberFormat="1" applyFont="1" applyFill="1" applyBorder="1" applyAlignment="1">
      <alignment horizontal="center" vertical="center" wrapText="1"/>
    </xf>
    <xf numFmtId="43" fontId="6" fillId="13" borderId="44" xfId="97" applyNumberFormat="1" applyFont="1" applyFill="1" applyBorder="1" applyAlignment="1">
      <alignment horizontal="center" vertical="center" wrapText="1"/>
      <protection/>
    </xf>
    <xf numFmtId="43" fontId="6" fillId="13" borderId="44" xfId="88" applyNumberFormat="1" applyFont="1" applyFill="1" applyBorder="1" applyAlignment="1">
      <alignment horizontal="center" vertical="center" wrapText="1"/>
    </xf>
    <xf numFmtId="43" fontId="3" fillId="54" borderId="0" xfId="98" applyNumberFormat="1" applyFont="1" applyFill="1" applyBorder="1" applyAlignment="1">
      <alignment horizontal="left" vertical="center" wrapText="1"/>
      <protection/>
    </xf>
    <xf numFmtId="43" fontId="6" fillId="13" borderId="19" xfId="97" applyNumberFormat="1" applyFont="1" applyFill="1" applyBorder="1" applyAlignment="1">
      <alignment horizontal="left" wrapText="1"/>
      <protection/>
    </xf>
    <xf numFmtId="43" fontId="6" fillId="13" borderId="20" xfId="97" applyNumberFormat="1" applyFont="1" applyFill="1" applyBorder="1" applyAlignment="1">
      <alignment horizontal="center" wrapText="1"/>
      <protection/>
    </xf>
    <xf numFmtId="43" fontId="6" fillId="13" borderId="22" xfId="97" applyNumberFormat="1" applyFont="1" applyFill="1" applyBorder="1" applyAlignment="1">
      <alignment horizontal="center" wrapText="1"/>
      <protection/>
    </xf>
    <xf numFmtId="43" fontId="6" fillId="13" borderId="23" xfId="97" applyNumberFormat="1" applyFont="1" applyFill="1" applyBorder="1" applyAlignment="1">
      <alignment horizontal="center" wrapText="1"/>
      <protection/>
    </xf>
    <xf numFmtId="43" fontId="6" fillId="13" borderId="41" xfId="97" applyNumberFormat="1" applyFont="1" applyFill="1" applyBorder="1" applyAlignment="1">
      <alignment horizontal="center" wrapText="1"/>
      <protection/>
    </xf>
    <xf numFmtId="43" fontId="6" fillId="13" borderId="24" xfId="97" applyNumberFormat="1" applyFont="1" applyFill="1" applyBorder="1" applyAlignment="1">
      <alignment horizontal="center" wrapText="1"/>
      <protection/>
    </xf>
    <xf numFmtId="43" fontId="4" fillId="0" borderId="0" xfId="98" applyNumberFormat="1" applyFont="1" applyAlignment="1">
      <alignment/>
      <protection/>
    </xf>
    <xf numFmtId="43" fontId="6" fillId="0" borderId="38" xfId="98" applyNumberFormat="1" applyFont="1" applyFill="1" applyBorder="1" applyAlignment="1">
      <alignment horizontal="left" vertical="center" wrapText="1"/>
      <protection/>
    </xf>
    <xf numFmtId="43" fontId="3" fillId="0" borderId="45" xfId="91" applyNumberFormat="1" applyFont="1" applyFill="1" applyBorder="1" applyAlignment="1">
      <alignment horizontal="center" vertical="center" wrapText="1"/>
    </xf>
    <xf numFmtId="43" fontId="3" fillId="0" borderId="46" xfId="91" applyNumberFormat="1" applyFont="1" applyFill="1" applyBorder="1" applyAlignment="1">
      <alignment horizontal="center" vertical="center" wrapText="1"/>
    </xf>
    <xf numFmtId="43" fontId="3" fillId="0" borderId="30" xfId="91" applyNumberFormat="1" applyFont="1" applyFill="1" applyBorder="1" applyAlignment="1">
      <alignment horizontal="center" vertical="center" wrapText="1"/>
    </xf>
    <xf numFmtId="43" fontId="6" fillId="0" borderId="47" xfId="91" applyNumberFormat="1" applyFont="1" applyFill="1" applyBorder="1" applyAlignment="1">
      <alignment horizontal="center" vertical="center" wrapText="1"/>
    </xf>
    <xf numFmtId="43" fontId="3" fillId="0" borderId="26" xfId="88" applyNumberFormat="1" applyFont="1" applyFill="1" applyBorder="1" applyAlignment="1">
      <alignment horizontal="center" vertical="center" wrapText="1"/>
    </xf>
    <xf numFmtId="43" fontId="3" fillId="0" borderId="48" xfId="88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4" fillId="0" borderId="0" xfId="98" applyNumberFormat="1" applyFont="1" applyBorder="1" applyAlignment="1">
      <alignment vertical="center"/>
      <protection/>
    </xf>
    <xf numFmtId="43" fontId="3" fillId="0" borderId="49" xfId="91" applyNumberFormat="1" applyFont="1" applyFill="1" applyBorder="1" applyAlignment="1">
      <alignment horizontal="center" vertical="center" wrapText="1"/>
    </xf>
    <xf numFmtId="43" fontId="6" fillId="0" borderId="40" xfId="91" applyNumberFormat="1" applyFont="1" applyFill="1" applyBorder="1" applyAlignment="1">
      <alignment horizontal="center" vertical="center" wrapText="1"/>
    </xf>
    <xf numFmtId="43" fontId="3" fillId="0" borderId="34" xfId="8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4" fillId="55" borderId="0" xfId="98" applyNumberFormat="1" applyFont="1" applyFill="1" applyBorder="1" applyAlignment="1">
      <alignment vertical="center"/>
      <protection/>
    </xf>
    <xf numFmtId="43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43" fontId="7" fillId="0" borderId="38" xfId="97" applyNumberFormat="1" applyFont="1" applyFill="1" applyBorder="1" applyAlignment="1">
      <alignment horizontal="left" vertical="center" wrapText="1"/>
      <protection/>
    </xf>
    <xf numFmtId="43" fontId="6" fillId="0" borderId="40" xfId="90" applyNumberFormat="1" applyFont="1" applyFill="1" applyBorder="1" applyAlignment="1">
      <alignment horizontal="center" vertical="center" wrapText="1"/>
    </xf>
    <xf numFmtId="43" fontId="3" fillId="0" borderId="50" xfId="98" applyNumberFormat="1" applyFont="1" applyFill="1" applyBorder="1" applyAlignment="1">
      <alignment horizontal="left" vertical="center" wrapText="1"/>
      <protection/>
    </xf>
    <xf numFmtId="43" fontId="3" fillId="0" borderId="0" xfId="98" applyNumberFormat="1" applyFont="1" applyFill="1" applyBorder="1" applyAlignment="1">
      <alignment horizontal="center" vertical="center" wrapText="1"/>
      <protection/>
    </xf>
    <xf numFmtId="43" fontId="3" fillId="0" borderId="51" xfId="98" applyNumberFormat="1" applyFont="1" applyFill="1" applyBorder="1" applyAlignment="1">
      <alignment horizontal="center" vertical="center" wrapText="1"/>
      <protection/>
    </xf>
    <xf numFmtId="43" fontId="6" fillId="0" borderId="38" xfId="97" applyNumberFormat="1" applyFont="1" applyFill="1" applyBorder="1" applyAlignment="1">
      <alignment horizontal="left" vertical="center" wrapText="1"/>
      <protection/>
    </xf>
    <xf numFmtId="43" fontId="6" fillId="0" borderId="31" xfId="97" applyNumberFormat="1" applyFont="1" applyFill="1" applyBorder="1" applyAlignment="1">
      <alignment horizontal="center" vertical="center" wrapText="1"/>
      <protection/>
    </xf>
    <xf numFmtId="43" fontId="6" fillId="0" borderId="34" xfId="97" applyNumberFormat="1" applyFont="1" applyFill="1" applyBorder="1" applyAlignment="1">
      <alignment horizontal="center" vertical="center" wrapText="1"/>
      <protection/>
    </xf>
    <xf numFmtId="43" fontId="3" fillId="0" borderId="32" xfId="91" applyNumberFormat="1" applyFont="1" applyFill="1" applyBorder="1" applyAlignment="1">
      <alignment horizontal="center" vertical="center" wrapText="1"/>
    </xf>
    <xf numFmtId="43" fontId="6" fillId="54" borderId="50" xfId="98" applyNumberFormat="1" applyFont="1" applyFill="1" applyBorder="1" applyAlignment="1">
      <alignment horizontal="left" vertical="center" wrapText="1"/>
      <protection/>
    </xf>
    <xf numFmtId="43" fontId="6" fillId="0" borderId="0" xfId="98" applyNumberFormat="1" applyFont="1" applyFill="1" applyBorder="1" applyAlignment="1">
      <alignment horizontal="center" vertical="center" wrapText="1"/>
      <protection/>
    </xf>
    <xf numFmtId="43" fontId="3" fillId="0" borderId="0" xfId="88" applyNumberFormat="1" applyFont="1" applyFill="1" applyBorder="1" applyAlignment="1">
      <alignment horizontal="center" vertical="center" wrapText="1"/>
    </xf>
    <xf numFmtId="43" fontId="6" fillId="0" borderId="51" xfId="98" applyNumberFormat="1" applyFont="1" applyFill="1" applyBorder="1" applyAlignment="1">
      <alignment horizontal="center" vertical="center" wrapText="1"/>
      <protection/>
    </xf>
    <xf numFmtId="43" fontId="6" fillId="54" borderId="38" xfId="97" applyNumberFormat="1" applyFont="1" applyFill="1" applyBorder="1" applyAlignment="1">
      <alignment horizontal="left" vertical="center" wrapText="1"/>
      <protection/>
    </xf>
    <xf numFmtId="43" fontId="7" fillId="54" borderId="38" xfId="97" applyNumberFormat="1" applyFont="1" applyFill="1" applyBorder="1" applyAlignment="1">
      <alignment horizontal="left" vertical="center" wrapText="1"/>
      <protection/>
    </xf>
    <xf numFmtId="43" fontId="6" fillId="54" borderId="32" xfId="90" applyNumberFormat="1" applyFont="1" applyFill="1" applyBorder="1" applyAlignment="1">
      <alignment horizontal="center" vertical="center" wrapText="1"/>
    </xf>
    <xf numFmtId="43" fontId="6" fillId="54" borderId="35" xfId="90" applyNumberFormat="1" applyFont="1" applyFill="1" applyBorder="1" applyAlignment="1">
      <alignment horizontal="center" vertical="center" wrapText="1"/>
    </xf>
    <xf numFmtId="43" fontId="6" fillId="54" borderId="36" xfId="90" applyNumberFormat="1" applyFont="1" applyFill="1" applyBorder="1" applyAlignment="1">
      <alignment horizontal="center" vertical="center" wrapText="1"/>
    </xf>
    <xf numFmtId="43" fontId="6" fillId="54" borderId="31" xfId="90" applyNumberFormat="1" applyFont="1" applyFill="1" applyBorder="1" applyAlignment="1">
      <alignment horizontal="center" vertical="center" wrapText="1"/>
    </xf>
    <xf numFmtId="43" fontId="6" fillId="54" borderId="34" xfId="90" applyNumberFormat="1" applyFont="1" applyFill="1" applyBorder="1" applyAlignment="1">
      <alignment horizontal="center" vertical="center" wrapText="1"/>
    </xf>
    <xf numFmtId="43" fontId="6" fillId="54" borderId="35" xfId="88" applyNumberFormat="1" applyFont="1" applyFill="1" applyBorder="1" applyAlignment="1">
      <alignment horizontal="center" vertical="center" wrapText="1"/>
    </xf>
    <xf numFmtId="43" fontId="6" fillId="54" borderId="37" xfId="88" applyNumberFormat="1" applyFont="1" applyFill="1" applyBorder="1" applyAlignment="1">
      <alignment horizontal="center" vertical="center" wrapText="1"/>
    </xf>
    <xf numFmtId="43" fontId="6" fillId="54" borderId="51" xfId="88" applyNumberFormat="1" applyFont="1" applyFill="1" applyBorder="1" applyAlignment="1">
      <alignment horizontal="center" vertical="center" wrapText="1"/>
    </xf>
    <xf numFmtId="43" fontId="6" fillId="13" borderId="52" xfId="97" applyNumberFormat="1" applyFont="1" applyFill="1" applyBorder="1" applyAlignment="1">
      <alignment horizontal="center" vertical="center" wrapText="1"/>
      <protection/>
    </xf>
    <xf numFmtId="43" fontId="3" fillId="54" borderId="51" xfId="88" applyNumberFormat="1" applyFont="1" applyFill="1" applyBorder="1" applyAlignment="1">
      <alignment horizontal="center" vertical="center" wrapText="1"/>
    </xf>
    <xf numFmtId="43" fontId="6" fillId="13" borderId="32" xfId="98" applyNumberFormat="1" applyFont="1" applyFill="1" applyBorder="1" applyAlignment="1">
      <alignment horizontal="center" vertical="center" wrapText="1"/>
      <protection/>
    </xf>
    <xf numFmtId="43" fontId="6" fillId="13" borderId="53" xfId="98" applyNumberFormat="1" applyFont="1" applyFill="1" applyBorder="1" applyAlignment="1">
      <alignment horizontal="center" vertical="center" wrapText="1"/>
      <protection/>
    </xf>
    <xf numFmtId="43" fontId="6" fillId="13" borderId="37" xfId="98" applyNumberFormat="1" applyFont="1" applyFill="1" applyBorder="1" applyAlignment="1">
      <alignment horizontal="center" vertical="center" wrapText="1"/>
      <protection/>
    </xf>
    <xf numFmtId="43" fontId="6" fillId="13" borderId="20" xfId="98" applyNumberFormat="1" applyFont="1" applyFill="1" applyBorder="1" applyAlignment="1">
      <alignment horizontal="center" vertical="center" wrapText="1"/>
      <protection/>
    </xf>
    <xf numFmtId="43" fontId="6" fillId="13" borderId="54" xfId="98" applyNumberFormat="1" applyFont="1" applyFill="1" applyBorder="1" applyAlignment="1">
      <alignment horizontal="center" vertical="center" wrapText="1"/>
      <protection/>
    </xf>
    <xf numFmtId="43" fontId="6" fillId="13" borderId="24" xfId="98" applyNumberFormat="1" applyFont="1" applyFill="1" applyBorder="1" applyAlignment="1">
      <alignment horizontal="center" vertical="center" wrapText="1"/>
      <protection/>
    </xf>
    <xf numFmtId="43" fontId="8" fillId="54" borderId="0" xfId="98" applyNumberFormat="1" applyFont="1" applyFill="1" applyAlignment="1">
      <alignment horizontal="left" vertical="center"/>
      <protection/>
    </xf>
    <xf numFmtId="43" fontId="8" fillId="54" borderId="0" xfId="98" applyNumberFormat="1" applyFont="1" applyFill="1" applyAlignment="1">
      <alignment horizontal="center" vertical="center"/>
      <protection/>
    </xf>
    <xf numFmtId="43" fontId="9" fillId="54" borderId="0" xfId="98" applyNumberFormat="1" applyFont="1" applyFill="1" applyAlignment="1">
      <alignment vertical="center"/>
      <protection/>
    </xf>
    <xf numFmtId="43" fontId="10" fillId="0" borderId="0" xfId="98" applyNumberFormat="1" applyFont="1" applyAlignment="1">
      <alignment vertical="center"/>
      <protection/>
    </xf>
    <xf numFmtId="43" fontId="10" fillId="0" borderId="0" xfId="98" applyNumberFormat="1" applyFont="1" applyBorder="1" applyAlignment="1">
      <alignment vertical="center"/>
      <protection/>
    </xf>
    <xf numFmtId="43" fontId="9" fillId="54" borderId="0" xfId="98" applyNumberFormat="1" applyFont="1" applyFill="1" applyAlignment="1">
      <alignment horizontal="left" vertical="center"/>
      <protection/>
    </xf>
    <xf numFmtId="43" fontId="9" fillId="54" borderId="0" xfId="0" applyNumberFormat="1" applyFont="1" applyFill="1" applyAlignment="1">
      <alignment vertical="center"/>
    </xf>
    <xf numFmtId="43" fontId="9" fillId="54" borderId="0" xfId="0" applyNumberFormat="1" applyFont="1" applyFill="1" applyAlignment="1">
      <alignment horizontal="left" vertical="center"/>
    </xf>
    <xf numFmtId="43" fontId="9" fillId="54" borderId="0" xfId="0" applyNumberFormat="1" applyFont="1" applyFill="1" applyAlignment="1">
      <alignment horizontal="left" vertical="center" wrapText="1"/>
    </xf>
    <xf numFmtId="43" fontId="8" fillId="54" borderId="0" xfId="0" applyNumberFormat="1" applyFont="1" applyFill="1" applyAlignment="1">
      <alignment horizontal="left" vertical="center" wrapText="1"/>
    </xf>
    <xf numFmtId="43" fontId="9" fillId="54" borderId="0" xfId="98" applyNumberFormat="1" applyFont="1" applyFill="1" applyBorder="1" applyAlignment="1">
      <alignment horizontal="left" vertical="center"/>
      <protection/>
    </xf>
    <xf numFmtId="43" fontId="9" fillId="54" borderId="0" xfId="98" applyNumberFormat="1" applyFont="1" applyFill="1" applyBorder="1" applyAlignment="1">
      <alignment horizontal="center" vertical="center"/>
      <protection/>
    </xf>
    <xf numFmtId="43" fontId="9" fillId="54" borderId="0" xfId="98" applyNumberFormat="1" applyFont="1" applyFill="1" applyBorder="1" applyAlignment="1">
      <alignment vertical="center"/>
      <protection/>
    </xf>
    <xf numFmtId="43" fontId="9" fillId="54" borderId="0" xfId="0" applyNumberFormat="1" applyFont="1" applyFill="1" applyBorder="1" applyAlignment="1">
      <alignment vertical="center"/>
    </xf>
    <xf numFmtId="43" fontId="8" fillId="54" borderId="0" xfId="98" applyNumberFormat="1" applyFont="1" applyFill="1" applyBorder="1" applyAlignment="1">
      <alignment horizontal="center" vertical="center"/>
      <protection/>
    </xf>
    <xf numFmtId="43" fontId="8" fillId="54" borderId="0" xfId="0" applyNumberFormat="1" applyFont="1" applyFill="1" applyBorder="1" applyAlignment="1">
      <alignment vertical="center"/>
    </xf>
    <xf numFmtId="43" fontId="8" fillId="54" borderId="0" xfId="98" applyNumberFormat="1" applyFont="1" applyFill="1" applyBorder="1" applyAlignment="1">
      <alignment horizontal="center" vertical="center" wrapText="1"/>
      <protection/>
    </xf>
    <xf numFmtId="43" fontId="8" fillId="54" borderId="0" xfId="0" applyNumberFormat="1" applyFont="1" applyFill="1" applyBorder="1" applyAlignment="1">
      <alignment horizontal="center" vertical="center"/>
    </xf>
    <xf numFmtId="43" fontId="9" fillId="54" borderId="0" xfId="98" applyNumberFormat="1" applyFont="1" applyFill="1" applyBorder="1" applyAlignment="1">
      <alignment horizontal="right" vertical="center"/>
      <protection/>
    </xf>
    <xf numFmtId="43" fontId="9" fillId="54" borderId="0" xfId="0" applyNumberFormat="1" applyFont="1" applyFill="1" applyBorder="1" applyAlignment="1">
      <alignment horizontal="center" vertical="center"/>
    </xf>
    <xf numFmtId="43" fontId="8" fillId="54" borderId="0" xfId="98" applyNumberFormat="1" applyFont="1" applyFill="1" applyBorder="1" applyAlignment="1">
      <alignment vertical="center"/>
      <protection/>
    </xf>
    <xf numFmtId="43" fontId="11" fillId="0" borderId="0" xfId="98" applyNumberFormat="1" applyFont="1" applyBorder="1" applyAlignment="1">
      <alignment horizontal="left" vertical="center"/>
      <protection/>
    </xf>
    <xf numFmtId="43" fontId="11" fillId="0" borderId="0" xfId="98" applyNumberFormat="1" applyFont="1" applyBorder="1" applyAlignment="1">
      <alignment horizontal="center" vertical="center"/>
      <protection/>
    </xf>
    <xf numFmtId="43" fontId="8" fillId="54" borderId="0" xfId="98" applyNumberFormat="1" applyFont="1" applyFill="1" applyBorder="1" applyAlignment="1">
      <alignment horizontal="left" vertical="center"/>
      <protection/>
    </xf>
    <xf numFmtId="43" fontId="9" fillId="54" borderId="0" xfId="98" applyNumberFormat="1" applyFont="1" applyFill="1" applyAlignment="1">
      <alignment horizontal="center" vertical="center"/>
      <protection/>
    </xf>
    <xf numFmtId="43" fontId="6" fillId="13" borderId="55" xfId="97" applyNumberFormat="1" applyFont="1" applyFill="1" applyBorder="1" applyAlignment="1">
      <alignment horizontal="center" vertical="center" wrapText="1"/>
      <protection/>
    </xf>
    <xf numFmtId="43" fontId="6" fillId="13" borderId="44" xfId="97" applyNumberFormat="1" applyFont="1" applyFill="1" applyBorder="1" applyAlignment="1">
      <alignment horizontal="center" vertical="center" wrapText="1"/>
      <protection/>
    </xf>
    <xf numFmtId="43" fontId="6" fillId="13" borderId="56" xfId="98" applyNumberFormat="1" applyFont="1" applyFill="1" applyBorder="1" applyAlignment="1">
      <alignment horizontal="center" vertical="center" wrapText="1"/>
      <protection/>
    </xf>
    <xf numFmtId="43" fontId="6" fillId="13" borderId="57" xfId="98" applyNumberFormat="1" applyFont="1" applyFill="1" applyBorder="1" applyAlignment="1">
      <alignment horizontal="center" vertical="center" wrapText="1"/>
      <protection/>
    </xf>
    <xf numFmtId="43" fontId="6" fillId="13" borderId="50" xfId="98" applyNumberFormat="1" applyFont="1" applyFill="1" applyBorder="1" applyAlignment="1">
      <alignment horizontal="center" vertical="center" wrapText="1"/>
      <protection/>
    </xf>
    <xf numFmtId="43" fontId="6" fillId="13" borderId="0" xfId="98" applyNumberFormat="1" applyFont="1" applyFill="1" applyBorder="1" applyAlignment="1">
      <alignment horizontal="center" vertical="center" wrapText="1"/>
      <protection/>
    </xf>
    <xf numFmtId="43" fontId="6" fillId="13" borderId="58" xfId="98" applyNumberFormat="1" applyFont="1" applyFill="1" applyBorder="1" applyAlignment="1">
      <alignment horizontal="center" vertical="center" wrapText="1"/>
      <protection/>
    </xf>
    <xf numFmtId="43" fontId="6" fillId="13" borderId="54" xfId="98" applyNumberFormat="1" applyFont="1" applyFill="1" applyBorder="1" applyAlignment="1">
      <alignment horizontal="center" vertical="center" wrapText="1"/>
      <protection/>
    </xf>
    <xf numFmtId="49" fontId="6" fillId="13" borderId="56" xfId="98" applyNumberFormat="1" applyFont="1" applyFill="1" applyBorder="1" applyAlignment="1">
      <alignment horizontal="center" vertical="center" wrapText="1"/>
      <protection/>
    </xf>
    <xf numFmtId="49" fontId="6" fillId="13" borderId="57" xfId="98" applyNumberFormat="1" applyFont="1" applyFill="1" applyBorder="1" applyAlignment="1">
      <alignment horizontal="center" vertical="center" wrapText="1"/>
      <protection/>
    </xf>
    <xf numFmtId="49" fontId="6" fillId="13" borderId="59" xfId="98" applyNumberFormat="1" applyFont="1" applyFill="1" applyBorder="1" applyAlignment="1">
      <alignment horizontal="center" vertical="center" wrapText="1"/>
      <protection/>
    </xf>
    <xf numFmtId="0" fontId="0" fillId="54" borderId="0" xfId="0" applyNumberFormat="1" applyFont="1" applyFill="1" applyAlignment="1">
      <alignment horizontal="justify" vertical="center" wrapText="1"/>
    </xf>
    <xf numFmtId="43" fontId="5" fillId="54" borderId="0" xfId="0" applyNumberFormat="1" applyFont="1" applyFill="1" applyBorder="1" applyAlignment="1">
      <alignment horizontal="center" vertical="center" wrapText="1"/>
    </xf>
    <xf numFmtId="43" fontId="5" fillId="54" borderId="0" xfId="0" applyNumberFormat="1" applyFont="1" applyFill="1" applyBorder="1" applyAlignment="1">
      <alignment horizontal="center" vertical="center"/>
    </xf>
    <xf numFmtId="43" fontId="6" fillId="13" borderId="45" xfId="97" applyNumberFormat="1" applyFont="1" applyFill="1" applyBorder="1" applyAlignment="1">
      <alignment horizontal="center" vertical="center" wrapText="1"/>
      <protection/>
    </xf>
    <xf numFmtId="43" fontId="6" fillId="13" borderId="30" xfId="97" applyNumberFormat="1" applyFont="1" applyFill="1" applyBorder="1" applyAlignment="1">
      <alignment horizontal="center" vertical="center" wrapText="1"/>
      <protection/>
    </xf>
    <xf numFmtId="43" fontId="6" fillId="13" borderId="47" xfId="97" applyNumberFormat="1" applyFont="1" applyFill="1" applyBorder="1" applyAlignment="1">
      <alignment horizontal="center" vertical="center" wrapText="1"/>
      <protection/>
    </xf>
    <xf numFmtId="49" fontId="6" fillId="13" borderId="45" xfId="97" applyNumberFormat="1" applyFont="1" applyFill="1" applyBorder="1" applyAlignment="1">
      <alignment horizontal="center" vertical="center" wrapText="1"/>
      <protection/>
    </xf>
    <xf numFmtId="49" fontId="6" fillId="13" borderId="30" xfId="97" applyNumberFormat="1" applyFont="1" applyFill="1" applyBorder="1" applyAlignment="1">
      <alignment horizontal="center" vertical="center" wrapText="1"/>
      <protection/>
    </xf>
    <xf numFmtId="49" fontId="6" fillId="13" borderId="47" xfId="97" applyNumberFormat="1" applyFont="1" applyFill="1" applyBorder="1" applyAlignment="1">
      <alignment horizontal="center" vertical="center" wrapText="1"/>
      <protection/>
    </xf>
    <xf numFmtId="49" fontId="6" fillId="13" borderId="60" xfId="97" applyNumberFormat="1" applyFont="1" applyFill="1" applyBorder="1" applyAlignment="1">
      <alignment horizontal="center" vertical="center" wrapText="1"/>
      <protection/>
    </xf>
  </cellXfs>
  <cellStyles count="101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Partic. 03-99  " xfId="88"/>
    <cellStyle name="Millares 2" xfId="89"/>
    <cellStyle name="Millares_INF_ENE_04" xfId="90"/>
    <cellStyle name="Millares_Partic. 03-99  " xfId="91"/>
    <cellStyle name="Currency" xfId="92"/>
    <cellStyle name="Currency [0]" xfId="93"/>
    <cellStyle name="Neutral" xfId="94"/>
    <cellStyle name="No-definido" xfId="95"/>
    <cellStyle name="Normal 2" xfId="96"/>
    <cellStyle name="Normal_INF_ENE_04" xfId="97"/>
    <cellStyle name="Normal_Partic. 03-99  " xfId="98"/>
    <cellStyle name="Notas" xfId="99"/>
    <cellStyle name="Notas 2" xfId="100"/>
    <cellStyle name="Note" xfId="101"/>
    <cellStyle name="Output" xfId="102"/>
    <cellStyle name="Percent" xfId="103"/>
    <cellStyle name="Porcentaje 2" xfId="104"/>
    <cellStyle name="Salida" xfId="105"/>
    <cellStyle name="Texto de advertencia" xfId="106"/>
    <cellStyle name="Texto explicativo" xfId="107"/>
    <cellStyle name="Title" xfId="108"/>
    <cellStyle name="Título" xfId="109"/>
    <cellStyle name="Título 1" xfId="110"/>
    <cellStyle name="Título 2" xfId="111"/>
    <cellStyle name="Título 3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showGridLines="0" tabSelected="1" view="pageBreakPreview" zoomScale="89" zoomScaleNormal="65" zoomScaleSheetLayoutView="89" zoomScalePageLayoutView="0" workbookViewId="0" topLeftCell="A55">
      <selection activeCell="A72" sqref="A72"/>
    </sheetView>
  </sheetViews>
  <sheetFormatPr defaultColWidth="12.57421875" defaultRowHeight="12.75"/>
  <cols>
    <col min="1" max="1" width="45.7109375" style="145" customWidth="1"/>
    <col min="2" max="2" width="19.8515625" style="164" bestFit="1" customWidth="1"/>
    <col min="3" max="3" width="19.00390625" style="164" bestFit="1" customWidth="1"/>
    <col min="4" max="4" width="21.57421875" style="164" bestFit="1" customWidth="1"/>
    <col min="5" max="5" width="19.57421875" style="164" bestFit="1" customWidth="1"/>
    <col min="6" max="6" width="17.140625" style="164" bestFit="1" customWidth="1"/>
    <col min="7" max="7" width="19.8515625" style="164" customWidth="1"/>
    <col min="8" max="8" width="21.57421875" style="142" bestFit="1" customWidth="1"/>
    <col min="9" max="9" width="19.57421875" style="142" bestFit="1" customWidth="1"/>
    <col min="10" max="10" width="24.7109375" style="142" bestFit="1" customWidth="1"/>
    <col min="11" max="11" width="23.00390625" style="3" customWidth="1"/>
    <col min="12" max="12" width="18.28125" style="3" bestFit="1" customWidth="1"/>
    <col min="13" max="16384" width="12.57421875" style="3" customWidth="1"/>
  </cols>
  <sheetData>
    <row r="1" spans="1:10" ht="17.2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60" customHeight="1">
      <c r="A2" s="177" t="s">
        <v>0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26.25" customHeight="1" thickBot="1">
      <c r="A3" s="1"/>
      <c r="B3" s="4"/>
      <c r="C3" s="4"/>
      <c r="D3" s="4"/>
      <c r="E3" s="4"/>
      <c r="F3" s="4"/>
      <c r="G3" s="4"/>
      <c r="H3" s="4"/>
      <c r="I3" s="4"/>
      <c r="J3" s="4"/>
    </row>
    <row r="4" spans="1:10" ht="21" customHeight="1">
      <c r="A4" s="5" t="s">
        <v>1</v>
      </c>
      <c r="B4" s="179" t="s">
        <v>2</v>
      </c>
      <c r="C4" s="180"/>
      <c r="D4" s="180"/>
      <c r="E4" s="180"/>
      <c r="F4" s="180"/>
      <c r="G4" s="181"/>
      <c r="H4" s="182" t="s">
        <v>3</v>
      </c>
      <c r="I4" s="183"/>
      <c r="J4" s="184"/>
    </row>
    <row r="5" spans="1:10" ht="27" customHeight="1" thickBot="1">
      <c r="A5" s="6" t="s">
        <v>4</v>
      </c>
      <c r="B5" s="7" t="s">
        <v>5</v>
      </c>
      <c r="C5" s="8" t="s">
        <v>6</v>
      </c>
      <c r="D5" s="9" t="s">
        <v>7</v>
      </c>
      <c r="E5" s="9" t="s">
        <v>8</v>
      </c>
      <c r="F5" s="10" t="s">
        <v>9</v>
      </c>
      <c r="G5" s="11" t="s">
        <v>10</v>
      </c>
      <c r="H5" s="7" t="s">
        <v>11</v>
      </c>
      <c r="I5" s="9" t="s">
        <v>12</v>
      </c>
      <c r="J5" s="12" t="s">
        <v>13</v>
      </c>
    </row>
    <row r="6" spans="1:11" ht="21" customHeight="1">
      <c r="A6" s="13" t="s">
        <v>14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5">
        <f aca="true" t="shared" si="0" ref="G6:G21">SUM(B6:F6)</f>
        <v>0</v>
      </c>
      <c r="H6" s="16">
        <f>G6</f>
        <v>0</v>
      </c>
      <c r="I6" s="17">
        <f>+IF(H6=0,0,J6/H6)</f>
        <v>0</v>
      </c>
      <c r="J6" s="18">
        <v>0</v>
      </c>
      <c r="K6" s="19"/>
    </row>
    <row r="7" spans="1:10" s="19" customFormat="1" ht="21" customHeight="1">
      <c r="A7" s="20" t="s">
        <v>15</v>
      </c>
      <c r="B7" s="14">
        <v>0</v>
      </c>
      <c r="C7" s="14">
        <v>0</v>
      </c>
      <c r="D7" s="14">
        <v>0</v>
      </c>
      <c r="E7" s="14">
        <v>0</v>
      </c>
      <c r="F7" s="14">
        <v>3560.2086868</v>
      </c>
      <c r="G7" s="21">
        <f t="shared" si="0"/>
        <v>3560.2086868</v>
      </c>
      <c r="H7" s="22">
        <f>G7</f>
        <v>3560.2086868</v>
      </c>
      <c r="I7" s="17">
        <f aca="true" t="shared" si="1" ref="I7:I21">+IF(H7=0,0,J7/H7)</f>
        <v>10.818316255673937</v>
      </c>
      <c r="J7" s="23">
        <v>38515.46351</v>
      </c>
    </row>
    <row r="8" spans="1:10" s="19" customFormat="1" ht="21" customHeight="1">
      <c r="A8" s="20" t="s">
        <v>16</v>
      </c>
      <c r="B8" s="14">
        <v>0</v>
      </c>
      <c r="C8" s="14">
        <v>0</v>
      </c>
      <c r="D8" s="14">
        <v>0</v>
      </c>
      <c r="E8" s="14">
        <v>0</v>
      </c>
      <c r="F8" s="14">
        <v>0.008101520000000001</v>
      </c>
      <c r="G8" s="21">
        <f t="shared" si="0"/>
        <v>0.008101520000000001</v>
      </c>
      <c r="H8" s="22">
        <f>G8</f>
        <v>0.008101520000000001</v>
      </c>
      <c r="I8" s="17">
        <f>+IF(H8=0,0,J8/H8)</f>
        <v>100.50706534082492</v>
      </c>
      <c r="J8" s="23">
        <v>0.81426</v>
      </c>
    </row>
    <row r="9" spans="1:10" s="19" customFormat="1" ht="21" customHeight="1">
      <c r="A9" s="20" t="s">
        <v>17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21">
        <f t="shared" si="0"/>
        <v>0</v>
      </c>
      <c r="H9" s="22">
        <f aca="true" t="shared" si="2" ref="H9:H17">G9</f>
        <v>0</v>
      </c>
      <c r="I9" s="17">
        <f t="shared" si="1"/>
        <v>0</v>
      </c>
      <c r="J9" s="23">
        <v>0</v>
      </c>
    </row>
    <row r="10" spans="1:10" s="19" customFormat="1" ht="21" customHeight="1">
      <c r="A10" s="20" t="s">
        <v>18</v>
      </c>
      <c r="B10" s="14">
        <v>0</v>
      </c>
      <c r="C10" s="14">
        <v>0</v>
      </c>
      <c r="D10" s="14">
        <v>0</v>
      </c>
      <c r="E10" s="14">
        <v>0</v>
      </c>
      <c r="F10" s="14">
        <v>6.17447786</v>
      </c>
      <c r="G10" s="21">
        <f t="shared" si="0"/>
        <v>6.17447786</v>
      </c>
      <c r="H10" s="22">
        <f t="shared" si="2"/>
        <v>6.17447786</v>
      </c>
      <c r="I10" s="17">
        <f t="shared" si="1"/>
        <v>50.4986408680717</v>
      </c>
      <c r="J10" s="23">
        <v>311.8027399999999</v>
      </c>
    </row>
    <row r="11" spans="1:10" s="19" customFormat="1" ht="21" customHeight="1">
      <c r="A11" s="20" t="s">
        <v>19</v>
      </c>
      <c r="B11" s="14">
        <v>0</v>
      </c>
      <c r="C11" s="14">
        <v>0</v>
      </c>
      <c r="D11" s="14">
        <v>1293.11441562</v>
      </c>
      <c r="E11" s="14">
        <v>0</v>
      </c>
      <c r="F11" s="14">
        <v>0</v>
      </c>
      <c r="G11" s="21">
        <f t="shared" si="0"/>
        <v>1293.11441562</v>
      </c>
      <c r="H11" s="22">
        <f t="shared" si="2"/>
        <v>1293.11441562</v>
      </c>
      <c r="I11" s="17">
        <f t="shared" si="1"/>
        <v>50.21515876370971</v>
      </c>
      <c r="J11" s="23">
        <v>64933.945680000004</v>
      </c>
    </row>
    <row r="12" spans="1:10" s="19" customFormat="1" ht="21" customHeight="1">
      <c r="A12" s="20" t="s">
        <v>20</v>
      </c>
      <c r="B12" s="14">
        <v>289.4781284</v>
      </c>
      <c r="C12" s="14">
        <v>12.379619470000002</v>
      </c>
      <c r="D12" s="14">
        <v>0</v>
      </c>
      <c r="E12" s="14">
        <v>0</v>
      </c>
      <c r="F12" s="14">
        <v>0</v>
      </c>
      <c r="G12" s="21">
        <f t="shared" si="0"/>
        <v>301.85774787</v>
      </c>
      <c r="H12" s="22">
        <f t="shared" si="2"/>
        <v>301.85774787</v>
      </c>
      <c r="I12" s="17">
        <f t="shared" si="1"/>
        <v>52.95344241713466</v>
      </c>
      <c r="J12" s="23">
        <v>15984.406869999999</v>
      </c>
    </row>
    <row r="13" spans="1:10" s="19" customFormat="1" ht="21" customHeight="1">
      <c r="A13" s="20" t="s">
        <v>21</v>
      </c>
      <c r="B13" s="14">
        <v>0</v>
      </c>
      <c r="C13" s="14">
        <v>39.45744676</v>
      </c>
      <c r="D13" s="14">
        <v>0</v>
      </c>
      <c r="E13" s="14">
        <v>75.36142092000001</v>
      </c>
      <c r="F13" s="14">
        <v>310.6942166299997</v>
      </c>
      <c r="G13" s="21">
        <f t="shared" si="0"/>
        <v>425.5130843099997</v>
      </c>
      <c r="H13" s="22">
        <f t="shared" si="2"/>
        <v>425.5130843099997</v>
      </c>
      <c r="I13" s="17">
        <f t="shared" si="1"/>
        <v>72.34535734645702</v>
      </c>
      <c r="J13" s="23">
        <v>30783.896140000026</v>
      </c>
    </row>
    <row r="14" spans="1:10" s="19" customFormat="1" ht="21" customHeight="1">
      <c r="A14" s="20" t="s">
        <v>22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21">
        <f t="shared" si="0"/>
        <v>0</v>
      </c>
      <c r="H14" s="22">
        <f t="shared" si="2"/>
        <v>0</v>
      </c>
      <c r="I14" s="17">
        <f t="shared" si="1"/>
        <v>0</v>
      </c>
      <c r="J14" s="23">
        <v>0</v>
      </c>
    </row>
    <row r="15" spans="1:10" s="19" customFormat="1" ht="21" customHeight="1">
      <c r="A15" s="20" t="s">
        <v>23</v>
      </c>
      <c r="B15" s="14">
        <v>0</v>
      </c>
      <c r="C15" s="14">
        <v>0</v>
      </c>
      <c r="D15" s="14">
        <v>0</v>
      </c>
      <c r="E15" s="14">
        <v>0</v>
      </c>
      <c r="F15" s="14">
        <v>0.28571695999999996</v>
      </c>
      <c r="G15" s="21">
        <f t="shared" si="0"/>
        <v>0.28571695999999996</v>
      </c>
      <c r="H15" s="22">
        <f t="shared" si="2"/>
        <v>0.28571695999999996</v>
      </c>
      <c r="I15" s="17">
        <f t="shared" si="1"/>
        <v>103.54303083723137</v>
      </c>
      <c r="J15" s="23">
        <v>29.584</v>
      </c>
    </row>
    <row r="16" spans="1:10" s="19" customFormat="1" ht="21" customHeight="1">
      <c r="A16" s="20" t="s">
        <v>24</v>
      </c>
      <c r="B16" s="14">
        <v>397.51770326999997</v>
      </c>
      <c r="C16" s="14">
        <v>261.80854420000003</v>
      </c>
      <c r="D16" s="14">
        <v>0</v>
      </c>
      <c r="E16" s="14">
        <v>0</v>
      </c>
      <c r="F16" s="14">
        <v>0</v>
      </c>
      <c r="G16" s="21">
        <f t="shared" si="0"/>
        <v>659.32624747</v>
      </c>
      <c r="H16" s="22">
        <f t="shared" si="2"/>
        <v>659.32624747</v>
      </c>
      <c r="I16" s="17">
        <f t="shared" si="1"/>
        <v>56.72549525142598</v>
      </c>
      <c r="J16" s="23">
        <v>37400.607919999995</v>
      </c>
    </row>
    <row r="17" spans="1:10" s="19" customFormat="1" ht="21" customHeight="1">
      <c r="A17" s="20" t="s">
        <v>25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21">
        <f t="shared" si="0"/>
        <v>0</v>
      </c>
      <c r="H17" s="22">
        <f t="shared" si="2"/>
        <v>0</v>
      </c>
      <c r="I17" s="17">
        <f t="shared" si="1"/>
        <v>0</v>
      </c>
      <c r="J17" s="23">
        <v>0</v>
      </c>
    </row>
    <row r="18" spans="1:10" s="24" customFormat="1" ht="21" customHeight="1">
      <c r="A18" s="20" t="s">
        <v>26</v>
      </c>
      <c r="B18" s="14">
        <v>53.750408750000005</v>
      </c>
      <c r="C18" s="14">
        <v>424.84940125</v>
      </c>
      <c r="D18" s="14">
        <v>0</v>
      </c>
      <c r="E18" s="14">
        <v>0</v>
      </c>
      <c r="F18" s="14">
        <v>75.54057269999998</v>
      </c>
      <c r="G18" s="21">
        <f t="shared" si="0"/>
        <v>554.1403827</v>
      </c>
      <c r="H18" s="22">
        <f>G18</f>
        <v>554.1403827</v>
      </c>
      <c r="I18" s="17">
        <f t="shared" si="1"/>
        <v>47.25538942390455</v>
      </c>
      <c r="J18" s="23">
        <v>26186.119580000002</v>
      </c>
    </row>
    <row r="19" spans="1:10" s="19" customFormat="1" ht="21" customHeight="1">
      <c r="A19" s="20" t="s">
        <v>27</v>
      </c>
      <c r="B19" s="14">
        <v>1242.8732481900001</v>
      </c>
      <c r="C19" s="14">
        <v>0</v>
      </c>
      <c r="D19" s="14">
        <v>0</v>
      </c>
      <c r="E19" s="14">
        <v>0</v>
      </c>
      <c r="F19" s="14">
        <v>0</v>
      </c>
      <c r="G19" s="21">
        <f t="shared" si="0"/>
        <v>1242.8732481900001</v>
      </c>
      <c r="H19" s="22">
        <f>G19</f>
        <v>1242.8732481900001</v>
      </c>
      <c r="I19" s="17">
        <f t="shared" si="1"/>
        <v>41.36327382930441</v>
      </c>
      <c r="J19" s="23">
        <v>51409.3065</v>
      </c>
    </row>
    <row r="20" spans="1:10" s="19" customFormat="1" ht="21" customHeight="1">
      <c r="A20" s="20" t="s">
        <v>28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21">
        <f t="shared" si="0"/>
        <v>0</v>
      </c>
      <c r="H20" s="22">
        <f>G20</f>
        <v>0</v>
      </c>
      <c r="I20" s="17">
        <f t="shared" si="1"/>
        <v>0</v>
      </c>
      <c r="J20" s="23">
        <v>0</v>
      </c>
    </row>
    <row r="21" spans="1:10" s="19" customFormat="1" ht="21" customHeight="1">
      <c r="A21" s="20" t="s">
        <v>29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21">
        <f t="shared" si="0"/>
        <v>0</v>
      </c>
      <c r="H21" s="22">
        <f>G21</f>
        <v>0</v>
      </c>
      <c r="I21" s="17">
        <f t="shared" si="1"/>
        <v>0</v>
      </c>
      <c r="J21" s="23">
        <v>0</v>
      </c>
    </row>
    <row r="22" spans="1:10" ht="21" customHeight="1">
      <c r="A22" s="25" t="s">
        <v>30</v>
      </c>
      <c r="B22" s="26">
        <f aca="true" t="shared" si="3" ref="B22:H22">SUM(B6:B21)</f>
        <v>1983.6194886100002</v>
      </c>
      <c r="C22" s="27">
        <f t="shared" si="3"/>
        <v>738.4950116800001</v>
      </c>
      <c r="D22" s="27">
        <f t="shared" si="3"/>
        <v>1293.11441562</v>
      </c>
      <c r="E22" s="27">
        <f t="shared" si="3"/>
        <v>75.36142092000001</v>
      </c>
      <c r="F22" s="28">
        <f t="shared" si="3"/>
        <v>3952.91177247</v>
      </c>
      <c r="G22" s="29">
        <f t="shared" si="3"/>
        <v>8043.5021093</v>
      </c>
      <c r="H22" s="30">
        <f t="shared" si="3"/>
        <v>8043.5021093</v>
      </c>
      <c r="I22" s="17">
        <f>+IF(H22=0,0,J22/H22)</f>
        <v>33.0149658185532</v>
      </c>
      <c r="J22" s="31">
        <f>SUM(J6:J21)</f>
        <v>265555.94720000005</v>
      </c>
    </row>
    <row r="23" spans="1:10" s="37" customFormat="1" ht="21" customHeight="1">
      <c r="A23" s="32"/>
      <c r="B23" s="33"/>
      <c r="C23" s="33"/>
      <c r="D23" s="33"/>
      <c r="E23" s="33"/>
      <c r="F23" s="33"/>
      <c r="G23" s="33"/>
      <c r="H23" s="34"/>
      <c r="I23" s="35"/>
      <c r="J23" s="36"/>
    </row>
    <row r="24" spans="1:10" ht="39" customHeight="1">
      <c r="A24" s="38" t="s">
        <v>4</v>
      </c>
      <c r="B24" s="39" t="s">
        <v>31</v>
      </c>
      <c r="C24" s="40" t="s">
        <v>32</v>
      </c>
      <c r="D24" s="40" t="s">
        <v>8</v>
      </c>
      <c r="E24" s="40" t="s">
        <v>33</v>
      </c>
      <c r="F24" s="41" t="s">
        <v>9</v>
      </c>
      <c r="G24" s="42" t="s">
        <v>10</v>
      </c>
      <c r="H24" s="39" t="s">
        <v>11</v>
      </c>
      <c r="I24" s="40" t="s">
        <v>12</v>
      </c>
      <c r="J24" s="43" t="s">
        <v>13</v>
      </c>
    </row>
    <row r="25" spans="1:10" ht="21" customHeight="1">
      <c r="A25" s="44" t="s">
        <v>34</v>
      </c>
      <c r="B25" s="45">
        <v>0</v>
      </c>
      <c r="C25" s="46">
        <v>0</v>
      </c>
      <c r="D25" s="46">
        <v>0</v>
      </c>
      <c r="E25" s="46">
        <v>0</v>
      </c>
      <c r="F25" s="47">
        <v>0.008337654485049834</v>
      </c>
      <c r="G25" s="48">
        <f>SUM(B25:F25)</f>
        <v>0.008337654485049834</v>
      </c>
      <c r="H25" s="22">
        <f>G25</f>
        <v>0.008337654485049834</v>
      </c>
      <c r="I25" s="49">
        <f>+IF(H25=0,0,J25/H25)</f>
        <v>3280.1311266901866</v>
      </c>
      <c r="J25" s="50">
        <v>27.348599999999998</v>
      </c>
    </row>
    <row r="26" spans="1:10" ht="21" customHeight="1">
      <c r="A26" s="44" t="s">
        <v>35</v>
      </c>
      <c r="B26" s="45">
        <v>0.6118240748017718</v>
      </c>
      <c r="C26" s="46">
        <v>0</v>
      </c>
      <c r="D26" s="46">
        <v>2.8038360491615726</v>
      </c>
      <c r="E26" s="46">
        <v>0</v>
      </c>
      <c r="F26" s="47">
        <v>0.14085648481727572</v>
      </c>
      <c r="G26" s="48">
        <f>SUM(B26:F26)</f>
        <v>3.55651660878062</v>
      </c>
      <c r="H26" s="22">
        <f>G26</f>
        <v>3.55651660878062</v>
      </c>
      <c r="I26" s="49">
        <f>+IF(H26=0,0,J26/H26)</f>
        <v>233.84521471000423</v>
      </c>
      <c r="J26" s="50">
        <v>831.6743900000001</v>
      </c>
    </row>
    <row r="27" spans="1:10" ht="21" customHeight="1">
      <c r="A27" s="25" t="s">
        <v>30</v>
      </c>
      <c r="B27" s="26">
        <f aca="true" t="shared" si="4" ref="B27:H27">SUM(B25:B26)</f>
        <v>0.6118240748017718</v>
      </c>
      <c r="C27" s="27">
        <f t="shared" si="4"/>
        <v>0</v>
      </c>
      <c r="D27" s="27">
        <f t="shared" si="4"/>
        <v>2.8038360491615726</v>
      </c>
      <c r="E27" s="27">
        <f t="shared" si="4"/>
        <v>0</v>
      </c>
      <c r="F27" s="28">
        <f t="shared" si="4"/>
        <v>0.14919413930232556</v>
      </c>
      <c r="G27" s="51">
        <f t="shared" si="4"/>
        <v>3.5648542632656697</v>
      </c>
      <c r="H27" s="30">
        <f t="shared" si="4"/>
        <v>3.5648542632656697</v>
      </c>
      <c r="I27" s="52">
        <f>+IF(H27=0,0,J27/H27)</f>
        <v>240.9700163206873</v>
      </c>
      <c r="J27" s="31">
        <f>SUM(J25:J26)</f>
        <v>859.0229900000002</v>
      </c>
    </row>
    <row r="28" spans="1:10" s="37" customFormat="1" ht="17.25">
      <c r="A28" s="32"/>
      <c r="B28" s="53"/>
      <c r="C28" s="53"/>
      <c r="D28" s="53"/>
      <c r="E28" s="53"/>
      <c r="F28" s="53"/>
      <c r="G28" s="53"/>
      <c r="H28" s="54"/>
      <c r="I28" s="55"/>
      <c r="J28" s="56"/>
    </row>
    <row r="29" spans="1:10" ht="38.25" customHeight="1">
      <c r="A29" s="38" t="s">
        <v>4</v>
      </c>
      <c r="B29" s="39" t="s">
        <v>31</v>
      </c>
      <c r="C29" s="40" t="s">
        <v>32</v>
      </c>
      <c r="D29" s="40" t="s">
        <v>8</v>
      </c>
      <c r="E29" s="40" t="s">
        <v>33</v>
      </c>
      <c r="F29" s="57" t="s">
        <v>9</v>
      </c>
      <c r="G29" s="58" t="s">
        <v>10</v>
      </c>
      <c r="H29" s="59" t="s">
        <v>11</v>
      </c>
      <c r="I29" s="60" t="s">
        <v>12</v>
      </c>
      <c r="J29" s="61" t="s">
        <v>13</v>
      </c>
    </row>
    <row r="30" spans="1:12" ht="21" customHeight="1">
      <c r="A30" s="44" t="s">
        <v>36</v>
      </c>
      <c r="B30" s="62">
        <v>0.27239390209977843</v>
      </c>
      <c r="C30" s="63">
        <v>0</v>
      </c>
      <c r="D30" s="63">
        <v>0.014559022124141752</v>
      </c>
      <c r="E30" s="63">
        <v>0</v>
      </c>
      <c r="F30" s="64">
        <v>0.0024135315614617946</v>
      </c>
      <c r="G30" s="65">
        <f>SUM(B30:F30)</f>
        <v>0.28936645578538195</v>
      </c>
      <c r="H30" s="66">
        <f>G30</f>
        <v>0.28936645578538195</v>
      </c>
      <c r="I30" s="67">
        <f>+IF(H30=0,0,J30/H30)</f>
        <v>302.60729344850176</v>
      </c>
      <c r="J30" s="68">
        <v>87.56439999999999</v>
      </c>
      <c r="K30" s="19"/>
      <c r="L30" s="19"/>
    </row>
    <row r="31" spans="1:10" ht="21" customHeight="1" thickBot="1">
      <c r="A31" s="69" t="s">
        <v>30</v>
      </c>
      <c r="B31" s="70">
        <f aca="true" t="shared" si="5" ref="B31:G31">SUM(B30:B30)</f>
        <v>0.27239390209977843</v>
      </c>
      <c r="C31" s="71">
        <v>0</v>
      </c>
      <c r="D31" s="71">
        <f t="shared" si="5"/>
        <v>0.014559022124141752</v>
      </c>
      <c r="E31" s="71">
        <f t="shared" si="5"/>
        <v>0</v>
      </c>
      <c r="F31" s="72">
        <f t="shared" si="5"/>
        <v>0.0024135315614617946</v>
      </c>
      <c r="G31" s="73">
        <f t="shared" si="5"/>
        <v>0.28936645578538195</v>
      </c>
      <c r="H31" s="74">
        <f>+H30</f>
        <v>0.28936645578538195</v>
      </c>
      <c r="I31" s="75">
        <f>+IF(H31=0,0,J31/H31)</f>
        <v>302.60729344850176</v>
      </c>
      <c r="J31" s="76">
        <f>J30</f>
        <v>87.56439999999999</v>
      </c>
    </row>
    <row r="32" spans="1:10" s="37" customFormat="1" ht="21" customHeight="1" thickBot="1">
      <c r="A32" s="77"/>
      <c r="B32" s="78"/>
      <c r="C32" s="78"/>
      <c r="D32" s="78"/>
      <c r="E32" s="78"/>
      <c r="F32" s="78"/>
      <c r="G32" s="79"/>
      <c r="H32" s="80"/>
      <c r="I32" s="81"/>
      <c r="J32" s="82"/>
    </row>
    <row r="33" spans="1:10" ht="21" customHeight="1" thickBot="1" thickTop="1">
      <c r="A33" s="166" t="s">
        <v>37</v>
      </c>
      <c r="B33" s="166"/>
      <c r="C33" s="166"/>
      <c r="D33" s="166"/>
      <c r="E33" s="166"/>
      <c r="F33" s="166"/>
      <c r="G33" s="166"/>
      <c r="H33" s="83">
        <f>H31+H27+H22</f>
        <v>8047.356330019051</v>
      </c>
      <c r="I33" s="84">
        <f>+IF(H33=0,0,J33/H33)</f>
        <v>33.11678067440182</v>
      </c>
      <c r="J33" s="83">
        <f>J22+J27+J31</f>
        <v>266502.53459000005</v>
      </c>
    </row>
    <row r="34" spans="1:10" ht="21" customHeight="1" thickBot="1" thickTop="1">
      <c r="A34" s="85"/>
      <c r="B34" s="4"/>
      <c r="C34" s="4"/>
      <c r="D34" s="4"/>
      <c r="E34" s="4"/>
      <c r="F34" s="4"/>
      <c r="G34" s="4"/>
      <c r="H34" s="4"/>
      <c r="I34" s="4"/>
      <c r="J34" s="4"/>
    </row>
    <row r="35" spans="1:10" ht="21" customHeight="1">
      <c r="A35" s="5" t="s">
        <v>38</v>
      </c>
      <c r="B35" s="179" t="s">
        <v>2</v>
      </c>
      <c r="C35" s="180"/>
      <c r="D35" s="180"/>
      <c r="E35" s="180"/>
      <c r="F35" s="180"/>
      <c r="G35" s="181"/>
      <c r="H35" s="185" t="s">
        <v>39</v>
      </c>
      <c r="I35" s="183"/>
      <c r="J35" s="184"/>
    </row>
    <row r="36" spans="1:10" s="92" customFormat="1" ht="21" customHeight="1" thickBot="1">
      <c r="A36" s="86" t="s">
        <v>4</v>
      </c>
      <c r="B36" s="87" t="s">
        <v>5</v>
      </c>
      <c r="C36" s="8" t="s">
        <v>6</v>
      </c>
      <c r="D36" s="8" t="s">
        <v>40</v>
      </c>
      <c r="E36" s="8" t="s">
        <v>41</v>
      </c>
      <c r="F36" s="88" t="s">
        <v>9</v>
      </c>
      <c r="G36" s="89" t="s">
        <v>10</v>
      </c>
      <c r="H36" s="90" t="s">
        <v>11</v>
      </c>
      <c r="I36" s="8" t="s">
        <v>12</v>
      </c>
      <c r="J36" s="91" t="s">
        <v>13</v>
      </c>
    </row>
    <row r="37" spans="1:20" ht="21" customHeight="1">
      <c r="A37" s="93" t="s">
        <v>42</v>
      </c>
      <c r="B37" s="94">
        <v>2667.5393719000003</v>
      </c>
      <c r="C37" s="95">
        <v>683.28041044</v>
      </c>
      <c r="D37" s="96">
        <v>0</v>
      </c>
      <c r="E37" s="14">
        <v>0</v>
      </c>
      <c r="F37" s="95">
        <v>0.8995517700000001</v>
      </c>
      <c r="G37" s="97">
        <f>SUM(B37:F37)</f>
        <v>3351.7193341100005</v>
      </c>
      <c r="H37" s="98">
        <f>G37</f>
        <v>3351.7193341100005</v>
      </c>
      <c r="I37" s="99">
        <f>+IF(H37=0,0,J37/H37)</f>
        <v>65.25426559263985</v>
      </c>
      <c r="J37" s="23">
        <v>218713.98361999998</v>
      </c>
      <c r="K37" s="100"/>
      <c r="L37" s="100"/>
      <c r="M37" s="101"/>
      <c r="N37" s="101"/>
      <c r="O37" s="101"/>
      <c r="P37" s="101"/>
      <c r="Q37" s="101"/>
      <c r="R37" s="101"/>
      <c r="S37" s="101"/>
      <c r="T37" s="101"/>
    </row>
    <row r="38" spans="1:20" s="19" customFormat="1" ht="21" customHeight="1">
      <c r="A38" s="93" t="s">
        <v>16</v>
      </c>
      <c r="B38" s="102">
        <v>0</v>
      </c>
      <c r="C38" s="46">
        <v>0</v>
      </c>
      <c r="D38" s="46">
        <v>0</v>
      </c>
      <c r="E38" s="46">
        <v>0</v>
      </c>
      <c r="F38" s="46">
        <v>39.784463859999995</v>
      </c>
      <c r="G38" s="103">
        <f aca="true" t="shared" si="6" ref="G38:G51">SUM(B38:F38)</f>
        <v>39.784463859999995</v>
      </c>
      <c r="H38" s="104">
        <f>G38</f>
        <v>39.784463859999995</v>
      </c>
      <c r="I38" s="49">
        <f aca="true" t="shared" si="7" ref="I38:I49">+IF(H38=0,0,J38/H38)</f>
        <v>37.52667562025556</v>
      </c>
      <c r="J38" s="23">
        <v>1492.9786700000002</v>
      </c>
      <c r="K38" s="100"/>
      <c r="L38" s="100"/>
      <c r="M38" s="105"/>
      <c r="P38" s="37"/>
      <c r="Q38" s="37"/>
      <c r="R38" s="37"/>
      <c r="S38" s="37"/>
      <c r="T38" s="37"/>
    </row>
    <row r="39" spans="1:20" s="19" customFormat="1" ht="21" customHeight="1">
      <c r="A39" s="93" t="s">
        <v>17</v>
      </c>
      <c r="B39" s="102">
        <v>0</v>
      </c>
      <c r="C39" s="46">
        <v>0</v>
      </c>
      <c r="D39" s="46">
        <v>0</v>
      </c>
      <c r="E39" s="46">
        <v>0</v>
      </c>
      <c r="F39" s="46">
        <v>0</v>
      </c>
      <c r="G39" s="103">
        <f t="shared" si="6"/>
        <v>0</v>
      </c>
      <c r="H39" s="104">
        <f>G39</f>
        <v>0</v>
      </c>
      <c r="I39" s="49">
        <f t="shared" si="7"/>
        <v>0</v>
      </c>
      <c r="J39" s="23">
        <v>0</v>
      </c>
      <c r="M39" s="105"/>
      <c r="P39" s="37"/>
      <c r="Q39" s="37"/>
      <c r="R39" s="37"/>
      <c r="S39" s="37"/>
      <c r="T39" s="37"/>
    </row>
    <row r="40" spans="1:20" s="19" customFormat="1" ht="21" customHeight="1">
      <c r="A40" s="93" t="s">
        <v>18</v>
      </c>
      <c r="B40" s="102">
        <v>0</v>
      </c>
      <c r="C40" s="46">
        <v>0</v>
      </c>
      <c r="D40" s="46">
        <v>0</v>
      </c>
      <c r="E40" s="46">
        <v>0</v>
      </c>
      <c r="F40" s="46">
        <v>90.46094960999999</v>
      </c>
      <c r="G40" s="103">
        <f t="shared" si="6"/>
        <v>90.46094960999999</v>
      </c>
      <c r="H40" s="104">
        <f>G40</f>
        <v>90.46094960999999</v>
      </c>
      <c r="I40" s="49">
        <f t="shared" si="7"/>
        <v>36.40095972014858</v>
      </c>
      <c r="J40" s="23">
        <v>3292.865383</v>
      </c>
      <c r="P40" s="37"/>
      <c r="Q40" s="37"/>
      <c r="R40" s="37"/>
      <c r="S40" s="37"/>
      <c r="T40" s="37"/>
    </row>
    <row r="41" spans="1:20" s="24" customFormat="1" ht="21" customHeight="1">
      <c r="A41" s="93" t="s">
        <v>43</v>
      </c>
      <c r="B41" s="102">
        <v>60.074506840000005</v>
      </c>
      <c r="C41" s="46">
        <v>109.92046728</v>
      </c>
      <c r="D41" s="46">
        <v>3.00009098</v>
      </c>
      <c r="E41" s="46">
        <v>0</v>
      </c>
      <c r="F41" s="46">
        <v>3.00009098</v>
      </c>
      <c r="G41" s="103">
        <f t="shared" si="6"/>
        <v>175.99515608000002</v>
      </c>
      <c r="H41" s="104">
        <f>G41</f>
        <v>175.99515608000002</v>
      </c>
      <c r="I41" s="49">
        <f t="shared" si="7"/>
        <v>76.07032317363539</v>
      </c>
      <c r="J41" s="23">
        <v>13388.008400000002</v>
      </c>
      <c r="K41" s="3"/>
      <c r="L41" s="3"/>
      <c r="M41" s="3"/>
      <c r="P41" s="106"/>
      <c r="Q41" s="106"/>
      <c r="R41" s="106"/>
      <c r="S41" s="106"/>
      <c r="T41" s="106"/>
    </row>
    <row r="42" spans="1:20" s="19" customFormat="1" ht="21" customHeight="1">
      <c r="A42" s="93" t="s">
        <v>44</v>
      </c>
      <c r="B42" s="102">
        <v>56.87326166</v>
      </c>
      <c r="C42" s="46">
        <v>370.47437033999995</v>
      </c>
      <c r="D42" s="46">
        <v>62.690348009999994</v>
      </c>
      <c r="E42" s="46">
        <v>0</v>
      </c>
      <c r="F42" s="46">
        <v>0</v>
      </c>
      <c r="G42" s="103">
        <f t="shared" si="6"/>
        <v>490.03798000999996</v>
      </c>
      <c r="H42" s="104">
        <f aca="true" t="shared" si="8" ref="H42:H51">G42</f>
        <v>490.03798000999996</v>
      </c>
      <c r="I42" s="49">
        <f t="shared" si="7"/>
        <v>69.29984124762535</v>
      </c>
      <c r="J42" s="23">
        <v>33959.554220000005</v>
      </c>
      <c r="K42" s="107"/>
      <c r="L42" s="107"/>
      <c r="M42" s="108"/>
      <c r="P42" s="37"/>
      <c r="Q42" s="37"/>
      <c r="R42" s="37"/>
      <c r="S42" s="37"/>
      <c r="T42" s="37"/>
    </row>
    <row r="43" spans="1:20" s="19" customFormat="1" ht="21" customHeight="1">
      <c r="A43" s="93" t="s">
        <v>45</v>
      </c>
      <c r="B43" s="102">
        <v>0</v>
      </c>
      <c r="C43" s="46">
        <v>0</v>
      </c>
      <c r="D43" s="46">
        <v>0</v>
      </c>
      <c r="E43" s="46">
        <v>0</v>
      </c>
      <c r="F43" s="46">
        <v>0</v>
      </c>
      <c r="G43" s="103">
        <f t="shared" si="6"/>
        <v>0</v>
      </c>
      <c r="H43" s="104">
        <f t="shared" si="8"/>
        <v>0</v>
      </c>
      <c r="I43" s="49">
        <f t="shared" si="7"/>
        <v>0</v>
      </c>
      <c r="J43" s="23">
        <v>0</v>
      </c>
      <c r="M43" s="105"/>
      <c r="P43" s="37"/>
      <c r="Q43" s="37"/>
      <c r="R43" s="37"/>
      <c r="S43" s="37"/>
      <c r="T43" s="37"/>
    </row>
    <row r="44" spans="1:20" s="19" customFormat="1" ht="21" customHeight="1">
      <c r="A44" s="93" t="s">
        <v>46</v>
      </c>
      <c r="B44" s="102">
        <v>0</v>
      </c>
      <c r="C44" s="46">
        <v>0</v>
      </c>
      <c r="D44" s="46">
        <v>0</v>
      </c>
      <c r="E44" s="46">
        <v>0</v>
      </c>
      <c r="F44" s="46">
        <v>0</v>
      </c>
      <c r="G44" s="103">
        <f t="shared" si="6"/>
        <v>0</v>
      </c>
      <c r="H44" s="104">
        <f t="shared" si="8"/>
        <v>0</v>
      </c>
      <c r="I44" s="49">
        <f t="shared" si="7"/>
        <v>0</v>
      </c>
      <c r="J44" s="23">
        <v>0</v>
      </c>
      <c r="M44" s="105"/>
      <c r="P44" s="37"/>
      <c r="Q44" s="37"/>
      <c r="R44" s="37"/>
      <c r="S44" s="37"/>
      <c r="T44" s="37"/>
    </row>
    <row r="45" spans="1:20" s="19" customFormat="1" ht="21" customHeight="1">
      <c r="A45" s="93" t="s">
        <v>47</v>
      </c>
      <c r="B45" s="102">
        <v>137.39306754999998</v>
      </c>
      <c r="C45" s="46">
        <v>125.94850061</v>
      </c>
      <c r="D45" s="46">
        <v>38.001148220000005</v>
      </c>
      <c r="E45" s="46">
        <v>0</v>
      </c>
      <c r="F45" s="46">
        <v>0</v>
      </c>
      <c r="G45" s="103">
        <f>SUM(B45:F45)</f>
        <v>301.34271637999996</v>
      </c>
      <c r="H45" s="104">
        <f t="shared" si="8"/>
        <v>301.34271637999996</v>
      </c>
      <c r="I45" s="49">
        <f t="shared" si="7"/>
        <v>68.82899911821657</v>
      </c>
      <c r="J45" s="23">
        <v>20741.117560000002</v>
      </c>
      <c r="K45" s="100"/>
      <c r="L45" s="100"/>
      <c r="M45" s="105"/>
      <c r="P45" s="37"/>
      <c r="Q45" s="37"/>
      <c r="R45" s="37"/>
      <c r="S45" s="37"/>
      <c r="T45" s="37"/>
    </row>
    <row r="46" spans="1:20" s="19" customFormat="1" ht="21" customHeight="1">
      <c r="A46" s="93" t="s">
        <v>48</v>
      </c>
      <c r="B46" s="102">
        <v>0</v>
      </c>
      <c r="C46" s="46">
        <v>1707.8468613599998</v>
      </c>
      <c r="D46" s="46">
        <v>364.06036928000003</v>
      </c>
      <c r="E46" s="46">
        <v>0</v>
      </c>
      <c r="F46" s="46">
        <v>35.994084699999995</v>
      </c>
      <c r="G46" s="103">
        <f>SUM(B46:F46)</f>
        <v>2107.9013153399997</v>
      </c>
      <c r="H46" s="104">
        <f t="shared" si="8"/>
        <v>2107.9013153399997</v>
      </c>
      <c r="I46" s="49">
        <f t="shared" si="7"/>
        <v>23.958575765608884</v>
      </c>
      <c r="J46" s="23">
        <f>34375.72337+16126.59</f>
        <v>50502.31337</v>
      </c>
      <c r="K46" s="107"/>
      <c r="L46" s="107"/>
      <c r="M46" s="108"/>
      <c r="P46" s="37"/>
      <c r="Q46" s="37"/>
      <c r="R46" s="37"/>
      <c r="S46" s="37"/>
      <c r="T46" s="37"/>
    </row>
    <row r="47" spans="1:20" s="19" customFormat="1" ht="21" customHeight="1">
      <c r="A47" s="93" t="s">
        <v>49</v>
      </c>
      <c r="B47" s="102">
        <v>0</v>
      </c>
      <c r="C47" s="46">
        <v>0</v>
      </c>
      <c r="D47" s="46">
        <v>0</v>
      </c>
      <c r="E47" s="46">
        <v>0</v>
      </c>
      <c r="F47" s="46"/>
      <c r="G47" s="103">
        <f>SUM(B47:F47)</f>
        <v>0</v>
      </c>
      <c r="H47" s="104">
        <f t="shared" si="8"/>
        <v>0</v>
      </c>
      <c r="I47" s="49">
        <f t="shared" si="7"/>
        <v>0</v>
      </c>
      <c r="J47" s="23"/>
      <c r="K47" s="100"/>
      <c r="L47" s="100"/>
      <c r="M47" s="105"/>
      <c r="P47" s="37"/>
      <c r="Q47" s="37"/>
      <c r="R47" s="37"/>
      <c r="S47" s="37"/>
      <c r="T47" s="37"/>
    </row>
    <row r="48" spans="1:20" s="19" customFormat="1" ht="21" customHeight="1">
      <c r="A48" s="93" t="s">
        <v>50</v>
      </c>
      <c r="B48" s="102">
        <v>0</v>
      </c>
      <c r="C48" s="46">
        <v>0</v>
      </c>
      <c r="D48" s="46">
        <v>0</v>
      </c>
      <c r="E48" s="46">
        <v>0</v>
      </c>
      <c r="F48" s="46">
        <v>2.885297100347529</v>
      </c>
      <c r="G48" s="103">
        <f>SUM(B48:F48)</f>
        <v>2.885297100347529</v>
      </c>
      <c r="H48" s="104">
        <f t="shared" si="8"/>
        <v>2.885297100347529</v>
      </c>
      <c r="I48" s="49">
        <f t="shared" si="7"/>
        <v>155.67170637155513</v>
      </c>
      <c r="J48" s="23">
        <v>449.15912299999997</v>
      </c>
      <c r="K48" s="100"/>
      <c r="L48" s="100"/>
      <c r="M48" s="105"/>
      <c r="P48" s="37"/>
      <c r="Q48" s="37"/>
      <c r="R48" s="37"/>
      <c r="S48" s="37"/>
      <c r="T48" s="37"/>
    </row>
    <row r="49" spans="1:20" ht="21" customHeight="1">
      <c r="A49" s="93" t="s">
        <v>51</v>
      </c>
      <c r="B49" s="102">
        <v>0</v>
      </c>
      <c r="C49" s="46">
        <v>0</v>
      </c>
      <c r="D49" s="46">
        <v>0</v>
      </c>
      <c r="E49" s="46">
        <v>0</v>
      </c>
      <c r="F49" s="46">
        <v>0.03284009</v>
      </c>
      <c r="G49" s="103">
        <f>SUM(B49:F49)</f>
        <v>0.03284009</v>
      </c>
      <c r="H49" s="104">
        <f t="shared" si="8"/>
        <v>0.03284009</v>
      </c>
      <c r="I49" s="49">
        <f t="shared" si="7"/>
        <v>497.36404498282434</v>
      </c>
      <c r="J49" s="23">
        <v>16.33348</v>
      </c>
      <c r="M49" s="105"/>
      <c r="P49" s="101"/>
      <c r="Q49" s="101"/>
      <c r="R49" s="101"/>
      <c r="S49" s="101"/>
      <c r="T49" s="101"/>
    </row>
    <row r="50" spans="1:20" ht="21" customHeight="1">
      <c r="A50" s="93" t="s">
        <v>52</v>
      </c>
      <c r="B50" s="102">
        <v>0</v>
      </c>
      <c r="C50" s="46">
        <v>0</v>
      </c>
      <c r="D50" s="46">
        <v>0</v>
      </c>
      <c r="E50" s="46">
        <v>0</v>
      </c>
      <c r="F50" s="46">
        <v>0</v>
      </c>
      <c r="G50" s="103">
        <f t="shared" si="6"/>
        <v>0</v>
      </c>
      <c r="H50" s="104">
        <f t="shared" si="8"/>
        <v>0</v>
      </c>
      <c r="I50" s="49">
        <f>+IF(H50=0,0,J50/H50)</f>
        <v>0</v>
      </c>
      <c r="J50" s="23">
        <v>0</v>
      </c>
      <c r="M50" s="101"/>
      <c r="N50" s="101"/>
      <c r="O50" s="101"/>
      <c r="P50" s="101"/>
      <c r="Q50" s="101"/>
      <c r="R50" s="101"/>
      <c r="S50" s="101"/>
      <c r="T50" s="101"/>
    </row>
    <row r="51" spans="1:20" ht="21" customHeight="1">
      <c r="A51" s="93" t="s">
        <v>29</v>
      </c>
      <c r="B51" s="102">
        <v>0</v>
      </c>
      <c r="C51" s="46">
        <v>0</v>
      </c>
      <c r="D51" s="46">
        <v>0</v>
      </c>
      <c r="E51" s="46">
        <v>0</v>
      </c>
      <c r="F51" s="46">
        <v>0</v>
      </c>
      <c r="G51" s="103">
        <f t="shared" si="6"/>
        <v>0</v>
      </c>
      <c r="H51" s="104">
        <f t="shared" si="8"/>
        <v>0</v>
      </c>
      <c r="I51" s="49">
        <f>+IF(H51=0,0,J51/H51)</f>
        <v>0</v>
      </c>
      <c r="J51" s="23">
        <v>0</v>
      </c>
      <c r="M51" s="101"/>
      <c r="N51" s="101"/>
      <c r="O51" s="101"/>
      <c r="P51" s="101"/>
      <c r="Q51" s="101"/>
      <c r="R51" s="101"/>
      <c r="S51" s="101"/>
      <c r="T51" s="101"/>
    </row>
    <row r="52" spans="1:20" ht="21" customHeight="1">
      <c r="A52" s="109" t="s">
        <v>30</v>
      </c>
      <c r="B52" s="51">
        <f aca="true" t="shared" si="9" ref="B52:H52">SUM(B37:B51)</f>
        <v>2921.8802079500006</v>
      </c>
      <c r="C52" s="27">
        <f t="shared" si="9"/>
        <v>2997.4706100299995</v>
      </c>
      <c r="D52" s="27">
        <f t="shared" si="9"/>
        <v>467.75195649</v>
      </c>
      <c r="E52" s="27">
        <f t="shared" si="9"/>
        <v>0</v>
      </c>
      <c r="F52" s="27">
        <f t="shared" si="9"/>
        <v>173.05727811034754</v>
      </c>
      <c r="G52" s="110">
        <f t="shared" si="9"/>
        <v>6560.160052580348</v>
      </c>
      <c r="H52" s="26">
        <f t="shared" si="9"/>
        <v>6560.160052580348</v>
      </c>
      <c r="I52" s="49">
        <f>+IF(H52=0,0,J52/H52)</f>
        <v>52.217676257953514</v>
      </c>
      <c r="J52" s="31">
        <f>SUM(J37:J51)</f>
        <v>342556.3138259999</v>
      </c>
      <c r="M52" s="101"/>
      <c r="N52" s="101"/>
      <c r="O52" s="101"/>
      <c r="P52" s="101"/>
      <c r="Q52" s="101"/>
      <c r="R52" s="101"/>
      <c r="S52" s="101"/>
      <c r="T52" s="101"/>
    </row>
    <row r="53" spans="1:20" ht="35.25" customHeight="1">
      <c r="A53" s="111"/>
      <c r="B53" s="112"/>
      <c r="C53" s="112"/>
      <c r="D53" s="112"/>
      <c r="E53" s="112"/>
      <c r="F53" s="112"/>
      <c r="G53" s="112"/>
      <c r="H53" s="112"/>
      <c r="I53" s="112"/>
      <c r="J53" s="113"/>
      <c r="M53" s="101"/>
      <c r="N53" s="101"/>
      <c r="O53" s="101"/>
      <c r="P53" s="101"/>
      <c r="Q53" s="101"/>
      <c r="R53" s="101"/>
      <c r="S53" s="101"/>
      <c r="T53" s="101"/>
    </row>
    <row r="54" spans="1:20" ht="34.5" customHeight="1">
      <c r="A54" s="114" t="s">
        <v>4</v>
      </c>
      <c r="B54" s="39" t="s">
        <v>31</v>
      </c>
      <c r="C54" s="40" t="s">
        <v>32</v>
      </c>
      <c r="D54" s="40" t="s">
        <v>8</v>
      </c>
      <c r="E54" s="40" t="s">
        <v>33</v>
      </c>
      <c r="F54" s="41" t="s">
        <v>9</v>
      </c>
      <c r="G54" s="115" t="s">
        <v>10</v>
      </c>
      <c r="H54" s="116" t="s">
        <v>11</v>
      </c>
      <c r="I54" s="40" t="s">
        <v>12</v>
      </c>
      <c r="J54" s="43" t="s">
        <v>13</v>
      </c>
      <c r="M54" s="101"/>
      <c r="N54" s="101"/>
      <c r="O54" s="101"/>
      <c r="P54" s="101"/>
      <c r="Q54" s="101"/>
      <c r="R54" s="101"/>
      <c r="S54" s="101"/>
      <c r="T54" s="101"/>
    </row>
    <row r="55" spans="1:20" ht="21" customHeight="1">
      <c r="A55" s="93" t="s">
        <v>34</v>
      </c>
      <c r="B55" s="117">
        <v>0</v>
      </c>
      <c r="C55" s="46"/>
      <c r="D55" s="46"/>
      <c r="E55" s="46"/>
      <c r="F55" s="47">
        <v>2.313835835453599</v>
      </c>
      <c r="G55" s="21">
        <f>+F55+B55</f>
        <v>2.313835835453599</v>
      </c>
      <c r="H55" s="104"/>
      <c r="I55" s="49"/>
      <c r="J55" s="50">
        <v>277.9034869999999</v>
      </c>
      <c r="K55" s="100"/>
      <c r="L55" s="100"/>
      <c r="M55" s="101"/>
      <c r="N55" s="101"/>
      <c r="O55" s="101"/>
      <c r="P55" s="101"/>
      <c r="Q55" s="101"/>
      <c r="R55" s="101"/>
      <c r="S55" s="101"/>
      <c r="T55" s="101"/>
    </row>
    <row r="56" spans="1:20" ht="21" customHeight="1">
      <c r="A56" s="93" t="s">
        <v>35</v>
      </c>
      <c r="B56" s="117">
        <v>0</v>
      </c>
      <c r="C56" s="46">
        <v>4.722000317270101</v>
      </c>
      <c r="D56" s="46">
        <v>0.15395441706611296</v>
      </c>
      <c r="E56" s="117">
        <v>0</v>
      </c>
      <c r="F56" s="47">
        <f>51.1320309899697-D56-C56</f>
        <v>46.25607625563349</v>
      </c>
      <c r="G56" s="21">
        <f>+SUM(B56:F56)</f>
        <v>51.1320309899697</v>
      </c>
      <c r="H56" s="104">
        <f>G56</f>
        <v>51.1320309899697</v>
      </c>
      <c r="I56" s="49">
        <f>+IF(H56=0,0,J56/H56)</f>
        <v>288.23946607736207</v>
      </c>
      <c r="J56" s="50">
        <v>14738.269311999997</v>
      </c>
      <c r="K56" s="100"/>
      <c r="L56" s="100"/>
      <c r="M56" s="101"/>
      <c r="N56" s="101"/>
      <c r="O56" s="101"/>
      <c r="P56" s="101"/>
      <c r="Q56" s="101"/>
      <c r="R56" s="101"/>
      <c r="S56" s="101"/>
      <c r="T56" s="101"/>
    </row>
    <row r="57" spans="1:10" s="37" customFormat="1" ht="21" customHeight="1">
      <c r="A57" s="109" t="s">
        <v>30</v>
      </c>
      <c r="B57" s="30">
        <f aca="true" t="shared" si="10" ref="B57:H57">+B55+B56</f>
        <v>0</v>
      </c>
      <c r="C57" s="27">
        <f t="shared" si="10"/>
        <v>4.722000317270101</v>
      </c>
      <c r="D57" s="27">
        <f t="shared" si="10"/>
        <v>0.15395441706611296</v>
      </c>
      <c r="E57" s="27">
        <f t="shared" si="10"/>
        <v>0</v>
      </c>
      <c r="F57" s="28">
        <f t="shared" si="10"/>
        <v>48.56991209108709</v>
      </c>
      <c r="G57" s="29">
        <f t="shared" si="10"/>
        <v>53.445866825423295</v>
      </c>
      <c r="H57" s="26">
        <f t="shared" si="10"/>
        <v>51.1320309899697</v>
      </c>
      <c r="I57" s="52">
        <f>+IF(H57=0,0,J57/H57)</f>
        <v>293.67448365087705</v>
      </c>
      <c r="J57" s="31">
        <f>SUM(J55:J56)</f>
        <v>15016.172798999996</v>
      </c>
    </row>
    <row r="58" spans="1:20" ht="36" customHeight="1">
      <c r="A58" s="118"/>
      <c r="B58" s="119"/>
      <c r="C58" s="119"/>
      <c r="D58" s="119"/>
      <c r="E58" s="119"/>
      <c r="F58" s="119"/>
      <c r="G58" s="119"/>
      <c r="H58" s="112"/>
      <c r="I58" s="120"/>
      <c r="J58" s="121"/>
      <c r="M58" s="101"/>
      <c r="N58" s="101"/>
      <c r="O58" s="101"/>
      <c r="P58" s="101"/>
      <c r="Q58" s="101"/>
      <c r="R58" s="101"/>
      <c r="S58" s="101"/>
      <c r="T58" s="101"/>
    </row>
    <row r="59" spans="1:20" ht="28.5" customHeight="1">
      <c r="A59" s="122" t="s">
        <v>4</v>
      </c>
      <c r="B59" s="39" t="s">
        <v>31</v>
      </c>
      <c r="C59" s="40" t="s">
        <v>32</v>
      </c>
      <c r="D59" s="40" t="s">
        <v>8</v>
      </c>
      <c r="E59" s="40" t="s">
        <v>33</v>
      </c>
      <c r="F59" s="41" t="s">
        <v>9</v>
      </c>
      <c r="G59" s="115" t="s">
        <v>10</v>
      </c>
      <c r="H59" s="116" t="s">
        <v>11</v>
      </c>
      <c r="I59" s="40" t="s">
        <v>12</v>
      </c>
      <c r="J59" s="43" t="s">
        <v>13</v>
      </c>
      <c r="M59" s="101"/>
      <c r="N59" s="101"/>
      <c r="O59" s="101"/>
      <c r="P59" s="101"/>
      <c r="Q59" s="101"/>
      <c r="R59" s="101"/>
      <c r="S59" s="101"/>
      <c r="T59" s="101"/>
    </row>
    <row r="60" spans="1:20" ht="21" customHeight="1">
      <c r="A60" s="32" t="s">
        <v>36</v>
      </c>
      <c r="B60" s="117">
        <v>0</v>
      </c>
      <c r="C60" s="117">
        <v>0</v>
      </c>
      <c r="D60" s="46">
        <v>0</v>
      </c>
      <c r="E60" s="46">
        <v>0.5584891</v>
      </c>
      <c r="F60" s="47">
        <v>4.362465345667001</v>
      </c>
      <c r="G60" s="21">
        <f>SUM(B60:F60)</f>
        <v>4.920954445667001</v>
      </c>
      <c r="H60" s="104">
        <f>G60</f>
        <v>4.920954445667001</v>
      </c>
      <c r="I60" s="49">
        <f>+IF(H60=0,0,J60/H60)</f>
        <v>112.09022865181913</v>
      </c>
      <c r="J60" s="50">
        <v>551.590909</v>
      </c>
      <c r="K60" s="100"/>
      <c r="L60" s="100"/>
      <c r="M60" s="101"/>
      <c r="N60" s="101"/>
      <c r="O60" s="101"/>
      <c r="P60" s="101"/>
      <c r="Q60" s="101"/>
      <c r="R60" s="101"/>
      <c r="S60" s="101"/>
      <c r="T60" s="101"/>
    </row>
    <row r="61" spans="1:20" s="19" customFormat="1" ht="21" customHeight="1">
      <c r="A61" s="123" t="s">
        <v>30</v>
      </c>
      <c r="B61" s="124">
        <f aca="true" t="shared" si="11" ref="B61:H61">SUM(B60:B60)</f>
        <v>0</v>
      </c>
      <c r="C61" s="125">
        <f t="shared" si="11"/>
        <v>0</v>
      </c>
      <c r="D61" s="125">
        <f t="shared" si="11"/>
        <v>0</v>
      </c>
      <c r="E61" s="125">
        <f t="shared" si="11"/>
        <v>0.5584891</v>
      </c>
      <c r="F61" s="126">
        <v>0</v>
      </c>
      <c r="G61" s="127">
        <f t="shared" si="11"/>
        <v>4.920954445667001</v>
      </c>
      <c r="H61" s="128">
        <f t="shared" si="11"/>
        <v>4.920954445667001</v>
      </c>
      <c r="I61" s="129">
        <f>+IF(H61=0,0,J61/H61)</f>
        <v>112.09022865181913</v>
      </c>
      <c r="J61" s="130">
        <f>J60</f>
        <v>551.590909</v>
      </c>
      <c r="M61" s="37"/>
      <c r="N61" s="37"/>
      <c r="O61" s="37"/>
      <c r="P61" s="37"/>
      <c r="Q61" s="37"/>
      <c r="R61" s="37"/>
      <c r="S61" s="37"/>
      <c r="T61" s="37"/>
    </row>
    <row r="62" spans="1:20" ht="21" customHeight="1" thickBot="1">
      <c r="A62" s="118"/>
      <c r="B62" s="78"/>
      <c r="C62" s="78"/>
      <c r="D62" s="78"/>
      <c r="E62" s="78"/>
      <c r="F62" s="78"/>
      <c r="G62" s="79"/>
      <c r="H62" s="80"/>
      <c r="I62" s="81"/>
      <c r="J62" s="131"/>
      <c r="M62" s="101"/>
      <c r="N62" s="101"/>
      <c r="O62" s="101"/>
      <c r="P62" s="101"/>
      <c r="Q62" s="101"/>
      <c r="R62" s="101"/>
      <c r="S62" s="101"/>
      <c r="T62" s="101"/>
    </row>
    <row r="63" spans="1:10" s="37" customFormat="1" ht="18.75" thickBot="1" thickTop="1">
      <c r="A63" s="165" t="s">
        <v>53</v>
      </c>
      <c r="B63" s="166"/>
      <c r="C63" s="166"/>
      <c r="D63" s="166"/>
      <c r="E63" s="166"/>
      <c r="F63" s="166"/>
      <c r="G63" s="166"/>
      <c r="H63" s="83">
        <f>H61+H57+H52</f>
        <v>6616.213038015984</v>
      </c>
      <c r="I63" s="84">
        <f>+IF(H63=0,0,J63/H63)</f>
        <v>54.12825667436356</v>
      </c>
      <c r="J63" s="132">
        <f>J61+J57+J52</f>
        <v>358124.0775339999</v>
      </c>
    </row>
    <row r="64" spans="1:20" ht="18.75" customHeight="1" thickBot="1" thickTop="1">
      <c r="A64" s="118"/>
      <c r="B64" s="78"/>
      <c r="C64" s="78"/>
      <c r="D64" s="78"/>
      <c r="E64" s="78"/>
      <c r="F64" s="78"/>
      <c r="G64" s="78"/>
      <c r="H64" s="81"/>
      <c r="I64" s="81"/>
      <c r="J64" s="133"/>
      <c r="M64" s="101"/>
      <c r="N64" s="101"/>
      <c r="O64" s="101"/>
      <c r="P64" s="101"/>
      <c r="Q64" s="101"/>
      <c r="R64" s="101"/>
      <c r="S64" s="101"/>
      <c r="T64" s="101"/>
    </row>
    <row r="65" spans="1:20" ht="15.75" customHeight="1">
      <c r="A65" s="167" t="s">
        <v>54</v>
      </c>
      <c r="B65" s="168"/>
      <c r="C65" s="168"/>
      <c r="D65" s="168"/>
      <c r="E65" s="168"/>
      <c r="F65" s="168"/>
      <c r="G65" s="168"/>
      <c r="H65" s="173" t="s">
        <v>3</v>
      </c>
      <c r="I65" s="174"/>
      <c r="J65" s="175"/>
      <c r="M65" s="101"/>
      <c r="N65" s="101"/>
      <c r="O65" s="101"/>
      <c r="P65" s="101"/>
      <c r="Q65" s="101"/>
      <c r="R65" s="101"/>
      <c r="S65" s="101"/>
      <c r="T65" s="101"/>
    </row>
    <row r="66" spans="1:20" ht="20.25" customHeight="1">
      <c r="A66" s="169"/>
      <c r="B66" s="170"/>
      <c r="C66" s="170"/>
      <c r="D66" s="170"/>
      <c r="E66" s="170"/>
      <c r="F66" s="170"/>
      <c r="G66" s="170"/>
      <c r="H66" s="134" t="s">
        <v>11</v>
      </c>
      <c r="I66" s="135"/>
      <c r="J66" s="136" t="s">
        <v>13</v>
      </c>
      <c r="M66" s="101"/>
      <c r="N66" s="101"/>
      <c r="O66" s="101"/>
      <c r="P66" s="101"/>
      <c r="Q66" s="101"/>
      <c r="R66" s="101"/>
      <c r="S66" s="101"/>
      <c r="T66" s="101"/>
    </row>
    <row r="67" spans="1:20" ht="18" thickBot="1">
      <c r="A67" s="171"/>
      <c r="B67" s="172"/>
      <c r="C67" s="172"/>
      <c r="D67" s="172"/>
      <c r="E67" s="172"/>
      <c r="F67" s="172"/>
      <c r="G67" s="172"/>
      <c r="H67" s="137">
        <f>H33-H63</f>
        <v>1431.1432920030666</v>
      </c>
      <c r="I67" s="138"/>
      <c r="J67" s="139">
        <f>J33-J63</f>
        <v>-91621.54294399987</v>
      </c>
      <c r="M67" s="101"/>
      <c r="N67" s="101"/>
      <c r="O67" s="101"/>
      <c r="P67" s="101"/>
      <c r="Q67" s="101"/>
      <c r="R67" s="101"/>
      <c r="S67" s="101"/>
      <c r="T67" s="101"/>
    </row>
    <row r="68" spans="1:20" s="143" customFormat="1" ht="33.75" customHeight="1">
      <c r="A68" s="140"/>
      <c r="B68" s="141"/>
      <c r="C68" s="141"/>
      <c r="D68" s="141"/>
      <c r="E68" s="141"/>
      <c r="F68" s="141"/>
      <c r="G68" s="141"/>
      <c r="H68" s="142"/>
      <c r="I68" s="142"/>
      <c r="J68" s="142"/>
      <c r="M68" s="144"/>
      <c r="N68" s="144"/>
      <c r="O68" s="144"/>
      <c r="P68" s="144"/>
      <c r="Q68" s="144"/>
      <c r="R68" s="144"/>
      <c r="S68" s="144"/>
      <c r="T68" s="144"/>
    </row>
    <row r="69" spans="1:20" s="143" customFormat="1" ht="15.75" customHeight="1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M69" s="144"/>
      <c r="N69" s="144"/>
      <c r="O69" s="144"/>
      <c r="P69" s="144"/>
      <c r="Q69" s="144"/>
      <c r="R69" s="144"/>
      <c r="S69" s="144"/>
      <c r="T69" s="144"/>
    </row>
    <row r="70" spans="1:10" s="143" customFormat="1" ht="15">
      <c r="A70" s="145"/>
      <c r="B70" s="146"/>
      <c r="C70" s="146"/>
      <c r="D70" s="146"/>
      <c r="E70" s="146"/>
      <c r="F70" s="146"/>
      <c r="G70" s="146"/>
      <c r="H70" s="146"/>
      <c r="I70" s="146"/>
      <c r="J70" s="146"/>
    </row>
    <row r="71" spans="1:10" s="143" customFormat="1" ht="15">
      <c r="A71" s="147"/>
      <c r="B71" s="148"/>
      <c r="C71" s="149"/>
      <c r="D71" s="149"/>
      <c r="E71" s="149"/>
      <c r="F71" s="149"/>
      <c r="G71" s="149"/>
      <c r="H71" s="146"/>
      <c r="I71" s="146"/>
      <c r="J71" s="146"/>
    </row>
    <row r="72" spans="1:10" ht="15">
      <c r="A72" s="147"/>
      <c r="B72" s="148"/>
      <c r="C72" s="149"/>
      <c r="D72" s="149"/>
      <c r="E72" s="149"/>
      <c r="F72" s="149"/>
      <c r="G72" s="149"/>
      <c r="H72" s="146"/>
      <c r="I72" s="146"/>
      <c r="J72" s="146"/>
    </row>
    <row r="73" spans="1:11" ht="15">
      <c r="A73" s="150"/>
      <c r="B73" s="151"/>
      <c r="C73" s="151"/>
      <c r="D73" s="151"/>
      <c r="E73" s="151"/>
      <c r="F73" s="151"/>
      <c r="G73" s="151"/>
      <c r="H73" s="152"/>
      <c r="I73" s="152"/>
      <c r="J73" s="152"/>
      <c r="K73" s="101"/>
    </row>
    <row r="74" spans="1:11" ht="15">
      <c r="A74" s="150"/>
      <c r="B74" s="150"/>
      <c r="C74" s="151"/>
      <c r="D74" s="153"/>
      <c r="E74" s="151"/>
      <c r="F74" s="153"/>
      <c r="G74" s="153"/>
      <c r="H74" s="151"/>
      <c r="I74" s="152"/>
      <c r="J74" s="152"/>
      <c r="K74" s="101"/>
    </row>
    <row r="75" spans="1:11" ht="26.25" customHeight="1">
      <c r="A75" s="150"/>
      <c r="B75" s="154"/>
      <c r="C75" s="154"/>
      <c r="D75" s="155"/>
      <c r="E75" s="155"/>
      <c r="F75" s="155"/>
      <c r="G75" s="155"/>
      <c r="H75" s="155"/>
      <c r="I75" s="154"/>
      <c r="J75" s="152"/>
      <c r="K75" s="101"/>
    </row>
    <row r="76" spans="1:11" ht="15">
      <c r="A76" s="150"/>
      <c r="B76" s="156"/>
      <c r="C76" s="154"/>
      <c r="D76" s="157"/>
      <c r="E76" s="154"/>
      <c r="F76" s="157"/>
      <c r="G76" s="157"/>
      <c r="H76" s="154"/>
      <c r="I76" s="154"/>
      <c r="J76" s="158"/>
      <c r="K76" s="101"/>
    </row>
    <row r="77" spans="1:11" ht="15">
      <c r="A77" s="158"/>
      <c r="B77" s="151"/>
      <c r="C77" s="151"/>
      <c r="D77" s="159"/>
      <c r="E77" s="159"/>
      <c r="F77" s="159"/>
      <c r="G77" s="159"/>
      <c r="H77" s="151"/>
      <c r="I77" s="151"/>
      <c r="J77" s="160"/>
      <c r="K77" s="161"/>
    </row>
    <row r="78" spans="1:11" ht="15">
      <c r="A78" s="158"/>
      <c r="B78" s="151"/>
      <c r="C78" s="151"/>
      <c r="D78" s="159"/>
      <c r="E78" s="159"/>
      <c r="F78" s="159"/>
      <c r="G78" s="159"/>
      <c r="H78" s="151"/>
      <c r="I78" s="151"/>
      <c r="J78" s="160"/>
      <c r="K78" s="162"/>
    </row>
    <row r="79" spans="1:11" ht="15">
      <c r="A79" s="150"/>
      <c r="B79" s="151"/>
      <c r="C79" s="151"/>
      <c r="D79" s="159"/>
      <c r="E79" s="151"/>
      <c r="F79" s="159"/>
      <c r="G79" s="159"/>
      <c r="H79" s="151"/>
      <c r="I79" s="151"/>
      <c r="J79" s="152"/>
      <c r="K79" s="101"/>
    </row>
    <row r="80" spans="1:11" ht="15">
      <c r="A80" s="150"/>
      <c r="B80" s="163"/>
      <c r="C80" s="154"/>
      <c r="D80" s="155"/>
      <c r="E80" s="155"/>
      <c r="F80" s="155"/>
      <c r="G80" s="155"/>
      <c r="H80" s="155"/>
      <c r="I80" s="154"/>
      <c r="J80" s="152"/>
      <c r="K80" s="101"/>
    </row>
    <row r="81" spans="1:11" ht="15">
      <c r="A81" s="150"/>
      <c r="B81" s="151"/>
      <c r="C81" s="153"/>
      <c r="D81" s="153"/>
      <c r="E81" s="153"/>
      <c r="F81" s="153"/>
      <c r="G81" s="151"/>
      <c r="H81" s="152"/>
      <c r="I81" s="152"/>
      <c r="J81" s="152"/>
      <c r="K81" s="101"/>
    </row>
    <row r="82" spans="2:7" ht="15">
      <c r="B82" s="151"/>
      <c r="C82" s="153"/>
      <c r="D82" s="153"/>
      <c r="E82" s="153"/>
      <c r="F82" s="153"/>
      <c r="G82" s="151"/>
    </row>
    <row r="83" spans="2:7" ht="15">
      <c r="B83" s="151"/>
      <c r="C83" s="153"/>
      <c r="D83" s="153"/>
      <c r="E83" s="153"/>
      <c r="F83" s="153"/>
      <c r="G83" s="151"/>
    </row>
    <row r="84" spans="2:7" ht="15">
      <c r="B84" s="151"/>
      <c r="C84" s="153"/>
      <c r="D84" s="153"/>
      <c r="E84" s="153"/>
      <c r="F84" s="153"/>
      <c r="G84" s="151"/>
    </row>
    <row r="85" spans="2:7" ht="15">
      <c r="B85" s="151"/>
      <c r="C85" s="153"/>
      <c r="D85" s="153"/>
      <c r="E85" s="153"/>
      <c r="F85" s="153"/>
      <c r="G85" s="151"/>
    </row>
    <row r="86" spans="2:7" ht="15">
      <c r="B86" s="151"/>
      <c r="C86" s="153"/>
      <c r="D86" s="153"/>
      <c r="E86" s="153"/>
      <c r="F86" s="153"/>
      <c r="G86" s="151"/>
    </row>
    <row r="87" spans="2:7" ht="15">
      <c r="B87" s="151"/>
      <c r="C87" s="153"/>
      <c r="D87" s="153"/>
      <c r="E87" s="153"/>
      <c r="F87" s="153"/>
      <c r="G87" s="151"/>
    </row>
    <row r="88" spans="2:7" ht="15">
      <c r="B88" s="151"/>
      <c r="C88" s="153"/>
      <c r="D88" s="153"/>
      <c r="E88" s="153"/>
      <c r="F88" s="153"/>
      <c r="G88" s="151"/>
    </row>
    <row r="89" spans="2:7" ht="15">
      <c r="B89" s="151"/>
      <c r="C89" s="153"/>
      <c r="D89" s="153"/>
      <c r="E89" s="153"/>
      <c r="F89" s="153"/>
      <c r="G89" s="151"/>
    </row>
    <row r="90" spans="2:7" ht="15">
      <c r="B90" s="151"/>
      <c r="C90" s="153"/>
      <c r="D90" s="153"/>
      <c r="E90" s="153"/>
      <c r="F90" s="153"/>
      <c r="G90" s="151"/>
    </row>
    <row r="91" spans="2:7" ht="15">
      <c r="B91" s="151"/>
      <c r="C91" s="153"/>
      <c r="D91" s="153"/>
      <c r="E91" s="153"/>
      <c r="F91" s="153"/>
      <c r="G91" s="151"/>
    </row>
    <row r="92" spans="2:7" ht="15">
      <c r="B92" s="151"/>
      <c r="C92" s="151"/>
      <c r="D92" s="151"/>
      <c r="E92" s="151"/>
      <c r="F92" s="151"/>
      <c r="G92" s="151"/>
    </row>
    <row r="93" spans="2:7" ht="15">
      <c r="B93" s="151"/>
      <c r="C93" s="151"/>
      <c r="D93" s="151"/>
      <c r="E93" s="151"/>
      <c r="F93" s="151"/>
      <c r="G93" s="151"/>
    </row>
    <row r="94" spans="2:7" ht="15">
      <c r="B94" s="151"/>
      <c r="C94" s="151"/>
      <c r="D94" s="151"/>
      <c r="E94" s="151"/>
      <c r="F94" s="151"/>
      <c r="G94" s="151"/>
    </row>
    <row r="95" spans="2:7" ht="15">
      <c r="B95" s="151"/>
      <c r="C95" s="151"/>
      <c r="D95" s="151"/>
      <c r="E95" s="151"/>
      <c r="F95" s="151"/>
      <c r="G95" s="151"/>
    </row>
  </sheetData>
  <sheetProtection/>
  <mergeCells count="10">
    <mergeCell ref="A63:G63"/>
    <mergeCell ref="A65:G67"/>
    <mergeCell ref="H65:J65"/>
    <mergeCell ref="A69:J69"/>
    <mergeCell ref="A2:J2"/>
    <mergeCell ref="B4:G4"/>
    <mergeCell ref="H4:J4"/>
    <mergeCell ref="A33:G33"/>
    <mergeCell ref="B35:G35"/>
    <mergeCell ref="H35:J35"/>
  </mergeCells>
  <printOptions horizontalCentered="1" verticalCentered="1"/>
  <pageMargins left="0.5511811023622047" right="0.7480314960629921" top="0.6299212598425197" bottom="0.6299212598425197" header="0.3937007874015748" footer="0"/>
  <pageSetup horizontalDpi="300" verticalDpi="300" orientation="landscape" paperSize="9" scale="52" r:id="rId1"/>
  <headerFooter alignWithMargins="0">
    <oddFooter>&amp;LFuente: ADUANAS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TEMP_DGH54</cp:lastModifiedBy>
  <dcterms:created xsi:type="dcterms:W3CDTF">2017-07-13T14:55:42Z</dcterms:created>
  <dcterms:modified xsi:type="dcterms:W3CDTF">2017-07-13T15:23:06Z</dcterms:modified>
  <cp:category/>
  <cp:version/>
  <cp:contentType/>
  <cp:contentStatus/>
</cp:coreProperties>
</file>