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80" windowHeight="9855" activeTab="0"/>
  </bookViews>
  <sheets>
    <sheet name="INVENTARIO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<sst xmlns="http://schemas.openxmlformats.org/spreadsheetml/2006/main" count="92" uniqueCount="84">
  <si>
    <t>INVENTARIOS EN REFINERÍAS - MBLS</t>
  </si>
  <si>
    <t>AL 31 DE JULIO 2017</t>
  </si>
  <si>
    <t>Talara</t>
  </si>
  <si>
    <t>Conchán</t>
  </si>
  <si>
    <t>Iquitos</t>
  </si>
  <si>
    <t>El Milagro</t>
  </si>
  <si>
    <t>Pucallpa</t>
  </si>
  <si>
    <t>La Pampilla</t>
  </si>
  <si>
    <t>Total Nacional</t>
  </si>
  <si>
    <t>MBLS</t>
  </si>
  <si>
    <t>Petróleo crudo</t>
  </si>
  <si>
    <t>Productos en Proceso</t>
  </si>
  <si>
    <t>Nafta Liviana / Primaria</t>
  </si>
  <si>
    <t>Nafta Pesada</t>
  </si>
  <si>
    <t>Nafta Virgen</t>
  </si>
  <si>
    <t>HAS</t>
  </si>
  <si>
    <t>Solvente RC/MC</t>
  </si>
  <si>
    <t>Gasolina Natural</t>
  </si>
  <si>
    <t>Crudo Reducido (Residual de primaria)</t>
  </si>
  <si>
    <t>Gasoleo Liviano / Pesado (de vacío)</t>
  </si>
  <si>
    <t>Gasoleo de Alta Viscosidad</t>
  </si>
  <si>
    <t>Slop</t>
  </si>
  <si>
    <t>Slop Wax</t>
  </si>
  <si>
    <t>Gasolina Base/Primaria</t>
  </si>
  <si>
    <t>Nafta Craqueada/UCC</t>
  </si>
  <si>
    <t>Material de Corte</t>
  </si>
  <si>
    <t>Petróleo Residual</t>
  </si>
  <si>
    <t xml:space="preserve">  </t>
  </si>
  <si>
    <t>Residual Asfáltico</t>
  </si>
  <si>
    <t>Residuales</t>
  </si>
  <si>
    <t>Aceite Cíclico Ligero/Pesado</t>
  </si>
  <si>
    <t>Aceite Clarificado</t>
  </si>
  <si>
    <t>Butano</t>
  </si>
  <si>
    <t>Fondos PV II</t>
  </si>
  <si>
    <t>Fondos de Vacío</t>
  </si>
  <si>
    <t>Diesel Ligero</t>
  </si>
  <si>
    <t>Destilados para mezcla (DPM)</t>
  </si>
  <si>
    <t>Productos en Lineas y Equipos</t>
  </si>
  <si>
    <t>Gasolina no terminadas</t>
  </si>
  <si>
    <t>Kerosene</t>
  </si>
  <si>
    <t>Diesel 2</t>
  </si>
  <si>
    <t>Diesel 2 S50</t>
  </si>
  <si>
    <t>Productos Terminados</t>
  </si>
  <si>
    <t>GLP</t>
  </si>
  <si>
    <t>Gasolina 98 BA</t>
  </si>
  <si>
    <t>Gasolina 97 Octanos - Sin Plomo</t>
  </si>
  <si>
    <t>Gasolina 95 Octanos - Sin Plomo</t>
  </si>
  <si>
    <t>Gasolina 90 Octanos - Sin Plomo</t>
  </si>
  <si>
    <t>Gasolina 84 Octanos - Sin Plomo</t>
  </si>
  <si>
    <t>Gasohol 95</t>
  </si>
  <si>
    <t>Gasohol 90</t>
  </si>
  <si>
    <t>Gasohol 84</t>
  </si>
  <si>
    <t>Turbo Jet A-1</t>
  </si>
  <si>
    <t>Turbo Jet JP-5</t>
  </si>
  <si>
    <t>Diesel B2 (Biodiesel)</t>
  </si>
  <si>
    <t>Diesel B2(S-50) / con aditivo</t>
  </si>
  <si>
    <t xml:space="preserve">Diesel B5 </t>
  </si>
  <si>
    <t>Diesel B5 (S-50)</t>
  </si>
  <si>
    <t>Diesel Marino</t>
  </si>
  <si>
    <t>I.F.O. / M.G.O./ M.F.O.</t>
  </si>
  <si>
    <t>Petroleo Industrial Nº 5</t>
  </si>
  <si>
    <t>Petróleo Industrial N° 6</t>
  </si>
  <si>
    <t>Petróleo Industrial 500</t>
  </si>
  <si>
    <t>Asfalto Líquido</t>
  </si>
  <si>
    <t>Asfalto Sólido</t>
  </si>
  <si>
    <t>Solvente 1</t>
  </si>
  <si>
    <t>Solvente 3</t>
  </si>
  <si>
    <t>Naftoil Industrial Premium</t>
  </si>
  <si>
    <t>Gasolina Primaria Exportación</t>
  </si>
  <si>
    <t>Acido Nafténico</t>
  </si>
  <si>
    <t>Productos Adquiridos</t>
  </si>
  <si>
    <t>Nafta Craqueada de Importación</t>
  </si>
  <si>
    <t>-</t>
  </si>
  <si>
    <t>Condensado Camisea</t>
  </si>
  <si>
    <t>HOGBS</t>
  </si>
  <si>
    <t>Gasol. alto Oct. Imp.</t>
  </si>
  <si>
    <t>Alcohol Carburante</t>
  </si>
  <si>
    <t>Alcohol Carburante Imp.</t>
  </si>
  <si>
    <t xml:space="preserve">Biodiesel B 100 </t>
  </si>
  <si>
    <t>Biodiesel B 100 (FAME) Imp.</t>
  </si>
  <si>
    <t>Ultra Low Sulphur Diesel</t>
  </si>
  <si>
    <t>Etanol</t>
  </si>
  <si>
    <t>GOV</t>
  </si>
  <si>
    <t>Diesel 2 (50 PPM) Imp.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</si>
</sst>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_-;\-* #,##0.00_-;_-* &quot;-&quot;??_-;_-@_-"/>
    <numFmt numFmtId="165" formatCode="_-* #,##0.00\ _P_t_s_-;\-* #,##0.00\ _P_t_s_-;_-* &quot;-&quot;??\ _P_t_s_-;_-@_-"/>
    <numFmt numFmtId="166" formatCode="_-* #,##0\ _P_t_s_-;\-* #,##0\ _P_t_s_-;_-* &quot;-&quot;\ _P_t_s_-;_-@_-"/>
    <numFmt numFmtId="167" formatCode="_-* #,##0.000_-;\-* #,##0.000_-;_-* &quot;-&quot;??_-;_-@_-"/>
    <numFmt numFmtId="168" formatCode="_-* #,##0.0000_-;\-* #,##0.0000_-;_-* &quot;-&quot;??_-;_-@_-"/>
    <numFmt numFmtId="169" formatCode="_-* #,##0_-;\-* #,##0_-;_-* &quot;-&quot;??_-;_-@_-"/>
    <numFmt numFmtId="170" formatCode="_-* #,##0.0_-;\-* #,##0.0_-;_-* &quot;-&quot;??_-;_-@_-"/>
    <numFmt numFmtId="171" formatCode="#,##0.000"/>
    <numFmt numFmtId="172" formatCode="0.000"/>
    <numFmt numFmtId="173" formatCode="_([$€-2]\ * #,##0.00_);_([$€-2]\ * \(#,##0.00\);_([$€-2]\ * &quot;-&quot;??_)"/>
    <numFmt numFmtId="174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b/>
      <sz val="10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u val="single"/>
      <sz val="10"/>
      <name val="Arial Narrow"/>
      <family val="2"/>
    </font>
    <font>
      <sz val="1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11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7" fillId="3" borderId="0" applyNumberFormat="0" applyBorder="0" applyAlignment="0" applyProtection="0"/>
    <xf numFmtId="0" fontId="28" fillId="38" borderId="0" applyNumberFormat="0" applyBorder="0" applyAlignment="0" applyProtection="0"/>
    <xf numFmtId="0" fontId="11" fillId="39" borderId="1" applyNumberFormat="0" applyAlignment="0" applyProtection="0"/>
    <xf numFmtId="0" fontId="29" fillId="40" borderId="2" applyNumberFormat="0" applyAlignment="0" applyProtection="0"/>
    <xf numFmtId="0" fontId="30" fillId="41" borderId="3" applyNumberFormat="0" applyAlignment="0" applyProtection="0"/>
    <xf numFmtId="0" fontId="31" fillId="0" borderId="4" applyNumberFormat="0" applyFill="0" applyAlignment="0" applyProtection="0"/>
    <xf numFmtId="0" fontId="13" fillId="42" borderId="5" applyNumberFormat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33" fillId="49" borderId="2" applyNumberFormat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34" fillId="50" borderId="0" applyNumberFormat="0" applyBorder="0" applyAlignment="0" applyProtection="0"/>
    <xf numFmtId="0" fontId="9" fillId="7" borderId="1" applyNumberFormat="0" applyAlignment="0" applyProtection="0"/>
    <xf numFmtId="0" fontId="12" fillId="0" borderId="9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4" fontId="0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5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6" fillId="52" borderId="10" applyNumberFormat="0" applyFont="0" applyAlignment="0" applyProtection="0"/>
    <xf numFmtId="0" fontId="0" fillId="53" borderId="11" applyNumberFormat="0" applyFont="0" applyAlignment="0" applyProtection="0"/>
    <xf numFmtId="0" fontId="0" fillId="53" borderId="11" applyNumberFormat="0" applyFont="0" applyAlignment="0" applyProtection="0"/>
    <xf numFmtId="0" fontId="10" fillId="39" borderId="12" applyNumberFormat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40" borderId="1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32" fillId="0" borderId="16" applyNumberFormat="0" applyFill="0" applyAlignment="0" applyProtection="0"/>
    <xf numFmtId="0" fontId="42" fillId="0" borderId="17" applyNumberFormat="0" applyFill="0" applyAlignment="0" applyProtection="0"/>
    <xf numFmtId="0" fontId="1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164" fontId="19" fillId="0" borderId="0" xfId="97" applyNumberFormat="1" applyFont="1" applyBorder="1">
      <alignment/>
      <protection/>
    </xf>
    <xf numFmtId="164" fontId="19" fillId="0" borderId="0" xfId="97" applyNumberFormat="1" applyFont="1" applyBorder="1" applyAlignment="1">
      <alignment horizontal="center" vertical="center"/>
      <protection/>
    </xf>
    <xf numFmtId="164" fontId="19" fillId="0" borderId="0" xfId="97" applyNumberFormat="1" applyFont="1" applyFill="1">
      <alignment/>
      <protection/>
    </xf>
    <xf numFmtId="164" fontId="19" fillId="0" borderId="0" xfId="97" applyNumberFormat="1" applyFont="1">
      <alignment/>
      <protection/>
    </xf>
    <xf numFmtId="164" fontId="20" fillId="0" borderId="0" xfId="97" applyNumberFormat="1" applyFont="1" applyBorder="1" applyAlignment="1">
      <alignment horizontal="center" vertical="center"/>
      <protection/>
    </xf>
    <xf numFmtId="49" fontId="20" fillId="0" borderId="0" xfId="97" applyNumberFormat="1" applyFont="1" applyBorder="1" applyAlignment="1">
      <alignment horizontal="center" vertical="center"/>
      <protection/>
    </xf>
    <xf numFmtId="164" fontId="19" fillId="0" borderId="0" xfId="98" applyNumberFormat="1" applyFont="1" applyAlignment="1">
      <alignment horizontal="center" vertical="center"/>
      <protection/>
    </xf>
    <xf numFmtId="164" fontId="19" fillId="0" borderId="0" xfId="97" applyNumberFormat="1" applyFont="1" applyAlignment="1">
      <alignment horizontal="center" vertical="center"/>
      <protection/>
    </xf>
    <xf numFmtId="164" fontId="19" fillId="54" borderId="18" xfId="98" applyNumberFormat="1" applyFont="1" applyFill="1" applyBorder="1" applyAlignment="1">
      <alignment horizontal="center" vertical="center"/>
      <protection/>
    </xf>
    <xf numFmtId="164" fontId="19" fillId="54" borderId="18" xfId="98" applyNumberFormat="1" applyFont="1" applyFill="1" applyBorder="1" applyAlignment="1">
      <alignment horizontal="center" vertical="center"/>
      <protection/>
    </xf>
    <xf numFmtId="164" fontId="19" fillId="0" borderId="0" xfId="97" applyNumberFormat="1" applyFont="1" applyFill="1" applyBorder="1" applyAlignment="1">
      <alignment horizontal="center"/>
      <protection/>
    </xf>
    <xf numFmtId="164" fontId="19" fillId="54" borderId="19" xfId="98" applyNumberFormat="1" applyFont="1" applyFill="1" applyBorder="1" applyAlignment="1">
      <alignment horizontal="center" vertical="center"/>
      <protection/>
    </xf>
    <xf numFmtId="164" fontId="19" fillId="54" borderId="20" xfId="98" applyNumberFormat="1" applyFont="1" applyFill="1" applyBorder="1" applyAlignment="1">
      <alignment horizontal="center" vertical="center"/>
      <protection/>
    </xf>
    <xf numFmtId="164" fontId="19" fillId="0" borderId="21" xfId="97" applyNumberFormat="1" applyFont="1" applyFill="1" applyBorder="1" applyAlignment="1">
      <alignment horizontal="left"/>
      <protection/>
    </xf>
    <xf numFmtId="164" fontId="21" fillId="0" borderId="22" xfId="91" applyNumberFormat="1" applyFont="1" applyFill="1" applyBorder="1" applyAlignment="1">
      <alignment horizontal="center" vertical="center"/>
    </xf>
    <xf numFmtId="164" fontId="22" fillId="0" borderId="23" xfId="91" applyNumberFormat="1" applyFont="1" applyFill="1" applyBorder="1" applyAlignment="1">
      <alignment horizontal="center" vertical="center"/>
    </xf>
    <xf numFmtId="164" fontId="21" fillId="0" borderId="23" xfId="91" applyNumberFormat="1" applyFont="1" applyFill="1" applyBorder="1" applyAlignment="1">
      <alignment horizontal="center" vertical="center"/>
    </xf>
    <xf numFmtId="164" fontId="21" fillId="0" borderId="24" xfId="91" applyNumberFormat="1" applyFont="1" applyFill="1" applyBorder="1" applyAlignment="1">
      <alignment horizontal="center" vertical="center"/>
    </xf>
    <xf numFmtId="164" fontId="19" fillId="0" borderId="21" xfId="88" applyNumberFormat="1" applyFont="1" applyFill="1" applyBorder="1" applyAlignment="1">
      <alignment horizontal="center" vertical="center"/>
    </xf>
    <xf numFmtId="164" fontId="19" fillId="0" borderId="0" xfId="88" applyNumberFormat="1" applyFont="1" applyFill="1" applyBorder="1" applyAlignment="1">
      <alignment horizontal="center" vertical="center"/>
    </xf>
    <xf numFmtId="164" fontId="19" fillId="0" borderId="0" xfId="88" applyNumberFormat="1" applyFont="1" applyFill="1" applyBorder="1" applyAlignment="1">
      <alignment horizontal="center"/>
    </xf>
    <xf numFmtId="164" fontId="19" fillId="0" borderId="25" xfId="97" applyNumberFormat="1" applyFont="1" applyFill="1" applyBorder="1">
      <alignment/>
      <protection/>
    </xf>
    <xf numFmtId="164" fontId="23" fillId="0" borderId="0" xfId="88" applyNumberFormat="1" applyFont="1" applyFill="1" applyBorder="1" applyAlignment="1">
      <alignment horizontal="center" vertical="center"/>
    </xf>
    <xf numFmtId="164" fontId="19" fillId="0" borderId="0" xfId="97" applyNumberFormat="1" applyFont="1" applyFill="1" applyBorder="1" applyAlignment="1">
      <alignment horizontal="center" vertical="center"/>
      <protection/>
    </xf>
    <xf numFmtId="164" fontId="23" fillId="0" borderId="0" xfId="91" applyNumberFormat="1" applyFont="1" applyFill="1" applyBorder="1" applyAlignment="1">
      <alignment horizontal="center" vertical="center"/>
    </xf>
    <xf numFmtId="164" fontId="19" fillId="0" borderId="0" xfId="91" applyNumberFormat="1" applyFont="1" applyFill="1" applyBorder="1" applyAlignment="1">
      <alignment horizontal="center" vertical="center"/>
    </xf>
    <xf numFmtId="164" fontId="19" fillId="0" borderId="26" xfId="88" applyNumberFormat="1" applyFont="1" applyFill="1" applyBorder="1" applyAlignment="1">
      <alignment horizontal="center" vertical="center"/>
    </xf>
    <xf numFmtId="164" fontId="19" fillId="0" borderId="0" xfId="97" applyNumberFormat="1" applyFont="1" applyFill="1" applyBorder="1">
      <alignment/>
      <protection/>
    </xf>
    <xf numFmtId="164" fontId="22" fillId="0" borderId="0" xfId="97" applyNumberFormat="1" applyFont="1" applyFill="1" applyBorder="1">
      <alignment/>
      <protection/>
    </xf>
    <xf numFmtId="164" fontId="22" fillId="0" borderId="18" xfId="97" applyNumberFormat="1" applyFont="1" applyFill="1" applyBorder="1">
      <alignment/>
      <protection/>
    </xf>
    <xf numFmtId="164" fontId="21" fillId="0" borderId="27" xfId="89" applyNumberFormat="1" applyFont="1" applyFill="1" applyBorder="1" applyAlignment="1">
      <alignment horizontal="center" vertical="center"/>
    </xf>
    <xf numFmtId="164" fontId="21" fillId="0" borderId="28" xfId="88" applyNumberFormat="1" applyFont="1" applyFill="1" applyBorder="1" applyAlignment="1">
      <alignment horizontal="center" vertical="center"/>
    </xf>
    <xf numFmtId="164" fontId="21" fillId="0" borderId="29" xfId="88" applyNumberFormat="1" applyFont="1" applyFill="1" applyBorder="1" applyAlignment="1">
      <alignment horizontal="center" vertical="center"/>
    </xf>
    <xf numFmtId="164" fontId="19" fillId="0" borderId="30" xfId="88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164" fontId="22" fillId="0" borderId="20" xfId="97" applyNumberFormat="1" applyFont="1" applyFill="1" applyBorder="1">
      <alignment/>
      <protection/>
    </xf>
    <xf numFmtId="164" fontId="21" fillId="0" borderId="31" xfId="89" applyNumberFormat="1" applyFont="1" applyFill="1" applyBorder="1" applyAlignment="1">
      <alignment horizontal="center" vertical="center"/>
    </xf>
    <xf numFmtId="164" fontId="21" fillId="0" borderId="32" xfId="88" applyNumberFormat="1" applyFont="1" applyFill="1" applyBorder="1" applyAlignment="1">
      <alignment horizontal="center" vertical="center"/>
    </xf>
    <xf numFmtId="164" fontId="21" fillId="0" borderId="0" xfId="88" applyNumberFormat="1" applyFont="1" applyFill="1" applyBorder="1" applyAlignment="1">
      <alignment horizontal="center" vertical="center"/>
    </xf>
    <xf numFmtId="164" fontId="19" fillId="0" borderId="33" xfId="88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43" fontId="22" fillId="0" borderId="0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43" fontId="22" fillId="0" borderId="0" xfId="0" applyNumberFormat="1" applyFont="1" applyFill="1" applyBorder="1" applyAlignment="1">
      <alignment horizontal="center" vertical="center"/>
    </xf>
    <xf numFmtId="167" fontId="21" fillId="0" borderId="32" xfId="88" applyNumberFormat="1" applyFont="1" applyFill="1" applyBorder="1" applyAlignment="1">
      <alignment horizontal="center" vertical="center"/>
    </xf>
    <xf numFmtId="4" fontId="19" fillId="0" borderId="0" xfId="97" applyNumberFormat="1" applyFont="1">
      <alignment/>
      <protection/>
    </xf>
    <xf numFmtId="164" fontId="21" fillId="0" borderId="34" xfId="88" applyNumberFormat="1" applyFont="1" applyFill="1" applyBorder="1" applyAlignment="1">
      <alignment horizontal="center" vertical="center"/>
    </xf>
    <xf numFmtId="164" fontId="22" fillId="0" borderId="19" xfId="97" applyNumberFormat="1" applyFont="1" applyFill="1" applyBorder="1" applyAlignment="1">
      <alignment vertical="center"/>
      <protection/>
    </xf>
    <xf numFmtId="164" fontId="21" fillId="0" borderId="35" xfId="89" applyNumberFormat="1" applyFont="1" applyFill="1" applyBorder="1" applyAlignment="1">
      <alignment horizontal="center" vertical="center"/>
    </xf>
    <xf numFmtId="164" fontId="21" fillId="0" borderId="36" xfId="88" applyNumberFormat="1" applyFont="1" applyFill="1" applyBorder="1" applyAlignment="1">
      <alignment horizontal="center" vertical="center"/>
    </xf>
    <xf numFmtId="164" fontId="21" fillId="0" borderId="37" xfId="88" applyNumberFormat="1" applyFont="1" applyFill="1" applyBorder="1" applyAlignment="1">
      <alignment horizontal="center" vertical="center"/>
    </xf>
    <xf numFmtId="164" fontId="19" fillId="0" borderId="38" xfId="88" applyNumberFormat="1" applyFont="1" applyFill="1" applyBorder="1" applyAlignment="1">
      <alignment horizontal="center" vertical="center"/>
    </xf>
    <xf numFmtId="164" fontId="19" fillId="0" borderId="39" xfId="97" applyNumberFormat="1" applyFont="1" applyFill="1" applyBorder="1">
      <alignment/>
      <protection/>
    </xf>
    <xf numFmtId="164" fontId="22" fillId="0" borderId="0" xfId="97" applyNumberFormat="1" applyFont="1" applyBorder="1" applyAlignment="1">
      <alignment horizontal="center" vertical="center"/>
      <protection/>
    </xf>
    <xf numFmtId="164" fontId="19" fillId="0" borderId="40" xfId="88" applyNumberFormat="1" applyFont="1" applyFill="1" applyBorder="1" applyAlignment="1">
      <alignment horizontal="center" vertical="center"/>
    </xf>
    <xf numFmtId="164" fontId="22" fillId="0" borderId="25" xfId="97" applyNumberFormat="1" applyFont="1" applyFill="1" applyBorder="1">
      <alignment/>
      <protection/>
    </xf>
    <xf numFmtId="164" fontId="19" fillId="0" borderId="41" xfId="97" applyNumberFormat="1" applyFont="1" applyFill="1" applyBorder="1">
      <alignment/>
      <protection/>
    </xf>
    <xf numFmtId="164" fontId="21" fillId="0" borderId="42" xfId="91" applyNumberFormat="1" applyFont="1" applyFill="1" applyBorder="1" applyAlignment="1">
      <alignment horizontal="center" vertical="center"/>
    </xf>
    <xf numFmtId="164" fontId="21" fillId="0" borderId="29" xfId="91" applyNumberFormat="1" applyFont="1" applyFill="1" applyBorder="1" applyAlignment="1">
      <alignment horizontal="center" vertical="center"/>
    </xf>
    <xf numFmtId="164" fontId="22" fillId="0" borderId="29" xfId="91" applyNumberFormat="1" applyFont="1" applyFill="1" applyBorder="1" applyAlignment="1">
      <alignment horizontal="center" vertical="center"/>
    </xf>
    <xf numFmtId="164" fontId="19" fillId="0" borderId="43" xfId="88" applyNumberFormat="1" applyFont="1" applyFill="1" applyBorder="1" applyAlignment="1">
      <alignment horizontal="center" vertical="center"/>
    </xf>
    <xf numFmtId="164" fontId="22" fillId="0" borderId="41" xfId="97" applyNumberFormat="1" applyFont="1" applyFill="1" applyBorder="1">
      <alignment/>
      <protection/>
    </xf>
    <xf numFmtId="164" fontId="21" fillId="0" borderId="31" xfId="88" applyNumberFormat="1" applyFont="1" applyFill="1" applyBorder="1" applyAlignment="1" quotePrefix="1">
      <alignment horizontal="center" vertical="center"/>
    </xf>
    <xf numFmtId="164" fontId="21" fillId="0" borderId="44" xfId="88" applyNumberFormat="1" applyFont="1" applyFill="1" applyBorder="1" applyAlignment="1">
      <alignment horizontal="center" vertical="center"/>
    </xf>
    <xf numFmtId="164" fontId="21" fillId="0" borderId="31" xfId="88" applyNumberFormat="1" applyFont="1" applyFill="1" applyBorder="1" applyAlignment="1">
      <alignment horizontal="center" vertical="center"/>
    </xf>
    <xf numFmtId="164" fontId="21" fillId="0" borderId="45" xfId="88" applyNumberFormat="1" applyFont="1" applyFill="1" applyBorder="1" applyAlignment="1">
      <alignment horizontal="center" vertical="center"/>
    </xf>
    <xf numFmtId="164" fontId="21" fillId="0" borderId="45" xfId="88" applyNumberFormat="1" applyFont="1" applyFill="1" applyBorder="1" applyAlignment="1" quotePrefix="1">
      <alignment horizontal="center" vertical="center"/>
    </xf>
    <xf numFmtId="164" fontId="22" fillId="0" borderId="39" xfId="97" applyNumberFormat="1" applyFont="1" applyFill="1" applyBorder="1">
      <alignment/>
      <protection/>
    </xf>
    <xf numFmtId="164" fontId="21" fillId="0" borderId="35" xfId="88" applyNumberFormat="1" applyFont="1" applyFill="1" applyBorder="1" applyAlignment="1">
      <alignment horizontal="center" vertical="center"/>
    </xf>
    <xf numFmtId="164" fontId="21" fillId="0" borderId="46" xfId="88" applyNumberFormat="1" applyFont="1" applyFill="1" applyBorder="1" applyAlignment="1">
      <alignment horizontal="center" vertical="center"/>
    </xf>
    <xf numFmtId="164" fontId="19" fillId="55" borderId="22" xfId="98" applyNumberFormat="1" applyFont="1" applyFill="1" applyBorder="1" applyAlignment="1">
      <alignment horizontal="center"/>
      <protection/>
    </xf>
    <xf numFmtId="43" fontId="19" fillId="55" borderId="47" xfId="98" applyNumberFormat="1" applyFont="1" applyFill="1" applyBorder="1" applyAlignment="1">
      <alignment horizontal="center" vertical="center"/>
      <protection/>
    </xf>
    <xf numFmtId="43" fontId="19" fillId="55" borderId="48" xfId="98" applyNumberFormat="1" applyFont="1" applyFill="1" applyBorder="1" applyAlignment="1">
      <alignment horizontal="center" vertical="center"/>
      <protection/>
    </xf>
    <xf numFmtId="43" fontId="19" fillId="55" borderId="48" xfId="89" applyNumberFormat="1" applyFont="1" applyFill="1" applyBorder="1" applyAlignment="1">
      <alignment horizontal="center" vertical="center"/>
    </xf>
    <xf numFmtId="43" fontId="19" fillId="55" borderId="24" xfId="89" applyNumberFormat="1" applyFont="1" applyFill="1" applyBorder="1" applyAlignment="1">
      <alignment horizontal="center" vertical="center"/>
    </xf>
    <xf numFmtId="43" fontId="19" fillId="0" borderId="0" xfId="89" applyNumberFormat="1" applyFont="1" applyFill="1" applyBorder="1" applyAlignment="1">
      <alignment horizontal="center" vertical="center"/>
    </xf>
    <xf numFmtId="168" fontId="19" fillId="0" borderId="0" xfId="97" applyNumberFormat="1" applyFont="1" applyFill="1" applyBorder="1" applyAlignment="1">
      <alignment horizontal="center" vertical="center"/>
      <protection/>
    </xf>
    <xf numFmtId="169" fontId="19" fillId="0" borderId="0" xfId="97" applyNumberFormat="1" applyFont="1" applyFill="1" applyBorder="1" applyAlignment="1">
      <alignment horizontal="center" vertical="center"/>
      <protection/>
    </xf>
    <xf numFmtId="167" fontId="19" fillId="0" borderId="0" xfId="97" applyNumberFormat="1" applyFont="1" applyAlignment="1">
      <alignment horizontal="center" vertical="center"/>
      <protection/>
    </xf>
    <xf numFmtId="164" fontId="19" fillId="0" borderId="0" xfId="97" applyNumberFormat="1" applyFont="1" applyAlignment="1">
      <alignment horizontal="right" vertical="center"/>
      <protection/>
    </xf>
    <xf numFmtId="170" fontId="22" fillId="0" borderId="0" xfId="97" applyNumberFormat="1" applyFont="1" applyAlignment="1">
      <alignment horizontal="right" vertical="center"/>
      <protection/>
    </xf>
    <xf numFmtId="171" fontId="19" fillId="0" borderId="0" xfId="97" applyNumberFormat="1" applyFont="1" applyFill="1" applyBorder="1" applyAlignment="1">
      <alignment horizontal="right" vertical="center"/>
      <protection/>
    </xf>
    <xf numFmtId="171" fontId="19" fillId="0" borderId="0" xfId="88" applyNumberFormat="1" applyFont="1" applyFill="1" applyBorder="1" applyAlignment="1">
      <alignment horizontal="right" vertical="center"/>
    </xf>
    <xf numFmtId="172" fontId="19" fillId="0" borderId="0" xfId="97" applyNumberFormat="1" applyFont="1" applyBorder="1" applyAlignment="1">
      <alignment horizontal="center" vertical="center"/>
      <protection/>
    </xf>
    <xf numFmtId="168" fontId="19" fillId="0" borderId="0" xfId="97" applyNumberFormat="1" applyFont="1" applyBorder="1" applyAlignment="1">
      <alignment horizontal="center" vertical="center"/>
      <protection/>
    </xf>
    <xf numFmtId="172" fontId="19" fillId="0" borderId="0" xfId="97" applyNumberFormat="1" applyFont="1" applyAlignment="1">
      <alignment horizontal="center" vertical="center"/>
      <protection/>
    </xf>
  </cellXfs>
  <cellStyles count="101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uro 2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" xfId="83"/>
    <cellStyle name="Input" xfId="84"/>
    <cellStyle name="Linked Cell" xfId="85"/>
    <cellStyle name="Comma" xfId="86"/>
    <cellStyle name="Comma [0]" xfId="87"/>
    <cellStyle name="Millares [0]_INF_ENE_04" xfId="88"/>
    <cellStyle name="Millares [0]_INF_ENE_04 2" xfId="89"/>
    <cellStyle name="Millares 2" xfId="90"/>
    <cellStyle name="Millares_INF_ENE_04" xfId="91"/>
    <cellStyle name="Currency" xfId="92"/>
    <cellStyle name="Currency [0]" xfId="93"/>
    <cellStyle name="Neutral" xfId="94"/>
    <cellStyle name="No-definido" xfId="95"/>
    <cellStyle name="Normal 2" xfId="96"/>
    <cellStyle name="Normal_INF_ENE_04" xfId="97"/>
    <cellStyle name="Normal_INF_ENE_04 2" xfId="98"/>
    <cellStyle name="Notas" xfId="99"/>
    <cellStyle name="Notas 2" xfId="100"/>
    <cellStyle name="Note" xfId="101"/>
    <cellStyle name="Output" xfId="102"/>
    <cellStyle name="Percent" xfId="103"/>
    <cellStyle name="Porcentaje 2" xfId="104"/>
    <cellStyle name="Salida" xfId="105"/>
    <cellStyle name="Texto de advertencia" xfId="106"/>
    <cellStyle name="Texto explicativo" xfId="107"/>
    <cellStyle name="Title" xfId="108"/>
    <cellStyle name="Título" xfId="109"/>
    <cellStyle name="Título 1" xfId="110"/>
    <cellStyle name="Título 2" xfId="111"/>
    <cellStyle name="Título 3" xfId="112"/>
    <cellStyle name="Total" xfId="113"/>
    <cellStyle name="Warning Text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_1998\compartir\Estadisticas%20y%20Otros\ESTADISTICAS\2017\01.-%20Base%20de%20Datos%20Anual\03.-%20INVENTARIOS_REF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"/>
      <sheetName val="Feb"/>
      <sheetName val="Mar"/>
      <sheetName val="Abr"/>
      <sheetName val="May"/>
      <sheetName val="Jun"/>
      <sheetName val="Jul"/>
      <sheetName val="Ago"/>
      <sheetName val="Set"/>
      <sheetName val="Oct"/>
      <sheetName val="Nov"/>
      <sheetName val="Di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E79" sqref="E79"/>
    </sheetView>
  </sheetViews>
  <sheetFormatPr defaultColWidth="12.8515625" defaultRowHeight="12.75"/>
  <cols>
    <col min="1" max="1" width="36.28125" style="4" customWidth="1"/>
    <col min="2" max="2" width="14.00390625" style="8" customWidth="1"/>
    <col min="3" max="3" width="10.421875" style="8" bestFit="1" customWidth="1"/>
    <col min="4" max="4" width="12.140625" style="8" customWidth="1"/>
    <col min="5" max="5" width="11.00390625" style="8" customWidth="1"/>
    <col min="6" max="7" width="11.57421875" style="8" bestFit="1" customWidth="1"/>
    <col min="8" max="8" width="12.8515625" style="8" bestFit="1" customWidth="1"/>
    <col min="9" max="9" width="12.8515625" style="8" customWidth="1"/>
    <col min="10" max="10" width="9.8515625" style="3" customWidth="1"/>
    <col min="11" max="16384" width="12.8515625" style="4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3"/>
      <c r="J1" s="4"/>
    </row>
    <row r="2" spans="1:10" ht="16.5">
      <c r="A2" s="5" t="s">
        <v>0</v>
      </c>
      <c r="B2" s="5"/>
      <c r="C2" s="5"/>
      <c r="D2" s="5"/>
      <c r="E2" s="5"/>
      <c r="F2" s="5"/>
      <c r="G2" s="5"/>
      <c r="H2" s="5"/>
      <c r="I2" s="3"/>
      <c r="J2" s="4"/>
    </row>
    <row r="3" spans="1:10" ht="16.5">
      <c r="A3" s="6" t="s">
        <v>1</v>
      </c>
      <c r="B3" s="6"/>
      <c r="C3" s="6"/>
      <c r="D3" s="6"/>
      <c r="E3" s="6"/>
      <c r="F3" s="6"/>
      <c r="G3" s="6"/>
      <c r="H3" s="6"/>
      <c r="I3" s="3"/>
      <c r="J3" s="4"/>
    </row>
    <row r="4" spans="2:10" ht="12.75">
      <c r="B4" s="7"/>
      <c r="C4" s="7"/>
      <c r="D4" s="7"/>
      <c r="E4" s="7"/>
      <c r="F4" s="7"/>
      <c r="G4" s="7"/>
      <c r="I4" s="3"/>
      <c r="J4" s="4"/>
    </row>
    <row r="5" spans="2:10" ht="12.75">
      <c r="B5" s="7"/>
      <c r="C5" s="7"/>
      <c r="D5" s="7"/>
      <c r="E5" s="7"/>
      <c r="F5" s="7"/>
      <c r="G5" s="7"/>
      <c r="I5" s="3"/>
      <c r="J5" s="4"/>
    </row>
    <row r="6" spans="2:7" ht="13.5" thickBot="1">
      <c r="B6" s="7"/>
      <c r="C6" s="7"/>
      <c r="D6" s="7"/>
      <c r="E6" s="7"/>
      <c r="F6" s="7"/>
      <c r="G6" s="7"/>
    </row>
    <row r="7" spans="1:11" ht="12.75">
      <c r="A7" s="9"/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4"/>
      <c r="J7" s="11"/>
      <c r="K7" s="1"/>
    </row>
    <row r="8" spans="1:11" ht="13.5" thickBot="1">
      <c r="A8" s="12"/>
      <c r="B8" s="13" t="s">
        <v>9</v>
      </c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  <c r="H8" s="13" t="s">
        <v>9</v>
      </c>
      <c r="I8" s="4"/>
      <c r="J8" s="11"/>
      <c r="K8" s="1"/>
    </row>
    <row r="9" spans="1:11" ht="13.5" thickBot="1">
      <c r="A9" s="14" t="s">
        <v>10</v>
      </c>
      <c r="B9" s="15">
        <v>512.548</v>
      </c>
      <c r="C9" s="16">
        <v>103.52</v>
      </c>
      <c r="D9" s="17">
        <v>164.456</v>
      </c>
      <c r="E9" s="16">
        <v>5.212</v>
      </c>
      <c r="F9" s="16">
        <v>37.663999999999994</v>
      </c>
      <c r="G9" s="18">
        <f>352.85+36.62+115.09+172.67</f>
        <v>677.23</v>
      </c>
      <c r="H9" s="19">
        <f>SUM(B9:G9)</f>
        <v>1500.63</v>
      </c>
      <c r="I9" s="20"/>
      <c r="J9" s="21"/>
      <c r="K9" s="1"/>
    </row>
    <row r="10" spans="1:13" ht="13.5" thickBot="1">
      <c r="A10" s="22" t="s">
        <v>11</v>
      </c>
      <c r="B10" s="23"/>
      <c r="C10" s="24"/>
      <c r="D10" s="25"/>
      <c r="E10" s="25"/>
      <c r="F10" s="26"/>
      <c r="G10" s="24"/>
      <c r="H10" s="27"/>
      <c r="I10" s="20"/>
      <c r="J10" s="21"/>
      <c r="K10" s="28"/>
      <c r="L10" s="29"/>
      <c r="M10" s="29"/>
    </row>
    <row r="11" spans="1:19" ht="12.75">
      <c r="A11" s="30" t="s">
        <v>12</v>
      </c>
      <c r="B11" s="31">
        <v>61.34</v>
      </c>
      <c r="C11" s="32">
        <v>18.119</v>
      </c>
      <c r="D11" s="32">
        <v>6.664</v>
      </c>
      <c r="E11" s="32">
        <v>0</v>
      </c>
      <c r="F11" s="32">
        <v>0</v>
      </c>
      <c r="G11" s="33">
        <v>0</v>
      </c>
      <c r="H11" s="34">
        <f aca="true" t="shared" si="0" ref="H11:H39">SUM(B11:G11)</f>
        <v>86.123</v>
      </c>
      <c r="I11" s="20"/>
      <c r="J11" s="21"/>
      <c r="K11" s="35"/>
      <c r="L11" s="36"/>
      <c r="M11" s="37"/>
      <c r="N11" s="37"/>
      <c r="O11" s="36"/>
      <c r="P11" s="36"/>
      <c r="Q11" s="36"/>
      <c r="R11" s="36"/>
      <c r="S11" s="36"/>
    </row>
    <row r="12" spans="1:19" ht="12.75">
      <c r="A12" s="38" t="s">
        <v>13</v>
      </c>
      <c r="B12" s="39">
        <v>1.437</v>
      </c>
      <c r="C12" s="40">
        <v>1.386</v>
      </c>
      <c r="D12" s="40">
        <v>0</v>
      </c>
      <c r="E12" s="40">
        <v>0</v>
      </c>
      <c r="F12" s="40">
        <v>0</v>
      </c>
      <c r="G12" s="41">
        <v>0</v>
      </c>
      <c r="H12" s="42">
        <f t="shared" si="0"/>
        <v>2.823</v>
      </c>
      <c r="I12" s="20"/>
      <c r="J12" s="21"/>
      <c r="K12" s="43"/>
      <c r="L12" s="43"/>
      <c r="M12" s="43"/>
      <c r="N12" s="43"/>
      <c r="O12" s="43"/>
      <c r="P12" s="43"/>
      <c r="Q12" s="43"/>
      <c r="R12" s="43"/>
      <c r="S12" s="44"/>
    </row>
    <row r="13" spans="1:19" ht="12.75">
      <c r="A13" s="38" t="s">
        <v>14</v>
      </c>
      <c r="B13" s="39">
        <v>213.071</v>
      </c>
      <c r="C13" s="40">
        <v>0</v>
      </c>
      <c r="D13" s="40">
        <v>0</v>
      </c>
      <c r="E13" s="40">
        <v>0</v>
      </c>
      <c r="F13" s="40">
        <v>0</v>
      </c>
      <c r="G13" s="41">
        <v>0</v>
      </c>
      <c r="H13" s="42">
        <f t="shared" si="0"/>
        <v>213.071</v>
      </c>
      <c r="I13" s="20"/>
      <c r="J13" s="21"/>
      <c r="K13" s="45"/>
      <c r="L13" s="45"/>
      <c r="M13" s="45"/>
      <c r="N13" s="45"/>
      <c r="O13" s="45"/>
      <c r="P13" s="46"/>
      <c r="Q13" s="46"/>
      <c r="R13" s="46"/>
      <c r="S13" s="47"/>
    </row>
    <row r="14" spans="1:19" ht="12.75">
      <c r="A14" s="38" t="s">
        <v>15</v>
      </c>
      <c r="B14" s="39">
        <v>0</v>
      </c>
      <c r="C14" s="40">
        <v>0</v>
      </c>
      <c r="D14" s="40">
        <v>0</v>
      </c>
      <c r="E14" s="40">
        <v>0</v>
      </c>
      <c r="F14" s="40">
        <v>0</v>
      </c>
      <c r="G14" s="41">
        <v>0</v>
      </c>
      <c r="H14" s="42">
        <f t="shared" si="0"/>
        <v>0</v>
      </c>
      <c r="I14" s="20"/>
      <c r="J14" s="21"/>
      <c r="K14" s="28"/>
      <c r="L14" s="29"/>
      <c r="M14" s="29"/>
      <c r="N14" s="1"/>
      <c r="O14" s="1"/>
      <c r="P14" s="1"/>
      <c r="Q14" s="1"/>
      <c r="R14" s="1"/>
      <c r="S14" s="47"/>
    </row>
    <row r="15" spans="1:19" ht="12.75">
      <c r="A15" s="38" t="s">
        <v>16</v>
      </c>
      <c r="B15" s="39">
        <v>0</v>
      </c>
      <c r="C15" s="40">
        <v>0</v>
      </c>
      <c r="D15" s="40">
        <v>0</v>
      </c>
      <c r="E15" s="40">
        <v>0</v>
      </c>
      <c r="F15" s="40">
        <v>0</v>
      </c>
      <c r="G15" s="41">
        <v>0</v>
      </c>
      <c r="H15" s="42">
        <f t="shared" si="0"/>
        <v>0</v>
      </c>
      <c r="I15" s="20"/>
      <c r="J15" s="21"/>
      <c r="K15" s="48"/>
      <c r="L15" s="48"/>
      <c r="M15" s="48"/>
      <c r="N15" s="48"/>
      <c r="O15" s="48"/>
      <c r="P15" s="1"/>
      <c r="Q15" s="1"/>
      <c r="R15" s="1"/>
      <c r="S15" s="1"/>
    </row>
    <row r="16" spans="1:19" ht="12.75">
      <c r="A16" s="38" t="s">
        <v>17</v>
      </c>
      <c r="B16" s="39">
        <v>0</v>
      </c>
      <c r="C16" s="40">
        <v>0</v>
      </c>
      <c r="D16" s="40">
        <v>0</v>
      </c>
      <c r="E16" s="40">
        <v>0</v>
      </c>
      <c r="F16" s="40">
        <v>0.867</v>
      </c>
      <c r="G16" s="41">
        <v>0</v>
      </c>
      <c r="H16" s="42">
        <f t="shared" si="0"/>
        <v>0.867</v>
      </c>
      <c r="I16" s="20"/>
      <c r="J16" s="21"/>
      <c r="K16" s="48"/>
      <c r="L16" s="48"/>
      <c r="M16" s="48"/>
      <c r="N16" s="48"/>
      <c r="O16" s="48"/>
      <c r="P16" s="1"/>
      <c r="Q16" s="1"/>
      <c r="R16" s="1"/>
      <c r="S16" s="1"/>
    </row>
    <row r="17" spans="1:18" ht="12.75">
      <c r="A17" s="38" t="s">
        <v>18</v>
      </c>
      <c r="B17" s="39">
        <v>38.862</v>
      </c>
      <c r="C17" s="40">
        <v>0</v>
      </c>
      <c r="D17" s="40">
        <v>235.989</v>
      </c>
      <c r="E17" s="40">
        <v>0</v>
      </c>
      <c r="F17" s="40">
        <v>0</v>
      </c>
      <c r="G17" s="41">
        <v>0</v>
      </c>
      <c r="H17" s="42">
        <f t="shared" si="0"/>
        <v>274.851</v>
      </c>
      <c r="I17" s="20"/>
      <c r="J17" s="21"/>
      <c r="K17" s="49"/>
      <c r="L17" s="49"/>
      <c r="M17" s="49"/>
      <c r="N17" s="49"/>
      <c r="O17" s="1"/>
      <c r="P17" s="1"/>
      <c r="Q17" s="1"/>
      <c r="R17" s="1"/>
    </row>
    <row r="18" spans="1:11" ht="12.75">
      <c r="A18" s="38" t="s">
        <v>19</v>
      </c>
      <c r="B18" s="39">
        <f>0.064+46.425</f>
        <v>46.489</v>
      </c>
      <c r="C18" s="40">
        <v>19.766</v>
      </c>
      <c r="D18" s="40">
        <v>0</v>
      </c>
      <c r="E18" s="40">
        <v>0</v>
      </c>
      <c r="F18" s="40">
        <v>0</v>
      </c>
      <c r="G18" s="41">
        <v>188</v>
      </c>
      <c r="H18" s="42">
        <f t="shared" si="0"/>
        <v>254.255</v>
      </c>
      <c r="I18" s="20"/>
      <c r="J18" s="21"/>
      <c r="K18" s="1"/>
    </row>
    <row r="19" spans="1:10" ht="12" customHeight="1">
      <c r="A19" s="38" t="s">
        <v>20</v>
      </c>
      <c r="B19" s="39">
        <v>0</v>
      </c>
      <c r="C19" s="40">
        <v>0</v>
      </c>
      <c r="D19" s="40">
        <v>0</v>
      </c>
      <c r="E19" s="40">
        <v>0</v>
      </c>
      <c r="F19" s="40">
        <v>0</v>
      </c>
      <c r="G19" s="41">
        <v>0</v>
      </c>
      <c r="H19" s="42">
        <f t="shared" si="0"/>
        <v>0</v>
      </c>
      <c r="I19" s="20"/>
      <c r="J19" s="21"/>
    </row>
    <row r="20" spans="1:12" ht="12.75">
      <c r="A20" s="38" t="s">
        <v>21</v>
      </c>
      <c r="B20" s="39">
        <v>42.737</v>
      </c>
      <c r="C20" s="40">
        <v>9.353</v>
      </c>
      <c r="D20" s="50">
        <v>1.061</v>
      </c>
      <c r="E20" s="40">
        <v>0.059</v>
      </c>
      <c r="F20" s="40">
        <v>4.418</v>
      </c>
      <c r="G20" s="41">
        <v>648.89</v>
      </c>
      <c r="H20" s="42">
        <f>SUM(B20:G20)</f>
        <v>706.518</v>
      </c>
      <c r="I20" s="20"/>
      <c r="J20" s="21"/>
      <c r="K20" s="1"/>
      <c r="L20" s="51"/>
    </row>
    <row r="21" spans="1:11" ht="12.75">
      <c r="A21" s="38" t="s">
        <v>22</v>
      </c>
      <c r="B21" s="39">
        <v>0.014</v>
      </c>
      <c r="C21" s="40">
        <v>0</v>
      </c>
      <c r="D21" s="40">
        <v>0</v>
      </c>
      <c r="E21" s="40">
        <v>0</v>
      </c>
      <c r="F21" s="40">
        <v>0</v>
      </c>
      <c r="G21" s="41">
        <v>0</v>
      </c>
      <c r="H21" s="42">
        <f>SUM(B21:G21)</f>
        <v>0.014</v>
      </c>
      <c r="I21" s="20"/>
      <c r="J21" s="21"/>
      <c r="K21" s="1"/>
    </row>
    <row r="22" spans="1:11" ht="12.75">
      <c r="A22" s="38" t="s">
        <v>23</v>
      </c>
      <c r="B22" s="39">
        <v>0</v>
      </c>
      <c r="C22" s="40">
        <v>0</v>
      </c>
      <c r="D22" s="40">
        <v>0</v>
      </c>
      <c r="E22" s="40">
        <v>0</v>
      </c>
      <c r="F22" s="40">
        <v>0.555</v>
      </c>
      <c r="G22" s="41">
        <v>0</v>
      </c>
      <c r="H22" s="42">
        <f>SUM(B22:G22)</f>
        <v>0.555</v>
      </c>
      <c r="I22" s="20"/>
      <c r="J22" s="21"/>
      <c r="K22" s="1"/>
    </row>
    <row r="23" spans="1:11" ht="12.75">
      <c r="A23" s="38" t="s">
        <v>24</v>
      </c>
      <c r="B23" s="40">
        <v>75.348</v>
      </c>
      <c r="C23" s="40">
        <v>0.043</v>
      </c>
      <c r="D23" s="40">
        <v>46.852</v>
      </c>
      <c r="E23" s="40">
        <v>0</v>
      </c>
      <c r="F23" s="40">
        <v>0</v>
      </c>
      <c r="G23" s="41">
        <v>0</v>
      </c>
      <c r="H23" s="42">
        <f>SUM(B23:G23)</f>
        <v>122.243</v>
      </c>
      <c r="I23" s="20"/>
      <c r="J23" s="21"/>
      <c r="K23" s="1"/>
    </row>
    <row r="24" spans="1:11" ht="12.75">
      <c r="A24" s="38" t="s">
        <v>25</v>
      </c>
      <c r="B24" s="39">
        <v>1.086</v>
      </c>
      <c r="C24" s="40">
        <v>0</v>
      </c>
      <c r="D24" s="40">
        <v>0</v>
      </c>
      <c r="E24" s="40">
        <v>0</v>
      </c>
      <c r="F24" s="40">
        <v>0</v>
      </c>
      <c r="G24" s="41">
        <v>75.21</v>
      </c>
      <c r="H24" s="42">
        <f aca="true" t="shared" si="1" ref="H24:H32">SUM(B24:G24)</f>
        <v>76.29599999999999</v>
      </c>
      <c r="I24" s="20"/>
      <c r="J24" s="21"/>
      <c r="K24" s="1"/>
    </row>
    <row r="25" spans="1:11" ht="12.75">
      <c r="A25" s="38" t="s">
        <v>26</v>
      </c>
      <c r="B25" s="39">
        <v>0</v>
      </c>
      <c r="C25" s="40">
        <v>0</v>
      </c>
      <c r="D25" s="40">
        <v>0</v>
      </c>
      <c r="E25" s="40">
        <v>0</v>
      </c>
      <c r="F25" s="40">
        <v>0</v>
      </c>
      <c r="G25" s="41" t="s">
        <v>27</v>
      </c>
      <c r="H25" s="42">
        <f t="shared" si="1"/>
        <v>0</v>
      </c>
      <c r="I25" s="20"/>
      <c r="J25" s="21"/>
      <c r="K25" s="1"/>
    </row>
    <row r="26" spans="1:11" ht="12.75">
      <c r="A26" s="38" t="s">
        <v>28</v>
      </c>
      <c r="B26" s="39">
        <v>0</v>
      </c>
      <c r="C26" s="40">
        <v>0</v>
      </c>
      <c r="D26" s="40">
        <v>0</v>
      </c>
      <c r="E26" s="40">
        <v>0</v>
      </c>
      <c r="F26" s="40">
        <v>0</v>
      </c>
      <c r="G26" s="41">
        <v>0</v>
      </c>
      <c r="H26" s="42">
        <f>SUM(B26:G26)</f>
        <v>0</v>
      </c>
      <c r="I26" s="20"/>
      <c r="J26" s="21"/>
      <c r="K26" s="1"/>
    </row>
    <row r="27" spans="1:11" ht="12.75">
      <c r="A27" s="38" t="s">
        <v>29</v>
      </c>
      <c r="B27" s="39">
        <v>0</v>
      </c>
      <c r="C27" s="40">
        <v>0</v>
      </c>
      <c r="D27" s="40">
        <v>0</v>
      </c>
      <c r="E27" s="40">
        <v>0</v>
      </c>
      <c r="F27" s="40">
        <v>0</v>
      </c>
      <c r="G27" s="41">
        <v>5.83</v>
      </c>
      <c r="H27" s="42">
        <f>SUM(B27:G27)</f>
        <v>5.83</v>
      </c>
      <c r="I27" s="20"/>
      <c r="J27" s="21"/>
      <c r="K27" s="1"/>
    </row>
    <row r="28" spans="1:11" ht="12.75">
      <c r="A28" s="38" t="s">
        <v>30</v>
      </c>
      <c r="B28" s="39">
        <f>0.116+0.145</f>
        <v>0.261</v>
      </c>
      <c r="C28" s="40">
        <v>0</v>
      </c>
      <c r="D28" s="40">
        <v>0</v>
      </c>
      <c r="E28" s="40">
        <v>0</v>
      </c>
      <c r="F28" s="40">
        <v>0</v>
      </c>
      <c r="G28" s="41">
        <v>0</v>
      </c>
      <c r="H28" s="42">
        <f t="shared" si="1"/>
        <v>0.261</v>
      </c>
      <c r="I28" s="20"/>
      <c r="J28" s="21"/>
      <c r="K28" s="1"/>
    </row>
    <row r="29" spans="1:11" ht="12.75">
      <c r="A29" s="38" t="s">
        <v>31</v>
      </c>
      <c r="B29" s="39">
        <v>0.262</v>
      </c>
      <c r="C29" s="40">
        <v>0</v>
      </c>
      <c r="D29" s="40">
        <v>0</v>
      </c>
      <c r="E29" s="40">
        <v>0</v>
      </c>
      <c r="F29" s="40">
        <v>0</v>
      </c>
      <c r="G29" s="41">
        <v>0</v>
      </c>
      <c r="H29" s="42">
        <f t="shared" si="1"/>
        <v>0.262</v>
      </c>
      <c r="I29" s="20"/>
      <c r="J29" s="21"/>
      <c r="K29" s="1"/>
    </row>
    <row r="30" spans="1:11" ht="12.75">
      <c r="A30" s="38" t="s">
        <v>32</v>
      </c>
      <c r="B30" s="39">
        <v>0</v>
      </c>
      <c r="C30" s="40">
        <v>0</v>
      </c>
      <c r="D30" s="40">
        <v>0</v>
      </c>
      <c r="E30" s="40">
        <v>0</v>
      </c>
      <c r="F30" s="40">
        <v>0</v>
      </c>
      <c r="G30" s="41">
        <v>0</v>
      </c>
      <c r="H30" s="42">
        <f t="shared" si="1"/>
        <v>0</v>
      </c>
      <c r="I30" s="20"/>
      <c r="J30" s="21"/>
      <c r="K30" s="1"/>
    </row>
    <row r="31" spans="1:11" ht="12.75">
      <c r="A31" s="38" t="s">
        <v>33</v>
      </c>
      <c r="B31" s="39">
        <v>0</v>
      </c>
      <c r="C31" s="40">
        <v>0</v>
      </c>
      <c r="D31" s="40">
        <v>0</v>
      </c>
      <c r="E31" s="40">
        <v>0</v>
      </c>
      <c r="F31" s="40">
        <v>0</v>
      </c>
      <c r="G31" s="41">
        <v>0</v>
      </c>
      <c r="H31" s="42">
        <f t="shared" si="1"/>
        <v>0</v>
      </c>
      <c r="I31" s="20"/>
      <c r="J31" s="21"/>
      <c r="K31" s="1"/>
    </row>
    <row r="32" spans="1:11" ht="12.75">
      <c r="A32" s="38" t="s">
        <v>34</v>
      </c>
      <c r="B32" s="39">
        <v>0.297</v>
      </c>
      <c r="C32" s="40">
        <v>0</v>
      </c>
      <c r="D32" s="40">
        <v>0</v>
      </c>
      <c r="E32" s="40">
        <v>0</v>
      </c>
      <c r="F32" s="40">
        <v>0</v>
      </c>
      <c r="G32" s="41">
        <v>0</v>
      </c>
      <c r="H32" s="42">
        <f t="shared" si="1"/>
        <v>0.297</v>
      </c>
      <c r="I32" s="20"/>
      <c r="J32" s="21"/>
      <c r="K32" s="1"/>
    </row>
    <row r="33" spans="1:11" ht="12.75">
      <c r="A33" s="38" t="s">
        <v>35</v>
      </c>
      <c r="B33" s="39">
        <v>0</v>
      </c>
      <c r="C33" s="40">
        <v>0</v>
      </c>
      <c r="D33" s="40">
        <v>0</v>
      </c>
      <c r="E33" s="40">
        <v>0</v>
      </c>
      <c r="F33" s="40">
        <v>0</v>
      </c>
      <c r="G33" s="41">
        <v>0</v>
      </c>
      <c r="H33" s="42">
        <f t="shared" si="0"/>
        <v>0</v>
      </c>
      <c r="I33" s="20"/>
      <c r="J33" s="21"/>
      <c r="K33" s="1"/>
    </row>
    <row r="34" spans="1:11" ht="12.75">
      <c r="A34" s="38" t="s">
        <v>36</v>
      </c>
      <c r="B34" s="39">
        <v>0</v>
      </c>
      <c r="C34" s="40">
        <v>0</v>
      </c>
      <c r="D34" s="40">
        <v>0</v>
      </c>
      <c r="E34" s="40">
        <v>0</v>
      </c>
      <c r="F34" s="40">
        <v>0</v>
      </c>
      <c r="G34" s="41">
        <v>0</v>
      </c>
      <c r="H34" s="42">
        <f t="shared" si="0"/>
        <v>0</v>
      </c>
      <c r="I34" s="20"/>
      <c r="J34" s="21"/>
      <c r="K34" s="1"/>
    </row>
    <row r="35" spans="1:11" ht="12.75">
      <c r="A35" s="38" t="s">
        <v>37</v>
      </c>
      <c r="B35" s="39">
        <v>0</v>
      </c>
      <c r="C35" s="40">
        <v>0</v>
      </c>
      <c r="D35" s="40">
        <v>0</v>
      </c>
      <c r="E35" s="40">
        <v>0</v>
      </c>
      <c r="F35" s="40">
        <v>0</v>
      </c>
      <c r="G35" s="41">
        <v>0</v>
      </c>
      <c r="H35" s="42">
        <f t="shared" si="0"/>
        <v>0</v>
      </c>
      <c r="I35" s="20"/>
      <c r="J35" s="21"/>
      <c r="K35" s="1"/>
    </row>
    <row r="36" spans="1:11" ht="12.75">
      <c r="A36" s="38" t="s">
        <v>38</v>
      </c>
      <c r="B36" s="39">
        <v>0</v>
      </c>
      <c r="C36" s="40">
        <v>0</v>
      </c>
      <c r="D36" s="40">
        <v>0</v>
      </c>
      <c r="E36" s="40">
        <v>0</v>
      </c>
      <c r="F36" s="40">
        <v>0</v>
      </c>
      <c r="G36" s="41">
        <v>2.18</v>
      </c>
      <c r="H36" s="42">
        <f t="shared" si="0"/>
        <v>2.18</v>
      </c>
      <c r="I36" s="20"/>
      <c r="J36" s="21"/>
      <c r="K36" s="1"/>
    </row>
    <row r="37" spans="1:11" ht="12.75">
      <c r="A37" s="38" t="s">
        <v>39</v>
      </c>
      <c r="B37" s="39">
        <v>0</v>
      </c>
      <c r="C37" s="40">
        <v>0</v>
      </c>
      <c r="D37" s="40">
        <v>0</v>
      </c>
      <c r="E37" s="40">
        <v>0</v>
      </c>
      <c r="F37" s="40">
        <v>0</v>
      </c>
      <c r="G37" s="41">
        <v>3.73</v>
      </c>
      <c r="H37" s="42">
        <f t="shared" si="0"/>
        <v>3.73</v>
      </c>
      <c r="I37" s="20"/>
      <c r="J37" s="21"/>
      <c r="K37" s="1"/>
    </row>
    <row r="38" spans="1:10" ht="12.75">
      <c r="A38" s="38" t="s">
        <v>40</v>
      </c>
      <c r="B38" s="39">
        <v>169.869</v>
      </c>
      <c r="C38" s="40">
        <v>55.72</v>
      </c>
      <c r="D38" s="40">
        <v>20.847</v>
      </c>
      <c r="E38" s="40">
        <v>0.017</v>
      </c>
      <c r="F38" s="40">
        <v>5.681</v>
      </c>
      <c r="G38" s="52">
        <v>235.59</v>
      </c>
      <c r="H38" s="42">
        <f t="shared" si="0"/>
        <v>487.72400000000005</v>
      </c>
      <c r="I38" s="20"/>
      <c r="J38" s="21"/>
    </row>
    <row r="39" spans="1:10" ht="13.5" thickBot="1">
      <c r="A39" s="53" t="s">
        <v>41</v>
      </c>
      <c r="B39" s="54">
        <v>0</v>
      </c>
      <c r="C39" s="55">
        <v>259.94</v>
      </c>
      <c r="D39" s="55">
        <v>0</v>
      </c>
      <c r="E39" s="55">
        <v>0</v>
      </c>
      <c r="F39" s="55">
        <v>0</v>
      </c>
      <c r="G39" s="56">
        <v>0</v>
      </c>
      <c r="H39" s="57">
        <f t="shared" si="0"/>
        <v>259.94</v>
      </c>
      <c r="I39" s="20"/>
      <c r="J39" s="21"/>
    </row>
    <row r="40" spans="1:10" ht="13.5" thickBot="1">
      <c r="A40" s="58" t="s">
        <v>42</v>
      </c>
      <c r="B40" s="59"/>
      <c r="C40" s="59"/>
      <c r="D40" s="59"/>
      <c r="E40" s="59"/>
      <c r="F40" s="59"/>
      <c r="G40" s="59"/>
      <c r="H40" s="60"/>
      <c r="I40" s="20"/>
      <c r="J40" s="21"/>
    </row>
    <row r="41" spans="1:10" ht="12.75">
      <c r="A41" s="61" t="s">
        <v>43</v>
      </c>
      <c r="B41" s="31">
        <f>63.113+0.06+0.05</f>
        <v>63.223</v>
      </c>
      <c r="C41" s="32">
        <v>0</v>
      </c>
      <c r="D41" s="32">
        <v>0</v>
      </c>
      <c r="E41" s="32">
        <v>0</v>
      </c>
      <c r="F41" s="32">
        <v>0</v>
      </c>
      <c r="G41" s="32">
        <v>5.85</v>
      </c>
      <c r="H41" s="27">
        <f aca="true" t="shared" si="2" ref="H41:H67">SUM(B41:G41)</f>
        <v>69.073</v>
      </c>
      <c r="I41" s="20"/>
      <c r="J41" s="21"/>
    </row>
    <row r="42" spans="1:10" ht="12.75">
      <c r="A42" s="61" t="s">
        <v>44</v>
      </c>
      <c r="B42" s="39">
        <v>0</v>
      </c>
      <c r="C42" s="40">
        <v>0</v>
      </c>
      <c r="D42" s="40">
        <v>0</v>
      </c>
      <c r="E42" s="40">
        <v>0</v>
      </c>
      <c r="F42" s="40">
        <v>0</v>
      </c>
      <c r="G42" s="40">
        <v>34.03</v>
      </c>
      <c r="H42" s="27">
        <f t="shared" si="2"/>
        <v>34.03</v>
      </c>
      <c r="I42" s="20"/>
      <c r="J42" s="21"/>
    </row>
    <row r="43" spans="1:11" ht="12.75">
      <c r="A43" s="61" t="s">
        <v>45</v>
      </c>
      <c r="B43" s="39">
        <v>0</v>
      </c>
      <c r="C43" s="40">
        <v>20.087</v>
      </c>
      <c r="D43" s="40">
        <v>0</v>
      </c>
      <c r="E43" s="40">
        <v>0</v>
      </c>
      <c r="F43" s="40">
        <v>0</v>
      </c>
      <c r="G43" s="40">
        <v>7.55</v>
      </c>
      <c r="H43" s="27">
        <f t="shared" si="2"/>
        <v>27.637</v>
      </c>
      <c r="I43" s="20"/>
      <c r="J43" s="21"/>
      <c r="K43" s="1"/>
    </row>
    <row r="44" spans="1:11" ht="13.5" customHeight="1">
      <c r="A44" s="61" t="s">
        <v>46</v>
      </c>
      <c r="B44" s="39">
        <v>14.183</v>
      </c>
      <c r="C44" s="40">
        <v>5.576</v>
      </c>
      <c r="D44" s="40">
        <v>0</v>
      </c>
      <c r="E44" s="40">
        <v>0</v>
      </c>
      <c r="F44" s="40">
        <v>0</v>
      </c>
      <c r="G44" s="40">
        <v>87.24</v>
      </c>
      <c r="H44" s="27">
        <f t="shared" si="2"/>
        <v>106.999</v>
      </c>
      <c r="I44" s="20"/>
      <c r="J44" s="21"/>
      <c r="K44" s="1"/>
    </row>
    <row r="45" spans="1:11" ht="12.75">
      <c r="A45" s="61" t="s">
        <v>47</v>
      </c>
      <c r="B45" s="39">
        <v>138.55</v>
      </c>
      <c r="C45" s="40">
        <v>20.266</v>
      </c>
      <c r="D45" s="40">
        <f>11.141+0.106</f>
        <v>11.247</v>
      </c>
      <c r="E45" s="40">
        <v>1.729</v>
      </c>
      <c r="F45" s="40">
        <v>0.099</v>
      </c>
      <c r="G45" s="40">
        <v>45.33</v>
      </c>
      <c r="H45" s="27">
        <f t="shared" si="2"/>
        <v>217.221</v>
      </c>
      <c r="I45" s="20"/>
      <c r="J45" s="21"/>
      <c r="K45" s="1"/>
    </row>
    <row r="46" spans="1:10" ht="12.75">
      <c r="A46" s="61" t="s">
        <v>48</v>
      </c>
      <c r="B46" s="39">
        <v>0</v>
      </c>
      <c r="C46" s="40">
        <v>2.874</v>
      </c>
      <c r="D46" s="40">
        <f>42.305+0.101</f>
        <v>42.406</v>
      </c>
      <c r="E46" s="40">
        <v>1.177</v>
      </c>
      <c r="F46" s="40">
        <v>0</v>
      </c>
      <c r="G46" s="40">
        <v>40.66</v>
      </c>
      <c r="H46" s="27">
        <f t="shared" si="2"/>
        <v>87.11699999999999</v>
      </c>
      <c r="I46" s="20"/>
      <c r="J46" s="21"/>
    </row>
    <row r="47" spans="1:10" ht="12.75">
      <c r="A47" s="61" t="s">
        <v>49</v>
      </c>
      <c r="B47" s="39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27">
        <f t="shared" si="2"/>
        <v>0</v>
      </c>
      <c r="I47" s="20"/>
      <c r="J47" s="21"/>
    </row>
    <row r="48" spans="1:10" ht="12.75">
      <c r="A48" s="61" t="s">
        <v>50</v>
      </c>
      <c r="B48" s="39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27">
        <f t="shared" si="2"/>
        <v>0</v>
      </c>
      <c r="I48" s="20"/>
      <c r="J48" s="21"/>
    </row>
    <row r="49" spans="1:10" ht="12.75">
      <c r="A49" s="61" t="s">
        <v>51</v>
      </c>
      <c r="B49" s="39">
        <v>99.747</v>
      </c>
      <c r="C49" s="40">
        <v>0</v>
      </c>
      <c r="D49" s="40">
        <v>0</v>
      </c>
      <c r="E49" s="40">
        <v>0</v>
      </c>
      <c r="F49" s="40">
        <v>0.078</v>
      </c>
      <c r="G49" s="40">
        <v>0</v>
      </c>
      <c r="H49" s="27">
        <f t="shared" si="2"/>
        <v>99.825</v>
      </c>
      <c r="I49" s="20"/>
      <c r="J49" s="21"/>
    </row>
    <row r="50" spans="1:10" ht="12.75">
      <c r="A50" s="61" t="s">
        <v>52</v>
      </c>
      <c r="B50" s="39">
        <v>99.387</v>
      </c>
      <c r="C50" s="40">
        <v>0</v>
      </c>
      <c r="D50" s="40">
        <v>7.667</v>
      </c>
      <c r="E50" s="40">
        <v>1.159</v>
      </c>
      <c r="F50" s="40">
        <v>0.286</v>
      </c>
      <c r="G50" s="40">
        <v>167.1</v>
      </c>
      <c r="H50" s="27">
        <f t="shared" si="2"/>
        <v>275.599</v>
      </c>
      <c r="I50" s="20"/>
      <c r="J50" s="21"/>
    </row>
    <row r="51" spans="1:10" ht="12.75">
      <c r="A51" s="61" t="s">
        <v>53</v>
      </c>
      <c r="B51" s="39">
        <v>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27">
        <f t="shared" si="2"/>
        <v>0</v>
      </c>
      <c r="I51" s="20"/>
      <c r="J51" s="21"/>
    </row>
    <row r="52" spans="1:10" ht="12.75">
      <c r="A52" s="61" t="s">
        <v>54</v>
      </c>
      <c r="B52" s="39"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27">
        <f t="shared" si="2"/>
        <v>0</v>
      </c>
      <c r="I52" s="20"/>
      <c r="J52" s="21"/>
    </row>
    <row r="53" spans="1:11" ht="12.75">
      <c r="A53" s="61" t="s">
        <v>55</v>
      </c>
      <c r="B53" s="39">
        <v>0</v>
      </c>
      <c r="C53" s="40">
        <v>0</v>
      </c>
      <c r="D53" s="40">
        <v>0</v>
      </c>
      <c r="E53" s="40">
        <v>0</v>
      </c>
      <c r="F53" s="40">
        <v>0</v>
      </c>
      <c r="G53" s="40">
        <v>150.86</v>
      </c>
      <c r="H53" s="27">
        <f t="shared" si="2"/>
        <v>150.86</v>
      </c>
      <c r="I53" s="20"/>
      <c r="J53" s="21"/>
      <c r="K53" s="1"/>
    </row>
    <row r="54" spans="1:11" ht="12.75">
      <c r="A54" s="61" t="s">
        <v>56</v>
      </c>
      <c r="B54" s="39">
        <v>142.921</v>
      </c>
      <c r="C54" s="40">
        <v>2.882</v>
      </c>
      <c r="D54" s="40">
        <f>38.768+0.097</f>
        <v>38.865</v>
      </c>
      <c r="E54" s="40">
        <v>6.634</v>
      </c>
      <c r="F54" s="40">
        <v>0.709</v>
      </c>
      <c r="G54" s="40">
        <v>4.46</v>
      </c>
      <c r="H54" s="27">
        <f t="shared" si="2"/>
        <v>196.47100000000003</v>
      </c>
      <c r="I54" s="20"/>
      <c r="J54" s="21"/>
      <c r="K54" s="1"/>
    </row>
    <row r="55" spans="1:11" ht="12.75">
      <c r="A55" s="61" t="s">
        <v>57</v>
      </c>
      <c r="B55" s="39">
        <v>16.404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27">
        <f t="shared" si="2"/>
        <v>16.404</v>
      </c>
      <c r="I55" s="20"/>
      <c r="J55" s="21"/>
      <c r="K55" s="1"/>
    </row>
    <row r="56" spans="1:11" ht="12.75">
      <c r="A56" s="61" t="s">
        <v>58</v>
      </c>
      <c r="B56" s="39">
        <v>20.341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27">
        <f t="shared" si="2"/>
        <v>20.341</v>
      </c>
      <c r="I56" s="20"/>
      <c r="J56" s="21"/>
      <c r="K56" s="1"/>
    </row>
    <row r="57" spans="1:11" ht="12.75">
      <c r="A57" s="61" t="s">
        <v>59</v>
      </c>
      <c r="B57" s="39">
        <f>0.649+54.235</f>
        <v>54.884</v>
      </c>
      <c r="C57" s="40">
        <v>0</v>
      </c>
      <c r="D57" s="40">
        <v>0</v>
      </c>
      <c r="E57" s="40">
        <v>0</v>
      </c>
      <c r="F57" s="40">
        <v>0</v>
      </c>
      <c r="G57" s="40">
        <v>361.31</v>
      </c>
      <c r="H57" s="27">
        <f t="shared" si="2"/>
        <v>416.194</v>
      </c>
      <c r="I57" s="20"/>
      <c r="J57" s="21"/>
      <c r="K57" s="1"/>
    </row>
    <row r="58" spans="1:11" ht="12.75">
      <c r="A58" s="61" t="s">
        <v>60</v>
      </c>
      <c r="B58" s="39">
        <v>0</v>
      </c>
      <c r="C58" s="40">
        <v>0.182</v>
      </c>
      <c r="D58" s="40">
        <v>0</v>
      </c>
      <c r="E58" s="40">
        <v>0</v>
      </c>
      <c r="F58" s="40">
        <v>0</v>
      </c>
      <c r="G58" s="40">
        <v>0</v>
      </c>
      <c r="H58" s="27">
        <f t="shared" si="2"/>
        <v>0.182</v>
      </c>
      <c r="I58" s="20"/>
      <c r="J58" s="21"/>
      <c r="K58" s="1"/>
    </row>
    <row r="59" spans="1:11" ht="12.75">
      <c r="A59" s="61" t="s">
        <v>61</v>
      </c>
      <c r="B59" s="39">
        <v>398.805</v>
      </c>
      <c r="C59" s="40">
        <v>86.757</v>
      </c>
      <c r="D59" s="40">
        <v>18.522</v>
      </c>
      <c r="E59" s="40">
        <v>16.468</v>
      </c>
      <c r="F59" s="40">
        <v>11.825</v>
      </c>
      <c r="G59" s="40">
        <v>10.99</v>
      </c>
      <c r="H59" s="27">
        <f t="shared" si="2"/>
        <v>543.3670000000001</v>
      </c>
      <c r="I59" s="20"/>
      <c r="J59" s="21"/>
      <c r="K59" s="1"/>
    </row>
    <row r="60" spans="1:11" ht="12.75">
      <c r="A60" s="61" t="s">
        <v>62</v>
      </c>
      <c r="B60" s="39">
        <v>47.892</v>
      </c>
      <c r="C60" s="40">
        <v>34.76</v>
      </c>
      <c r="D60" s="40">
        <v>0</v>
      </c>
      <c r="E60" s="40">
        <v>0</v>
      </c>
      <c r="F60" s="40">
        <v>0</v>
      </c>
      <c r="G60" s="40">
        <v>320.45</v>
      </c>
      <c r="H60" s="27">
        <f t="shared" si="2"/>
        <v>403.102</v>
      </c>
      <c r="I60" s="20"/>
      <c r="J60" s="21"/>
      <c r="K60" s="1"/>
    </row>
    <row r="61" spans="1:11" ht="12.75">
      <c r="A61" s="61" t="s">
        <v>63</v>
      </c>
      <c r="B61" s="39">
        <f>7.411+1.346</f>
        <v>8.757</v>
      </c>
      <c r="C61" s="40">
        <f>1.724+0.25</f>
        <v>1.974</v>
      </c>
      <c r="D61" s="40">
        <v>0</v>
      </c>
      <c r="E61" s="40">
        <v>0</v>
      </c>
      <c r="F61" s="40">
        <v>0</v>
      </c>
      <c r="G61" s="40">
        <v>4.07</v>
      </c>
      <c r="H61" s="27">
        <f t="shared" si="2"/>
        <v>14.801</v>
      </c>
      <c r="I61" s="20"/>
      <c r="J61" s="21"/>
      <c r="K61" s="1"/>
    </row>
    <row r="62" spans="1:11" ht="12.75">
      <c r="A62" s="61" t="s">
        <v>64</v>
      </c>
      <c r="B62" s="39">
        <f>9.979+1.434</f>
        <v>11.412999999999998</v>
      </c>
      <c r="C62" s="40">
        <f>0.01+0.045+14.619+3.993+10.579+1.653+0.048</f>
        <v>30.946999999999996</v>
      </c>
      <c r="D62" s="40">
        <v>0</v>
      </c>
      <c r="E62" s="40">
        <v>0</v>
      </c>
      <c r="F62" s="40">
        <v>0</v>
      </c>
      <c r="G62" s="40">
        <v>28.66</v>
      </c>
      <c r="H62" s="27">
        <f t="shared" si="2"/>
        <v>71.02</v>
      </c>
      <c r="I62" s="20"/>
      <c r="J62" s="21"/>
      <c r="K62" s="1"/>
    </row>
    <row r="63" spans="1:11" ht="12.75">
      <c r="A63" s="61" t="s">
        <v>65</v>
      </c>
      <c r="B63" s="39">
        <v>0.347</v>
      </c>
      <c r="C63" s="40">
        <v>2.889</v>
      </c>
      <c r="D63" s="40">
        <v>0</v>
      </c>
      <c r="E63" s="40">
        <v>0</v>
      </c>
      <c r="F63" s="40">
        <v>0</v>
      </c>
      <c r="G63" s="40">
        <v>0</v>
      </c>
      <c r="H63" s="27">
        <f t="shared" si="2"/>
        <v>3.2359999999999998</v>
      </c>
      <c r="I63" s="20"/>
      <c r="J63" s="21"/>
      <c r="K63" s="1"/>
    </row>
    <row r="64" spans="1:11" ht="12.75">
      <c r="A64" s="61" t="s">
        <v>66</v>
      </c>
      <c r="B64" s="39">
        <v>1.858</v>
      </c>
      <c r="C64" s="40">
        <v>3.733</v>
      </c>
      <c r="D64" s="40">
        <v>0</v>
      </c>
      <c r="E64" s="40">
        <v>0</v>
      </c>
      <c r="F64" s="40">
        <v>0.031</v>
      </c>
      <c r="G64" s="40">
        <v>0</v>
      </c>
      <c r="H64" s="27">
        <f t="shared" si="2"/>
        <v>5.622</v>
      </c>
      <c r="I64" s="20"/>
      <c r="J64" s="21"/>
      <c r="K64" s="1"/>
    </row>
    <row r="65" spans="1:11" ht="12.75">
      <c r="A65" s="61" t="s">
        <v>67</v>
      </c>
      <c r="B65" s="39">
        <v>0</v>
      </c>
      <c r="C65" s="40">
        <v>0</v>
      </c>
      <c r="D65" s="40">
        <v>0</v>
      </c>
      <c r="E65" s="40">
        <v>0</v>
      </c>
      <c r="F65" s="40">
        <v>27.242</v>
      </c>
      <c r="G65" s="40">
        <v>0</v>
      </c>
      <c r="H65" s="27">
        <f t="shared" si="2"/>
        <v>27.242</v>
      </c>
      <c r="I65" s="20"/>
      <c r="J65" s="21"/>
      <c r="K65" s="1"/>
    </row>
    <row r="66" spans="1:11" ht="12.75">
      <c r="A66" s="61" t="s">
        <v>68</v>
      </c>
      <c r="B66" s="39">
        <v>0</v>
      </c>
      <c r="C66" s="40">
        <v>0</v>
      </c>
      <c r="D66" s="40">
        <v>0</v>
      </c>
      <c r="E66" s="40">
        <v>0</v>
      </c>
      <c r="F66" s="40">
        <v>0</v>
      </c>
      <c r="G66" s="40">
        <v>463.26</v>
      </c>
      <c r="H66" s="27">
        <f t="shared" si="2"/>
        <v>463.26</v>
      </c>
      <c r="I66" s="20"/>
      <c r="J66" s="21"/>
      <c r="K66" s="1"/>
    </row>
    <row r="67" spans="1:11" ht="13.5" thickBot="1">
      <c r="A67" s="61" t="s">
        <v>69</v>
      </c>
      <c r="B67" s="39">
        <v>0</v>
      </c>
      <c r="C67" s="55">
        <v>0</v>
      </c>
      <c r="D67" s="55">
        <v>0</v>
      </c>
      <c r="E67" s="55">
        <v>0</v>
      </c>
      <c r="F67" s="55">
        <v>0</v>
      </c>
      <c r="G67" s="55">
        <v>0</v>
      </c>
      <c r="H67" s="27">
        <f t="shared" si="2"/>
        <v>0</v>
      </c>
      <c r="I67" s="20"/>
      <c r="J67" s="21"/>
      <c r="K67" s="1"/>
    </row>
    <row r="68" spans="1:11" ht="13.5" thickBot="1">
      <c r="A68" s="62" t="s">
        <v>70</v>
      </c>
      <c r="B68" s="63"/>
      <c r="C68" s="64"/>
      <c r="D68" s="64"/>
      <c r="E68" s="64"/>
      <c r="F68" s="65"/>
      <c r="G68" s="65"/>
      <c r="H68" s="66"/>
      <c r="I68" s="20"/>
      <c r="J68" s="21"/>
      <c r="K68" s="1"/>
    </row>
    <row r="69" spans="1:11" ht="12.75">
      <c r="A69" s="67" t="s">
        <v>71</v>
      </c>
      <c r="B69" s="68" t="s">
        <v>72</v>
      </c>
      <c r="C69" s="69">
        <v>135.643</v>
      </c>
      <c r="D69" s="69">
        <v>6.695</v>
      </c>
      <c r="E69" s="69">
        <v>0</v>
      </c>
      <c r="F69" s="69">
        <v>0</v>
      </c>
      <c r="G69" s="69">
        <v>0</v>
      </c>
      <c r="H69" s="34">
        <f>SUM(B69:G69)</f>
        <v>142.338</v>
      </c>
      <c r="I69" s="20"/>
      <c r="J69" s="21"/>
      <c r="K69" s="1"/>
    </row>
    <row r="70" spans="1:11" ht="12.75">
      <c r="A70" s="61" t="s">
        <v>73</v>
      </c>
      <c r="B70" s="70">
        <v>0</v>
      </c>
      <c r="C70" s="71">
        <v>0</v>
      </c>
      <c r="D70" s="71">
        <v>0</v>
      </c>
      <c r="E70" s="71">
        <v>0</v>
      </c>
      <c r="F70" s="71">
        <v>0</v>
      </c>
      <c r="G70" s="71">
        <v>0</v>
      </c>
      <c r="H70" s="42">
        <f aca="true" t="shared" si="3" ref="H70:H81">SUM(B70:G70)</f>
        <v>0</v>
      </c>
      <c r="I70" s="20"/>
      <c r="J70" s="21"/>
      <c r="K70" s="1"/>
    </row>
    <row r="71" spans="1:11" ht="12.75">
      <c r="A71" s="61" t="s">
        <v>74</v>
      </c>
      <c r="B71" s="70">
        <v>0</v>
      </c>
      <c r="C71" s="71">
        <v>48.017</v>
      </c>
      <c r="D71" s="72" t="s">
        <v>72</v>
      </c>
      <c r="E71" s="71">
        <v>0</v>
      </c>
      <c r="F71" s="71">
        <v>0</v>
      </c>
      <c r="G71" s="71">
        <v>0</v>
      </c>
      <c r="H71" s="42">
        <f t="shared" si="3"/>
        <v>48.017</v>
      </c>
      <c r="I71" s="20"/>
      <c r="J71" s="21"/>
      <c r="K71" s="1"/>
    </row>
    <row r="72" spans="1:11" ht="12.75">
      <c r="A72" s="61" t="s">
        <v>75</v>
      </c>
      <c r="B72" s="70">
        <v>0</v>
      </c>
      <c r="C72" s="71">
        <v>0</v>
      </c>
      <c r="D72" s="71">
        <v>0</v>
      </c>
      <c r="E72" s="71">
        <v>0</v>
      </c>
      <c r="F72" s="71">
        <v>0</v>
      </c>
      <c r="G72" s="71">
        <v>0</v>
      </c>
      <c r="H72" s="42">
        <f t="shared" si="3"/>
        <v>0</v>
      </c>
      <c r="I72" s="20"/>
      <c r="J72" s="21"/>
      <c r="K72" s="1"/>
    </row>
    <row r="73" spans="1:11" ht="12.75">
      <c r="A73" s="61" t="s">
        <v>76</v>
      </c>
      <c r="B73" s="70">
        <v>14.064</v>
      </c>
      <c r="C73" s="71">
        <v>13.104</v>
      </c>
      <c r="D73" s="71">
        <v>0</v>
      </c>
      <c r="E73" s="71">
        <v>0.038</v>
      </c>
      <c r="F73" s="71">
        <v>0</v>
      </c>
      <c r="G73" s="71">
        <v>0</v>
      </c>
      <c r="H73" s="42">
        <f t="shared" si="3"/>
        <v>27.206</v>
      </c>
      <c r="I73" s="20"/>
      <c r="J73" s="21"/>
      <c r="K73" s="1"/>
    </row>
    <row r="74" spans="1:11" ht="12.75">
      <c r="A74" s="61" t="s">
        <v>77</v>
      </c>
      <c r="B74" s="70">
        <v>0</v>
      </c>
      <c r="C74" s="71">
        <v>0</v>
      </c>
      <c r="D74" s="71">
        <v>0</v>
      </c>
      <c r="E74" s="71">
        <v>0</v>
      </c>
      <c r="F74" s="71">
        <v>0</v>
      </c>
      <c r="G74" s="71">
        <v>0</v>
      </c>
      <c r="H74" s="42">
        <f t="shared" si="3"/>
        <v>0</v>
      </c>
      <c r="I74" s="20"/>
      <c r="J74" s="21"/>
      <c r="K74" s="1"/>
    </row>
    <row r="75" spans="1:11" ht="12.75">
      <c r="A75" s="61" t="s">
        <v>78</v>
      </c>
      <c r="B75" s="70">
        <v>0</v>
      </c>
      <c r="C75" s="71">
        <v>0</v>
      </c>
      <c r="D75" s="71">
        <v>0</v>
      </c>
      <c r="E75" s="71">
        <v>0</v>
      </c>
      <c r="F75" s="71">
        <v>0</v>
      </c>
      <c r="G75" s="71">
        <v>0</v>
      </c>
      <c r="H75" s="42">
        <f t="shared" si="3"/>
        <v>0</v>
      </c>
      <c r="I75" s="20"/>
      <c r="J75" s="21"/>
      <c r="K75" s="1"/>
    </row>
    <row r="76" spans="1:11" ht="12.75">
      <c r="A76" s="61" t="s">
        <v>79</v>
      </c>
      <c r="B76" s="70">
        <v>95.641</v>
      </c>
      <c r="C76" s="71">
        <v>53.459</v>
      </c>
      <c r="D76" s="71">
        <v>10.433</v>
      </c>
      <c r="E76" s="71">
        <v>0.022</v>
      </c>
      <c r="F76" s="71">
        <v>0</v>
      </c>
      <c r="G76" s="71">
        <v>32.51</v>
      </c>
      <c r="H76" s="42">
        <f t="shared" si="3"/>
        <v>192.065</v>
      </c>
      <c r="I76" s="20"/>
      <c r="J76" s="21"/>
      <c r="K76" s="1"/>
    </row>
    <row r="77" spans="1:11" ht="12.75">
      <c r="A77" s="61" t="s">
        <v>80</v>
      </c>
      <c r="B77" s="70">
        <v>0</v>
      </c>
      <c r="C77" s="71">
        <v>0</v>
      </c>
      <c r="D77" s="71">
        <v>0</v>
      </c>
      <c r="E77" s="71">
        <v>0</v>
      </c>
      <c r="F77" s="71">
        <v>0</v>
      </c>
      <c r="G77" s="71">
        <v>0</v>
      </c>
      <c r="H77" s="42">
        <f t="shared" si="3"/>
        <v>0</v>
      </c>
      <c r="I77" s="20"/>
      <c r="J77" s="21"/>
      <c r="K77" s="1"/>
    </row>
    <row r="78" spans="1:11" ht="12.75">
      <c r="A78" s="61" t="s">
        <v>81</v>
      </c>
      <c r="B78" s="70">
        <v>0</v>
      </c>
      <c r="C78" s="71">
        <v>0</v>
      </c>
      <c r="D78" s="71">
        <v>0</v>
      </c>
      <c r="E78" s="71">
        <v>0</v>
      </c>
      <c r="F78" s="71">
        <v>0</v>
      </c>
      <c r="G78" s="71">
        <v>52.86</v>
      </c>
      <c r="H78" s="42">
        <f t="shared" si="3"/>
        <v>52.86</v>
      </c>
      <c r="I78" s="20"/>
      <c r="J78" s="21"/>
      <c r="K78" s="1"/>
    </row>
    <row r="79" spans="1:11" ht="12.75">
      <c r="A79" s="61" t="s">
        <v>82</v>
      </c>
      <c r="B79" s="70">
        <v>0</v>
      </c>
      <c r="C79" s="71">
        <v>0</v>
      </c>
      <c r="D79" s="71">
        <v>0</v>
      </c>
      <c r="E79" s="71">
        <v>0</v>
      </c>
      <c r="F79" s="71">
        <v>0</v>
      </c>
      <c r="G79" s="71">
        <v>0</v>
      </c>
      <c r="H79" s="42">
        <f t="shared" si="3"/>
        <v>0</v>
      </c>
      <c r="I79" s="20"/>
      <c r="J79" s="21"/>
      <c r="K79" s="1"/>
    </row>
    <row r="80" spans="1:11" ht="12.75">
      <c r="A80" s="61" t="s">
        <v>40</v>
      </c>
      <c r="B80" s="70">
        <v>0</v>
      </c>
      <c r="C80" s="71">
        <v>0</v>
      </c>
      <c r="D80" s="71">
        <v>0</v>
      </c>
      <c r="E80" s="71">
        <v>0</v>
      </c>
      <c r="F80" s="71">
        <v>0</v>
      </c>
      <c r="G80" s="71">
        <v>0</v>
      </c>
      <c r="H80" s="42">
        <f t="shared" si="3"/>
        <v>0</v>
      </c>
      <c r="I80" s="20"/>
      <c r="J80" s="21"/>
      <c r="K80" s="1"/>
    </row>
    <row r="81" spans="1:11" ht="13.5" thickBot="1">
      <c r="A81" s="73" t="s">
        <v>83</v>
      </c>
      <c r="B81" s="74">
        <v>0</v>
      </c>
      <c r="C81" s="75">
        <v>0</v>
      </c>
      <c r="D81" s="75">
        <v>0</v>
      </c>
      <c r="E81" s="75">
        <v>0</v>
      </c>
      <c r="F81" s="75">
        <v>0</v>
      </c>
      <c r="G81" s="75">
        <v>0</v>
      </c>
      <c r="H81" s="57">
        <f t="shared" si="3"/>
        <v>0</v>
      </c>
      <c r="I81" s="20"/>
      <c r="J81" s="21"/>
      <c r="K81" s="1"/>
    </row>
    <row r="82" spans="1:11" ht="13.5" thickBot="1">
      <c r="A82" s="76"/>
      <c r="B82" s="77">
        <f aca="true" t="shared" si="4" ref="B82:H82">SUM(B9:B81)</f>
        <v>2392.038</v>
      </c>
      <c r="C82" s="78">
        <f t="shared" si="4"/>
        <v>930.9970000000001</v>
      </c>
      <c r="D82" s="79">
        <f t="shared" si="4"/>
        <v>611.7040000000001</v>
      </c>
      <c r="E82" s="79">
        <f t="shared" si="4"/>
        <v>32.51499999999999</v>
      </c>
      <c r="F82" s="79">
        <f>SUM(F9:F81)</f>
        <v>89.45499999999998</v>
      </c>
      <c r="G82" s="78">
        <f t="shared" si="4"/>
        <v>3653.85</v>
      </c>
      <c r="H82" s="80">
        <f t="shared" si="4"/>
        <v>7710.559000000002</v>
      </c>
      <c r="I82" s="81"/>
      <c r="J82" s="21"/>
      <c r="K82" s="1"/>
    </row>
    <row r="83" spans="2:16" ht="12.75">
      <c r="B83" s="24"/>
      <c r="C83" s="24"/>
      <c r="D83" s="82"/>
      <c r="E83" s="24"/>
      <c r="F83" s="83"/>
      <c r="G83" s="24"/>
      <c r="J83" s="28"/>
      <c r="K83" s="1"/>
      <c r="L83" s="1"/>
      <c r="M83" s="1"/>
      <c r="N83" s="1"/>
      <c r="O83" s="1"/>
      <c r="P83" s="1"/>
    </row>
    <row r="84" spans="2:16" ht="12.75">
      <c r="B84" s="84"/>
      <c r="K84" s="1"/>
      <c r="O84" s="1"/>
      <c r="P84" s="1"/>
    </row>
    <row r="85" spans="2:16" ht="12.75">
      <c r="B85" s="85"/>
      <c r="C85" s="85"/>
      <c r="D85" s="86"/>
      <c r="E85" s="85"/>
      <c r="F85" s="87"/>
      <c r="H85" s="85"/>
      <c r="I85" s="85"/>
      <c r="K85" s="1"/>
      <c r="O85" s="1"/>
      <c r="P85" s="1"/>
    </row>
    <row r="86" spans="1:11" ht="12.75">
      <c r="A86" s="11"/>
      <c r="B86" s="87"/>
      <c r="C86" s="87"/>
      <c r="D86" s="88"/>
      <c r="E86" s="88"/>
      <c r="F86" s="2"/>
      <c r="H86" s="88"/>
      <c r="I86" s="88"/>
      <c r="J86" s="21"/>
      <c r="K86" s="1"/>
    </row>
    <row r="87" spans="1:16" ht="12.75">
      <c r="A87" s="1"/>
      <c r="B87" s="2"/>
      <c r="C87" s="2"/>
      <c r="D87" s="2"/>
      <c r="E87" s="2"/>
      <c r="F87" s="2"/>
      <c r="H87" s="2"/>
      <c r="I87" s="2"/>
      <c r="J87" s="28"/>
      <c r="K87" s="1"/>
      <c r="O87" s="1"/>
      <c r="P87" s="1"/>
    </row>
    <row r="88" spans="1:16" ht="12.75">
      <c r="A88" s="1"/>
      <c r="B88" s="2"/>
      <c r="C88" s="2"/>
      <c r="D88" s="2"/>
      <c r="E88" s="2"/>
      <c r="F88" s="89"/>
      <c r="H88" s="2"/>
      <c r="I88" s="2"/>
      <c r="J88" s="28"/>
      <c r="K88" s="1"/>
      <c r="O88" s="1"/>
      <c r="P88" s="1"/>
    </row>
    <row r="89" spans="1:11" ht="12.75">
      <c r="A89" s="1"/>
      <c r="B89" s="89"/>
      <c r="C89" s="89"/>
      <c r="D89" s="89"/>
      <c r="E89" s="89"/>
      <c r="F89" s="89"/>
      <c r="H89" s="2"/>
      <c r="I89" s="2"/>
      <c r="J89" s="28"/>
      <c r="K89" s="1"/>
    </row>
    <row r="90" spans="1:11" ht="12.75">
      <c r="A90" s="1"/>
      <c r="B90" s="2"/>
      <c r="C90" s="2"/>
      <c r="D90" s="2"/>
      <c r="E90" s="2"/>
      <c r="F90" s="90"/>
      <c r="G90" s="2"/>
      <c r="H90" s="2"/>
      <c r="I90" s="2"/>
      <c r="J90" s="28"/>
      <c r="K90" s="1"/>
    </row>
    <row r="92" spans="2:7" ht="12.75">
      <c r="B92" s="91"/>
      <c r="C92" s="91"/>
      <c r="D92" s="91"/>
      <c r="E92" s="91"/>
      <c r="F92" s="91"/>
      <c r="G92" s="91"/>
    </row>
    <row r="96" spans="6:7" ht="12.75">
      <c r="F96" s="85"/>
      <c r="G96" s="85"/>
    </row>
  </sheetData>
  <sheetProtection/>
  <mergeCells count="3">
    <mergeCell ref="A2:H2"/>
    <mergeCell ref="A3:H3"/>
    <mergeCell ref="A7:A8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TEMP_DGH54</dc:creator>
  <cp:keywords/>
  <dc:description/>
  <cp:lastModifiedBy>TEMP_DGH54</cp:lastModifiedBy>
  <dcterms:created xsi:type="dcterms:W3CDTF">2017-08-23T15:40:01Z</dcterms:created>
  <dcterms:modified xsi:type="dcterms:W3CDTF">2017-08-23T15:40:36Z</dcterms:modified>
  <cp:category/>
  <cp:version/>
  <cp:contentType/>
  <cp:contentStatus/>
</cp:coreProperties>
</file>