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8672" windowHeight="6696" activeTab="0"/>
  </bookViews>
  <sheets>
    <sheet name="DIC" sheetId="1" r:id="rId1"/>
  </sheets>
  <definedNames>
    <definedName name="_xlnm.Print_Area" localSheetId="0">'DIC'!$A$1:$J$67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<sst xmlns="http://schemas.openxmlformats.org/spreadsheetml/2006/main" count="129" uniqueCount="67">
  <si>
    <t>BALANZA COMERCIAL
DICIEMBRE 2017</t>
  </si>
  <si>
    <t>EXPORTACIONES FOB</t>
  </si>
  <si>
    <t xml:space="preserve">EMPRESA </t>
  </si>
  <si>
    <t>DICIEMBRE 2017</t>
  </si>
  <si>
    <t>PRODUCTO (MBLS)</t>
  </si>
  <si>
    <t>RELAPASA</t>
  </si>
  <si>
    <t>PETROPERU</t>
  </si>
  <si>
    <t>PLUSPETROL</t>
  </si>
  <si>
    <t>MOBIL</t>
  </si>
  <si>
    <t>OTROS</t>
  </si>
  <si>
    <t>TOTAL</t>
  </si>
  <si>
    <t>MBLS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</si>
  <si>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</si>
  <si>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</si>
  <si>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</si>
  <si>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</si>
  <si>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</si>
  <si>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</si>
  <si>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</si>
  <si>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</si>
  <si>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</si>
  <si>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</si>
  <si>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</si>
  <si>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</si>
  <si>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</si>
  <si>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</si>
  <si>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</si>
  <si>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Residual 500</t>
  </si>
  <si>
    <t xml:space="preserve">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</si>
  <si>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</si>
  <si>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</si>
  <si>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</si>
  <si>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</si>
  <si>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</si>
  <si>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</si>
  <si>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</si>
  <si>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</si>
  <si>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</si>
  <si>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</si>
  <si>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</si>
  <si>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</si>
  <si>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</si>
  <si>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</si>
  <si>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</si>
  <si>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</si>
  <si>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</si>
  <si>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</si>
  <si>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</si>
  <si>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</si>
  <si>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</si>
  <si>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</si>
  <si>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</si>
  <si>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</si>
  <si>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</si>
  <si>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</si>
  <si>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Nota:</t>
  </si>
  <si>
    <t>JODI</t>
  </si>
  <si>
    <t>GLP</t>
  </si>
  <si>
    <t>Naftas</t>
  </si>
  <si>
    <t>Gasolina</t>
  </si>
  <si>
    <t>Kerosene</t>
  </si>
  <si>
    <t>Kerosene Turbo</t>
  </si>
  <si>
    <t xml:space="preserve">Gas/ Diesel </t>
  </si>
  <si>
    <t>Combustibles Pesados</t>
  </si>
  <si>
    <t>Otros Productos</t>
  </si>
  <si>
    <t>Importación</t>
  </si>
  <si>
    <t>Exportación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</si>
</sst>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 * #,##0.000_ ;_ * \-#,##0.0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Tahoma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 style="double"/>
      <bottom style="double"/>
    </border>
    <border>
      <left/>
      <right/>
      <top style="thin"/>
      <bottom/>
    </border>
    <border>
      <left/>
      <right/>
      <top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medium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1" fillId="38" borderId="0" applyNumberFormat="0" applyBorder="0" applyAlignment="0" applyProtection="0"/>
    <xf numFmtId="0" fontId="14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39" fillId="40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43" fontId="3" fillId="54" borderId="0" xfId="94" applyNumberFormat="1" applyFont="1" applyFill="1" applyAlignment="1">
      <alignment horizontal="left" vertical="center" wrapText="1"/>
      <protection/>
    </xf>
    <xf numFmtId="43" fontId="3" fillId="54" borderId="0" xfId="94" applyNumberFormat="1" applyFont="1" applyFill="1" applyAlignment="1">
      <alignment horizontal="center" vertical="center" wrapText="1"/>
      <protection/>
    </xf>
    <xf numFmtId="43" fontId="4" fillId="0" borderId="0" xfId="94" applyNumberFormat="1" applyFont="1" applyAlignment="1">
      <alignment vertical="center"/>
      <protection/>
    </xf>
    <xf numFmtId="43" fontId="3" fillId="54" borderId="0" xfId="94" applyNumberFormat="1" applyFont="1" applyFill="1" applyBorder="1" applyAlignment="1">
      <alignment horizontal="center" vertical="center" wrapText="1"/>
      <protection/>
    </xf>
    <xf numFmtId="43" fontId="6" fillId="13" borderId="18" xfId="93" applyNumberFormat="1" applyFont="1" applyFill="1" applyBorder="1" applyAlignment="1">
      <alignment horizontal="left" vertical="center" wrapText="1"/>
      <protection/>
    </xf>
    <xf numFmtId="43" fontId="6" fillId="13" borderId="19" xfId="93" applyNumberFormat="1" applyFont="1" applyFill="1" applyBorder="1" applyAlignment="1">
      <alignment horizontal="left" vertical="center" wrapText="1"/>
      <protection/>
    </xf>
    <xf numFmtId="43" fontId="6" fillId="13" borderId="20" xfId="93" applyNumberFormat="1" applyFont="1" applyFill="1" applyBorder="1" applyAlignment="1">
      <alignment horizontal="center" vertical="center" wrapText="1"/>
      <protection/>
    </xf>
    <xf numFmtId="43" fontId="6" fillId="13" borderId="21" xfId="93" applyNumberFormat="1" applyFont="1" applyFill="1" applyBorder="1" applyAlignment="1">
      <alignment horizontal="center" wrapText="1"/>
      <protection/>
    </xf>
    <xf numFmtId="43" fontId="6" fillId="13" borderId="21" xfId="93" applyNumberFormat="1" applyFont="1" applyFill="1" applyBorder="1" applyAlignment="1">
      <alignment horizontal="center" vertical="center" wrapText="1"/>
      <protection/>
    </xf>
    <xf numFmtId="43" fontId="6" fillId="13" borderId="22" xfId="93" applyNumberFormat="1" applyFont="1" applyFill="1" applyBorder="1" applyAlignment="1">
      <alignment horizontal="center" vertical="center" wrapText="1"/>
      <protection/>
    </xf>
    <xf numFmtId="43" fontId="6" fillId="13" borderId="23" xfId="93" applyNumberFormat="1" applyFont="1" applyFill="1" applyBorder="1" applyAlignment="1">
      <alignment horizontal="center" vertical="center" wrapText="1"/>
      <protection/>
    </xf>
    <xf numFmtId="43" fontId="6" fillId="13" borderId="24" xfId="93" applyNumberFormat="1" applyFont="1" applyFill="1" applyBorder="1" applyAlignment="1">
      <alignment horizontal="center" vertical="center" wrapText="1"/>
      <protection/>
    </xf>
    <xf numFmtId="43" fontId="6" fillId="0" borderId="25" xfId="94" applyNumberFormat="1" applyFont="1" applyFill="1" applyBorder="1" applyAlignment="1">
      <alignment horizontal="left" vertical="center" wrapText="1"/>
      <protection/>
    </xf>
    <xf numFmtId="43" fontId="3" fillId="0" borderId="26" xfId="87" applyNumberFormat="1" applyFont="1" applyFill="1" applyBorder="1" applyAlignment="1">
      <alignment horizontal="center" vertical="center" wrapText="1"/>
    </xf>
    <xf numFmtId="43" fontId="3" fillId="0" borderId="27" xfId="87" applyNumberFormat="1" applyFont="1" applyFill="1" applyBorder="1" applyAlignment="1">
      <alignment horizontal="center" vertical="center" wrapText="1"/>
    </xf>
    <xf numFmtId="43" fontId="6" fillId="0" borderId="28" xfId="87" applyNumberFormat="1" applyFont="1" applyFill="1" applyBorder="1" applyAlignment="1">
      <alignment horizontal="center" vertical="center" wrapText="1"/>
    </xf>
    <xf numFmtId="43" fontId="3" fillId="0" borderId="26" xfId="85" applyNumberFormat="1" applyFont="1" applyFill="1" applyBorder="1" applyAlignment="1">
      <alignment horizontal="center" vertical="center" wrapText="1"/>
    </xf>
    <xf numFmtId="43" fontId="3" fillId="0" borderId="29" xfId="85" applyNumberFormat="1" applyFont="1" applyFill="1" applyBorder="1" applyAlignment="1">
      <alignment horizontal="center" vertical="center" wrapText="1"/>
    </xf>
    <xf numFmtId="43" fontId="3" fillId="0" borderId="30" xfId="85" applyNumberFormat="1" applyFont="1" applyFill="1" applyBorder="1" applyAlignment="1">
      <alignment horizontal="center" vertical="center" wrapText="1"/>
    </xf>
    <xf numFmtId="43" fontId="4" fillId="0" borderId="0" xfId="94" applyNumberFormat="1" applyFont="1" applyFill="1" applyAlignment="1">
      <alignment vertical="center"/>
      <protection/>
    </xf>
    <xf numFmtId="43" fontId="6" fillId="0" borderId="31" xfId="94" applyNumberFormat="1" applyFont="1" applyFill="1" applyBorder="1" applyAlignment="1">
      <alignment horizontal="left" vertical="center" wrapText="1"/>
      <protection/>
    </xf>
    <xf numFmtId="43" fontId="3" fillId="54" borderId="27" xfId="87" applyNumberFormat="1" applyFont="1" applyFill="1" applyBorder="1" applyAlignment="1">
      <alignment horizontal="center" vertical="center" wrapText="1"/>
    </xf>
    <xf numFmtId="43" fontId="6" fillId="0" borderId="31" xfId="87" applyNumberFormat="1" applyFont="1" applyFill="1" applyBorder="1" applyAlignment="1">
      <alignment horizontal="center" vertical="center" wrapText="1"/>
    </xf>
    <xf numFmtId="43" fontId="3" fillId="0" borderId="32" xfId="85" applyNumberFormat="1" applyFont="1" applyFill="1" applyBorder="1" applyAlignment="1">
      <alignment horizontal="center" vertical="center" wrapText="1"/>
    </xf>
    <xf numFmtId="43" fontId="3" fillId="0" borderId="33" xfId="85" applyNumberFormat="1" applyFont="1" applyFill="1" applyBorder="1" applyAlignment="1">
      <alignment horizontal="center" vertical="center" wrapText="1"/>
    </xf>
    <xf numFmtId="43" fontId="3" fillId="0" borderId="27" xfId="87" applyNumberFormat="1" applyFont="1" applyFill="1" applyBorder="1" applyAlignment="1">
      <alignment horizontal="right" vertical="center" wrapText="1"/>
    </xf>
    <xf numFmtId="43" fontId="3" fillId="0" borderId="26" xfId="87" applyNumberFormat="1" applyFont="1" applyFill="1" applyBorder="1" applyAlignment="1">
      <alignment horizontal="right" vertical="center" wrapText="1"/>
    </xf>
    <xf numFmtId="43" fontId="3" fillId="0" borderId="34" xfId="87" applyNumberFormat="1" applyFont="1" applyFill="1" applyBorder="1" applyAlignment="1">
      <alignment horizontal="center" vertical="center" wrapText="1"/>
    </xf>
    <xf numFmtId="43" fontId="3" fillId="0" borderId="35" xfId="87" applyNumberFormat="1" applyFont="1" applyFill="1" applyBorder="1" applyAlignment="1">
      <alignment horizontal="center" vertical="center" wrapText="1"/>
    </xf>
    <xf numFmtId="43" fontId="3" fillId="0" borderId="36" xfId="85" applyNumberFormat="1" applyFont="1" applyFill="1" applyBorder="1" applyAlignment="1">
      <alignment horizontal="center" vertical="center" wrapText="1"/>
    </xf>
    <xf numFmtId="43" fontId="7" fillId="54" borderId="31" xfId="93" applyNumberFormat="1" applyFont="1" applyFill="1" applyBorder="1" applyAlignment="1">
      <alignment horizontal="left" vertical="center" wrapText="1"/>
      <protection/>
    </xf>
    <xf numFmtId="43" fontId="6" fillId="54" borderId="37" xfId="86" applyNumberFormat="1" applyFont="1" applyFill="1" applyBorder="1" applyAlignment="1">
      <alignment horizontal="center" vertical="center" wrapText="1"/>
    </xf>
    <xf numFmtId="43" fontId="6" fillId="54" borderId="38" xfId="86" applyNumberFormat="1" applyFont="1" applyFill="1" applyBorder="1" applyAlignment="1">
      <alignment horizontal="center" vertical="center" wrapText="1"/>
    </xf>
    <xf numFmtId="43" fontId="6" fillId="54" borderId="39" xfId="86" applyNumberFormat="1" applyFont="1" applyFill="1" applyBorder="1" applyAlignment="1">
      <alignment horizontal="center" vertical="center" wrapText="1"/>
    </xf>
    <xf numFmtId="43" fontId="6" fillId="54" borderId="31" xfId="86" applyNumberFormat="1" applyFont="1" applyFill="1" applyBorder="1" applyAlignment="1">
      <alignment horizontal="center" vertical="center" wrapText="1"/>
    </xf>
    <xf numFmtId="43" fontId="6" fillId="54" borderId="32" xfId="86" applyNumberFormat="1" applyFont="1" applyFill="1" applyBorder="1" applyAlignment="1">
      <alignment horizontal="center" vertical="center" wrapText="1"/>
    </xf>
    <xf numFmtId="43" fontId="6" fillId="54" borderId="40" xfId="85" applyNumberFormat="1" applyFont="1" applyFill="1" applyBorder="1" applyAlignment="1">
      <alignment horizontal="center" vertical="center" wrapText="1"/>
    </xf>
    <xf numFmtId="43" fontId="6" fillId="54" borderId="41" xfId="94" applyNumberFormat="1" applyFont="1" applyFill="1" applyBorder="1" applyAlignment="1">
      <alignment horizontal="left" vertical="center" wrapText="1"/>
      <protection/>
    </xf>
    <xf numFmtId="43" fontId="6" fillId="54" borderId="42" xfId="94" applyNumberFormat="1" applyFont="1" applyFill="1" applyBorder="1" applyAlignment="1">
      <alignment horizontal="center" vertical="center" wrapText="1"/>
      <protection/>
    </xf>
    <xf numFmtId="43" fontId="3" fillId="54" borderId="42" xfId="94" applyNumberFormat="1" applyFont="1" applyFill="1" applyBorder="1" applyAlignment="1">
      <alignment horizontal="center" vertical="center" wrapText="1"/>
      <protection/>
    </xf>
    <xf numFmtId="43" fontId="3" fillId="54" borderId="42" xfId="85" applyNumberFormat="1" applyFont="1" applyFill="1" applyBorder="1" applyAlignment="1">
      <alignment horizontal="center" vertical="center" wrapText="1"/>
    </xf>
    <xf numFmtId="43" fontId="6" fillId="54" borderId="43" xfId="94" applyNumberFormat="1" applyFont="1" applyFill="1" applyBorder="1" applyAlignment="1">
      <alignment horizontal="center" vertical="center" wrapText="1"/>
      <protection/>
    </xf>
    <xf numFmtId="43" fontId="4" fillId="0" borderId="0" xfId="94" applyNumberFormat="1" applyFont="1" applyFill="1" applyBorder="1" applyAlignment="1">
      <alignment vertical="center"/>
      <protection/>
    </xf>
    <xf numFmtId="43" fontId="6" fillId="54" borderId="31" xfId="93" applyNumberFormat="1" applyFont="1" applyFill="1" applyBorder="1" applyAlignment="1">
      <alignment horizontal="left" vertical="center" wrapText="1"/>
      <protection/>
    </xf>
    <xf numFmtId="43" fontId="6" fillId="0" borderId="32" xfId="93" applyNumberFormat="1" applyFont="1" applyFill="1" applyBorder="1" applyAlignment="1">
      <alignment horizontal="center" vertical="center" wrapText="1"/>
      <protection/>
    </xf>
    <xf numFmtId="43" fontId="6" fillId="0" borderId="38" xfId="93" applyNumberFormat="1" applyFont="1" applyFill="1" applyBorder="1" applyAlignment="1">
      <alignment horizontal="center" vertical="center" wrapText="1"/>
      <protection/>
    </xf>
    <xf numFmtId="43" fontId="6" fillId="54" borderId="39" xfId="93" applyNumberFormat="1" applyFont="1" applyFill="1" applyBorder="1" applyAlignment="1">
      <alignment horizontal="center" vertical="center" wrapText="1"/>
      <protection/>
    </xf>
    <xf numFmtId="43" fontId="6" fillId="54" borderId="41" xfId="93" applyNumberFormat="1" applyFont="1" applyFill="1" applyBorder="1" applyAlignment="1">
      <alignment horizontal="center" vertical="center" wrapText="1"/>
      <protection/>
    </xf>
    <xf numFmtId="43" fontId="6" fillId="54" borderId="32" xfId="93" applyNumberFormat="1" applyFont="1" applyFill="1" applyBorder="1" applyAlignment="1">
      <alignment horizontal="center" vertical="center" wrapText="1"/>
      <protection/>
    </xf>
    <xf numFmtId="43" fontId="6" fillId="54" borderId="38" xfId="93" applyNumberFormat="1" applyFont="1" applyFill="1" applyBorder="1" applyAlignment="1">
      <alignment horizontal="center" vertical="center" wrapText="1"/>
      <protection/>
    </xf>
    <xf numFmtId="43" fontId="6" fillId="54" borderId="40" xfId="93" applyNumberFormat="1" applyFont="1" applyFill="1" applyBorder="1" applyAlignment="1">
      <alignment horizontal="center" vertical="center" wrapText="1"/>
      <protection/>
    </xf>
    <xf numFmtId="43" fontId="6" fillId="54" borderId="31" xfId="94" applyNumberFormat="1" applyFont="1" applyFill="1" applyBorder="1" applyAlignment="1">
      <alignment horizontal="left" vertical="center" wrapText="1"/>
      <protection/>
    </xf>
    <xf numFmtId="43" fontId="3" fillId="54" borderId="32" xfId="87" applyNumberFormat="1" applyFont="1" applyFill="1" applyBorder="1" applyAlignment="1">
      <alignment horizontal="center" vertical="center" wrapText="1"/>
    </xf>
    <xf numFmtId="43" fontId="3" fillId="54" borderId="37" xfId="87" applyNumberFormat="1" applyFont="1" applyFill="1" applyBorder="1" applyAlignment="1">
      <alignment horizontal="center" vertical="center" wrapText="1"/>
    </xf>
    <xf numFmtId="43" fontId="3" fillId="54" borderId="39" xfId="87" applyNumberFormat="1" applyFont="1" applyFill="1" applyBorder="1" applyAlignment="1">
      <alignment horizontal="center" vertical="center" wrapText="1"/>
    </xf>
    <xf numFmtId="43" fontId="6" fillId="54" borderId="41" xfId="87" applyNumberFormat="1" applyFont="1" applyFill="1" applyBorder="1" applyAlignment="1">
      <alignment horizontal="center" vertical="center" wrapText="1"/>
    </xf>
    <xf numFmtId="43" fontId="3" fillId="54" borderId="32" xfId="85" applyNumberFormat="1" applyFont="1" applyFill="1" applyBorder="1" applyAlignment="1">
      <alignment horizontal="center" vertical="center" wrapText="1"/>
    </xf>
    <xf numFmtId="43" fontId="3" fillId="54" borderId="38" xfId="85" applyNumberFormat="1" applyFont="1" applyFill="1" applyBorder="1" applyAlignment="1">
      <alignment horizontal="center" vertical="center" wrapText="1"/>
    </xf>
    <xf numFmtId="43" fontId="3" fillId="54" borderId="40" xfId="85" applyNumberFormat="1" applyFont="1" applyFill="1" applyBorder="1" applyAlignment="1">
      <alignment horizontal="center" vertical="center" wrapText="1"/>
    </xf>
    <xf numFmtId="43" fontId="3" fillId="54" borderId="44" xfId="87" applyNumberFormat="1" applyFont="1" applyFill="1" applyBorder="1" applyAlignment="1">
      <alignment horizontal="center" vertical="center" wrapText="1"/>
    </xf>
    <xf numFmtId="43" fontId="3" fillId="54" borderId="45" xfId="87" applyNumberFormat="1" applyFont="1" applyFill="1" applyBorder="1" applyAlignment="1">
      <alignment horizontal="center" vertical="center" wrapText="1"/>
    </xf>
    <xf numFmtId="43" fontId="3" fillId="54" borderId="46" xfId="85" applyNumberFormat="1" applyFont="1" applyFill="1" applyBorder="1" applyAlignment="1">
      <alignment horizontal="center" vertical="center" wrapText="1"/>
    </xf>
    <xf numFmtId="43" fontId="6" fillId="54" borderId="41" xfId="86" applyNumberFormat="1" applyFont="1" applyFill="1" applyBorder="1" applyAlignment="1">
      <alignment horizontal="center" vertical="center" wrapText="1"/>
    </xf>
    <xf numFmtId="43" fontId="6" fillId="54" borderId="38" xfId="85" applyNumberFormat="1" applyFont="1" applyFill="1" applyBorder="1" applyAlignment="1">
      <alignment horizontal="center" vertical="center" wrapText="1"/>
    </xf>
    <xf numFmtId="43" fontId="3" fillId="54" borderId="47" xfId="87" applyNumberFormat="1" applyFont="1" applyFill="1" applyBorder="1" applyAlignment="1">
      <alignment horizontal="center" vertical="center" wrapText="1"/>
    </xf>
    <xf numFmtId="43" fontId="7" fillId="54" borderId="23" xfId="93" applyNumberFormat="1" applyFont="1" applyFill="1" applyBorder="1" applyAlignment="1">
      <alignment horizontal="left" vertical="center" wrapText="1"/>
      <protection/>
    </xf>
    <xf numFmtId="43" fontId="6" fillId="54" borderId="48" xfId="86" applyNumberFormat="1" applyFont="1" applyFill="1" applyBorder="1" applyAlignment="1">
      <alignment horizontal="center" vertical="center" wrapText="1"/>
    </xf>
    <xf numFmtId="43" fontId="6" fillId="54" borderId="21" xfId="86" applyNumberFormat="1" applyFont="1" applyFill="1" applyBorder="1" applyAlignment="1">
      <alignment horizontal="center" vertical="center" wrapText="1"/>
    </xf>
    <xf numFmtId="43" fontId="6" fillId="54" borderId="22" xfId="86" applyNumberFormat="1" applyFont="1" applyFill="1" applyBorder="1" applyAlignment="1">
      <alignment horizontal="center" vertical="center" wrapText="1"/>
    </xf>
    <xf numFmtId="43" fontId="6" fillId="54" borderId="19" xfId="86" applyNumberFormat="1" applyFont="1" applyFill="1" applyBorder="1" applyAlignment="1">
      <alignment horizontal="center" vertical="center" wrapText="1"/>
    </xf>
    <xf numFmtId="43" fontId="6" fillId="54" borderId="20" xfId="86" applyNumberFormat="1" applyFont="1" applyFill="1" applyBorder="1" applyAlignment="1">
      <alignment horizontal="center" vertical="center" wrapText="1"/>
    </xf>
    <xf numFmtId="43" fontId="6" fillId="54" borderId="21" xfId="85" applyNumberFormat="1" applyFont="1" applyFill="1" applyBorder="1" applyAlignment="1">
      <alignment horizontal="center" vertical="center" wrapText="1"/>
    </xf>
    <xf numFmtId="43" fontId="6" fillId="54" borderId="24" xfId="85" applyNumberFormat="1" applyFont="1" applyFill="1" applyBorder="1" applyAlignment="1">
      <alignment horizontal="center" vertical="center" wrapText="1"/>
    </xf>
    <xf numFmtId="43" fontId="6" fillId="54" borderId="49" xfId="94" applyNumberFormat="1" applyFont="1" applyFill="1" applyBorder="1" applyAlignment="1">
      <alignment horizontal="left" vertical="center" wrapText="1"/>
      <protection/>
    </xf>
    <xf numFmtId="43" fontId="6" fillId="54" borderId="0" xfId="94" applyNumberFormat="1" applyFont="1" applyFill="1" applyBorder="1" applyAlignment="1">
      <alignment horizontal="center" vertical="center" wrapText="1"/>
      <protection/>
    </xf>
    <xf numFmtId="43" fontId="6" fillId="54" borderId="0" xfId="87" applyNumberFormat="1" applyFont="1" applyFill="1" applyBorder="1" applyAlignment="1">
      <alignment horizontal="center" vertical="center" wrapText="1"/>
    </xf>
    <xf numFmtId="43" fontId="6" fillId="54" borderId="0" xfId="85" applyNumberFormat="1" applyFont="1" applyFill="1" applyBorder="1" applyAlignment="1">
      <alignment horizontal="center" vertical="center" wrapText="1"/>
    </xf>
    <xf numFmtId="43" fontId="3" fillId="54" borderId="0" xfId="85" applyNumberFormat="1" applyFont="1" applyFill="1" applyBorder="1" applyAlignment="1">
      <alignment horizontal="center" vertical="center" wrapText="1"/>
    </xf>
    <xf numFmtId="43" fontId="6" fillId="54" borderId="50" xfId="85" applyNumberFormat="1" applyFont="1" applyFill="1" applyBorder="1" applyAlignment="1">
      <alignment horizontal="center" vertical="center" wrapText="1"/>
    </xf>
    <xf numFmtId="43" fontId="6" fillId="13" borderId="51" xfId="93" applyNumberFormat="1" applyFont="1" applyFill="1" applyBorder="1" applyAlignment="1">
      <alignment horizontal="center" vertical="center" wrapText="1"/>
      <protection/>
    </xf>
    <xf numFmtId="43" fontId="6" fillId="13" borderId="51" xfId="85" applyNumberFormat="1" applyFont="1" applyFill="1" applyBorder="1" applyAlignment="1">
      <alignment horizontal="center" vertical="center" wrapText="1"/>
    </xf>
    <xf numFmtId="43" fontId="3" fillId="54" borderId="0" xfId="94" applyNumberFormat="1" applyFont="1" applyFill="1" applyBorder="1" applyAlignment="1">
      <alignment horizontal="left" vertical="center" wrapText="1"/>
      <protection/>
    </xf>
    <xf numFmtId="43" fontId="6" fillId="13" borderId="48" xfId="93" applyNumberFormat="1" applyFont="1" applyFill="1" applyBorder="1" applyAlignment="1">
      <alignment horizontal="center" vertical="center" wrapText="1"/>
      <protection/>
    </xf>
    <xf numFmtId="43" fontId="6" fillId="0" borderId="41" xfId="94" applyNumberFormat="1" applyFont="1" applyFill="1" applyBorder="1" applyAlignment="1">
      <alignment horizontal="left" vertical="center" wrapText="1"/>
      <protection/>
    </xf>
    <xf numFmtId="43" fontId="3" fillId="0" borderId="52" xfId="87" applyNumberFormat="1" applyFont="1" applyFill="1" applyBorder="1" applyAlignment="1">
      <alignment horizontal="center" vertical="center" wrapText="1"/>
    </xf>
    <xf numFmtId="43" fontId="3" fillId="0" borderId="53" xfId="87" applyNumberFormat="1" applyFont="1" applyFill="1" applyBorder="1" applyAlignment="1">
      <alignment horizontal="center" vertical="center" wrapText="1"/>
    </xf>
    <xf numFmtId="43" fontId="3" fillId="0" borderId="30" xfId="87" applyNumberFormat="1" applyFont="1" applyFill="1" applyBorder="1" applyAlignment="1">
      <alignment horizontal="center" vertical="center" wrapText="1"/>
    </xf>
    <xf numFmtId="43" fontId="6" fillId="0" borderId="54" xfId="87" applyNumberFormat="1" applyFont="1" applyFill="1" applyBorder="1" applyAlignment="1">
      <alignment horizontal="center" vertical="center" wrapText="1"/>
    </xf>
    <xf numFmtId="43" fontId="3" fillId="0" borderId="27" xfId="85" applyNumberFormat="1" applyFont="1" applyFill="1" applyBorder="1" applyAlignment="1">
      <alignment horizontal="center" vertical="center" wrapText="1"/>
    </xf>
    <xf numFmtId="43" fontId="3" fillId="0" borderId="55" xfId="85" applyNumberFormat="1" applyFont="1" applyFill="1" applyBorder="1" applyAlignment="1">
      <alignment horizontal="center" vertical="center" wrapText="1"/>
    </xf>
    <xf numFmtId="43" fontId="4" fillId="0" borderId="0" xfId="94" applyNumberFormat="1" applyFont="1" applyBorder="1" applyAlignment="1">
      <alignment vertical="center"/>
      <protection/>
    </xf>
    <xf numFmtId="43" fontId="3" fillId="0" borderId="32" xfId="87" applyNumberFormat="1" applyFont="1" applyFill="1" applyBorder="1" applyAlignment="1">
      <alignment horizontal="center" vertical="center" wrapText="1"/>
    </xf>
    <xf numFmtId="43" fontId="3" fillId="0" borderId="38" xfId="87" applyNumberFormat="1" applyFont="1" applyFill="1" applyBorder="1" applyAlignment="1">
      <alignment horizontal="center" vertical="center" wrapText="1"/>
    </xf>
    <xf numFmtId="43" fontId="6" fillId="0" borderId="43" xfId="87" applyNumberFormat="1" applyFont="1" applyFill="1" applyBorder="1" applyAlignment="1">
      <alignment horizontal="center" vertical="center" wrapText="1"/>
    </xf>
    <xf numFmtId="43" fontId="3" fillId="0" borderId="37" xfId="85" applyNumberFormat="1" applyFont="1" applyFill="1" applyBorder="1" applyAlignment="1">
      <alignment horizontal="center" vertical="center" wrapText="1"/>
    </xf>
    <xf numFmtId="43" fontId="3" fillId="0" borderId="38" xfId="85" applyNumberFormat="1" applyFont="1" applyFill="1" applyBorder="1" applyAlignment="1">
      <alignment horizontal="center" vertical="center" wrapText="1"/>
    </xf>
    <xf numFmtId="166" fontId="3" fillId="0" borderId="38" xfId="87" applyNumberFormat="1" applyFont="1" applyFill="1" applyBorder="1" applyAlignment="1">
      <alignment horizontal="center" vertical="center" wrapText="1"/>
    </xf>
    <xf numFmtId="43" fontId="3" fillId="0" borderId="44" xfId="87" applyNumberFormat="1" applyFont="1" applyFill="1" applyBorder="1" applyAlignment="1">
      <alignment horizontal="center" vertical="center" wrapText="1"/>
    </xf>
    <xf numFmtId="43" fontId="3" fillId="0" borderId="56" xfId="87" applyNumberFormat="1" applyFont="1" applyFill="1" applyBorder="1" applyAlignment="1">
      <alignment horizontal="center" vertical="center" wrapText="1"/>
    </xf>
    <xf numFmtId="43" fontId="7" fillId="0" borderId="41" xfId="93" applyNumberFormat="1" applyFont="1" applyFill="1" applyBorder="1" applyAlignment="1">
      <alignment horizontal="left" vertical="center" wrapText="1"/>
      <protection/>
    </xf>
    <xf numFmtId="43" fontId="6" fillId="0" borderId="41" xfId="86" applyNumberFormat="1" applyFont="1" applyFill="1" applyBorder="1" applyAlignment="1">
      <alignment horizontal="center" vertical="center" wrapText="1"/>
    </xf>
    <xf numFmtId="43" fontId="6" fillId="0" borderId="38" xfId="86" applyNumberFormat="1" applyFont="1" applyFill="1" applyBorder="1" applyAlignment="1">
      <alignment horizontal="center" vertical="center" wrapText="1"/>
    </xf>
    <xf numFmtId="43" fontId="6" fillId="0" borderId="43" xfId="86" applyNumberFormat="1" applyFont="1" applyFill="1" applyBorder="1" applyAlignment="1">
      <alignment horizontal="center" vertical="center" wrapText="1"/>
    </xf>
    <xf numFmtId="43" fontId="6" fillId="0" borderId="37" xfId="86" applyNumberFormat="1" applyFont="1" applyFill="1" applyBorder="1" applyAlignment="1">
      <alignment horizontal="center" vertical="center" wrapText="1"/>
    </xf>
    <xf numFmtId="43" fontId="6" fillId="0" borderId="40" xfId="85" applyNumberFormat="1" applyFont="1" applyFill="1" applyBorder="1" applyAlignment="1">
      <alignment horizontal="center" vertical="center" wrapText="1"/>
    </xf>
    <xf numFmtId="43" fontId="3" fillId="0" borderId="57" xfId="94" applyNumberFormat="1" applyFont="1" applyFill="1" applyBorder="1" applyAlignment="1">
      <alignment horizontal="left" vertical="center" wrapText="1"/>
      <protection/>
    </xf>
    <xf numFmtId="43" fontId="3" fillId="0" borderId="0" xfId="94" applyNumberFormat="1" applyFont="1" applyFill="1" applyBorder="1" applyAlignment="1">
      <alignment horizontal="center" vertical="center" wrapText="1"/>
      <protection/>
    </xf>
    <xf numFmtId="43" fontId="3" fillId="0" borderId="58" xfId="94" applyNumberFormat="1" applyFont="1" applyFill="1" applyBorder="1" applyAlignment="1">
      <alignment horizontal="center" vertical="center" wrapText="1"/>
      <protection/>
    </xf>
    <xf numFmtId="43" fontId="6" fillId="0" borderId="41" xfId="93" applyNumberFormat="1" applyFont="1" applyFill="1" applyBorder="1" applyAlignment="1">
      <alignment horizontal="left" vertical="center" wrapText="1"/>
      <protection/>
    </xf>
    <xf numFmtId="43" fontId="6" fillId="0" borderId="39" xfId="93" applyNumberFormat="1" applyFont="1" applyFill="1" applyBorder="1" applyAlignment="1">
      <alignment horizontal="center" vertical="center" wrapText="1"/>
      <protection/>
    </xf>
    <xf numFmtId="43" fontId="6" fillId="0" borderId="31" xfId="93" applyNumberFormat="1" applyFont="1" applyFill="1" applyBorder="1" applyAlignment="1">
      <alignment horizontal="center" vertical="center" wrapText="1"/>
      <protection/>
    </xf>
    <xf numFmtId="43" fontId="6" fillId="0" borderId="37" xfId="93" applyNumberFormat="1" applyFont="1" applyFill="1" applyBorder="1" applyAlignment="1">
      <alignment horizontal="center" vertical="center" wrapText="1"/>
      <protection/>
    </xf>
    <xf numFmtId="43" fontId="6" fillId="0" borderId="40" xfId="93" applyNumberFormat="1" applyFont="1" applyFill="1" applyBorder="1" applyAlignment="1">
      <alignment horizontal="center" vertical="center" wrapText="1"/>
      <protection/>
    </xf>
    <xf numFmtId="43" fontId="3" fillId="0" borderId="40" xfId="87" applyNumberFormat="1" applyFont="1" applyFill="1" applyBorder="1" applyAlignment="1">
      <alignment horizontal="center" vertical="center" wrapText="1"/>
    </xf>
    <xf numFmtId="43" fontId="3" fillId="0" borderId="47" xfId="87" applyNumberFormat="1" applyFont="1" applyFill="1" applyBorder="1" applyAlignment="1">
      <alignment horizontal="center" vertical="center" wrapText="1"/>
    </xf>
    <xf numFmtId="43" fontId="3" fillId="0" borderId="46" xfId="87" applyNumberFormat="1" applyFont="1" applyFill="1" applyBorder="1" applyAlignment="1">
      <alignment horizontal="center" vertical="center" wrapText="1"/>
    </xf>
    <xf numFmtId="43" fontId="6" fillId="0" borderId="32" xfId="86" applyNumberFormat="1" applyFont="1" applyFill="1" applyBorder="1" applyAlignment="1">
      <alignment horizontal="center" vertical="center" wrapText="1"/>
    </xf>
    <xf numFmtId="43" fontId="6" fillId="0" borderId="39" xfId="86" applyNumberFormat="1" applyFont="1" applyFill="1" applyBorder="1" applyAlignment="1">
      <alignment horizontal="center" vertical="center" wrapText="1"/>
    </xf>
    <xf numFmtId="43" fontId="6" fillId="0" borderId="31" xfId="86" applyNumberFormat="1" applyFont="1" applyFill="1" applyBorder="1" applyAlignment="1">
      <alignment horizontal="center" vertical="center" wrapText="1"/>
    </xf>
    <xf numFmtId="43" fontId="6" fillId="0" borderId="38" xfId="85" applyNumberFormat="1" applyFont="1" applyFill="1" applyBorder="1" applyAlignment="1">
      <alignment horizontal="center" vertical="center" wrapText="1"/>
    </xf>
    <xf numFmtId="43" fontId="6" fillId="54" borderId="57" xfId="94" applyNumberFormat="1" applyFont="1" applyFill="1" applyBorder="1" applyAlignment="1">
      <alignment horizontal="left" vertical="center" wrapText="1"/>
      <protection/>
    </xf>
    <xf numFmtId="43" fontId="6" fillId="54" borderId="58" xfId="94" applyNumberFormat="1" applyFont="1" applyFill="1" applyBorder="1" applyAlignment="1">
      <alignment horizontal="center" vertical="center" wrapText="1"/>
      <protection/>
    </xf>
    <xf numFmtId="43" fontId="6" fillId="54" borderId="41" xfId="93" applyNumberFormat="1" applyFont="1" applyFill="1" applyBorder="1" applyAlignment="1">
      <alignment horizontal="left" vertical="center" wrapText="1"/>
      <protection/>
    </xf>
    <xf numFmtId="43" fontId="6" fillId="54" borderId="31" xfId="93" applyNumberFormat="1" applyFont="1" applyFill="1" applyBorder="1" applyAlignment="1">
      <alignment horizontal="center" vertical="center" wrapText="1"/>
      <protection/>
    </xf>
    <xf numFmtId="43" fontId="6" fillId="54" borderId="37" xfId="93" applyNumberFormat="1" applyFont="1" applyFill="1" applyBorder="1" applyAlignment="1">
      <alignment horizontal="center" vertical="center" wrapText="1"/>
      <protection/>
    </xf>
    <xf numFmtId="43" fontId="3" fillId="54" borderId="46" xfId="87" applyNumberFormat="1" applyFont="1" applyFill="1" applyBorder="1" applyAlignment="1">
      <alignment horizontal="center" vertical="center" wrapText="1"/>
    </xf>
    <xf numFmtId="43" fontId="3" fillId="54" borderId="37" xfId="85" applyNumberFormat="1" applyFont="1" applyFill="1" applyBorder="1" applyAlignment="1">
      <alignment horizontal="center" vertical="center" wrapText="1"/>
    </xf>
    <xf numFmtId="43" fontId="7" fillId="54" borderId="41" xfId="93" applyNumberFormat="1" applyFont="1" applyFill="1" applyBorder="1" applyAlignment="1">
      <alignment horizontal="left" vertical="center" wrapText="1"/>
      <protection/>
    </xf>
    <xf numFmtId="43" fontId="6" fillId="54" borderId="58" xfId="85" applyNumberFormat="1" applyFont="1" applyFill="1" applyBorder="1" applyAlignment="1">
      <alignment horizontal="center" vertical="center" wrapText="1"/>
    </xf>
    <xf numFmtId="43" fontId="6" fillId="13" borderId="59" xfId="93" applyNumberFormat="1" applyFont="1" applyFill="1" applyBorder="1" applyAlignment="1">
      <alignment horizontal="center" vertical="center" wrapText="1"/>
      <protection/>
    </xf>
    <xf numFmtId="43" fontId="3" fillId="54" borderId="58" xfId="85" applyNumberFormat="1" applyFont="1" applyFill="1" applyBorder="1" applyAlignment="1">
      <alignment horizontal="center" vertical="center" wrapText="1"/>
    </xf>
    <xf numFmtId="43" fontId="6" fillId="13" borderId="32" xfId="94" applyNumberFormat="1" applyFont="1" applyFill="1" applyBorder="1" applyAlignment="1">
      <alignment horizontal="center" vertical="center" wrapText="1"/>
      <protection/>
    </xf>
    <xf numFmtId="43" fontId="6" fillId="13" borderId="60" xfId="94" applyNumberFormat="1" applyFont="1" applyFill="1" applyBorder="1" applyAlignment="1">
      <alignment horizontal="center" vertical="center" wrapText="1"/>
      <protection/>
    </xf>
    <xf numFmtId="43" fontId="6" fillId="13" borderId="40" xfId="94" applyNumberFormat="1" applyFont="1" applyFill="1" applyBorder="1" applyAlignment="1">
      <alignment horizontal="center" vertical="center" wrapText="1"/>
      <protection/>
    </xf>
    <xf numFmtId="43" fontId="6" fillId="13" borderId="20" xfId="94" applyNumberFormat="1" applyFont="1" applyFill="1" applyBorder="1" applyAlignment="1">
      <alignment horizontal="center" vertical="center" wrapText="1"/>
      <protection/>
    </xf>
    <xf numFmtId="43" fontId="6" fillId="13" borderId="61" xfId="94" applyNumberFormat="1" applyFont="1" applyFill="1" applyBorder="1" applyAlignment="1">
      <alignment horizontal="center" vertical="center" wrapText="1"/>
      <protection/>
    </xf>
    <xf numFmtId="43" fontId="6" fillId="13" borderId="24" xfId="94" applyNumberFormat="1" applyFont="1" applyFill="1" applyBorder="1" applyAlignment="1">
      <alignment horizontal="center" vertical="center" wrapText="1"/>
      <protection/>
    </xf>
    <xf numFmtId="43" fontId="8" fillId="54" borderId="0" xfId="94" applyNumberFormat="1" applyFont="1" applyFill="1" applyAlignment="1">
      <alignment horizontal="left" vertical="center"/>
      <protection/>
    </xf>
    <xf numFmtId="43" fontId="8" fillId="54" borderId="0" xfId="94" applyNumberFormat="1" applyFont="1" applyFill="1" applyAlignment="1">
      <alignment horizontal="center" vertical="center"/>
      <protection/>
    </xf>
    <xf numFmtId="43" fontId="9" fillId="54" borderId="0" xfId="94" applyNumberFormat="1" applyFont="1" applyFill="1" applyAlignment="1">
      <alignment vertical="center"/>
      <protection/>
    </xf>
    <xf numFmtId="43" fontId="10" fillId="0" borderId="0" xfId="94" applyNumberFormat="1" applyFont="1" applyAlignment="1">
      <alignment vertical="center"/>
      <protection/>
    </xf>
    <xf numFmtId="43" fontId="10" fillId="0" borderId="0" xfId="94" applyNumberFormat="1" applyFont="1" applyBorder="1" applyAlignment="1">
      <alignment vertical="center"/>
      <protection/>
    </xf>
    <xf numFmtId="43" fontId="9" fillId="54" borderId="0" xfId="94" applyNumberFormat="1" applyFont="1" applyFill="1" applyAlignment="1">
      <alignment horizontal="left" vertical="center"/>
      <protection/>
    </xf>
    <xf numFmtId="43" fontId="9" fillId="54" borderId="0" xfId="0" applyNumberFormat="1" applyFont="1" applyFill="1" applyAlignment="1">
      <alignment vertical="center"/>
    </xf>
    <xf numFmtId="43" fontId="9" fillId="54" borderId="0" xfId="0" applyNumberFormat="1" applyFont="1" applyFill="1" applyAlignment="1">
      <alignment horizontal="left" vertical="center"/>
    </xf>
    <xf numFmtId="43" fontId="9" fillId="54" borderId="0" xfId="0" applyNumberFormat="1" applyFont="1" applyFill="1" applyAlignment="1">
      <alignment horizontal="left" vertical="center" wrapText="1"/>
    </xf>
    <xf numFmtId="43" fontId="8" fillId="54" borderId="0" xfId="0" applyNumberFormat="1" applyFont="1" applyFill="1" applyAlignment="1">
      <alignment horizontal="left" vertical="center" wrapText="1"/>
    </xf>
    <xf numFmtId="43" fontId="9" fillId="54" borderId="0" xfId="94" applyNumberFormat="1" applyFont="1" applyFill="1" applyBorder="1" applyAlignment="1">
      <alignment horizontal="center" vertical="center"/>
      <protection/>
    </xf>
    <xf numFmtId="43" fontId="9" fillId="54" borderId="0" xfId="0" applyNumberFormat="1" applyFont="1" applyFill="1" applyBorder="1" applyAlignment="1">
      <alignment vertical="center"/>
    </xf>
    <xf numFmtId="43" fontId="8" fillId="54" borderId="62" xfId="94" applyNumberFormat="1" applyFont="1" applyFill="1" applyBorder="1" applyAlignment="1">
      <alignment horizontal="center" vertical="center"/>
      <protection/>
    </xf>
    <xf numFmtId="43" fontId="8" fillId="54" borderId="63" xfId="94" applyNumberFormat="1" applyFont="1" applyFill="1" applyBorder="1" applyAlignment="1">
      <alignment horizontal="center" vertical="center"/>
      <protection/>
    </xf>
    <xf numFmtId="43" fontId="8" fillId="54" borderId="63" xfId="0" applyNumberFormat="1" applyFont="1" applyFill="1" applyBorder="1" applyAlignment="1">
      <alignment vertical="center"/>
    </xf>
    <xf numFmtId="43" fontId="8" fillId="54" borderId="64" xfId="94" applyNumberFormat="1" applyFont="1" applyFill="1" applyBorder="1" applyAlignment="1">
      <alignment horizontal="center" vertical="center"/>
      <protection/>
    </xf>
    <xf numFmtId="43" fontId="8" fillId="54" borderId="65" xfId="94" applyNumberFormat="1" applyFont="1" applyFill="1" applyBorder="1" applyAlignment="1">
      <alignment horizontal="center" vertical="center" wrapText="1"/>
      <protection/>
    </xf>
    <xf numFmtId="43" fontId="8" fillId="54" borderId="0" xfId="94" applyNumberFormat="1" applyFont="1" applyFill="1" applyBorder="1" applyAlignment="1">
      <alignment horizontal="center" vertical="center"/>
      <protection/>
    </xf>
    <xf numFmtId="43" fontId="8" fillId="54" borderId="0" xfId="0" applyNumberFormat="1" applyFont="1" applyFill="1" applyBorder="1" applyAlignment="1">
      <alignment horizontal="center" vertical="center"/>
    </xf>
    <xf numFmtId="43" fontId="8" fillId="54" borderId="66" xfId="94" applyNumberFormat="1" applyFont="1" applyFill="1" applyBorder="1" applyAlignment="1">
      <alignment horizontal="center" vertical="center"/>
      <protection/>
    </xf>
    <xf numFmtId="43" fontId="9" fillId="54" borderId="0" xfId="94" applyNumberFormat="1" applyFont="1" applyFill="1" applyAlignment="1">
      <alignment horizontal="right" vertical="center"/>
      <protection/>
    </xf>
    <xf numFmtId="43" fontId="9" fillId="54" borderId="65" xfId="94" applyNumberFormat="1" applyFont="1" applyFill="1" applyBorder="1" applyAlignment="1">
      <alignment horizontal="center" vertical="center"/>
      <protection/>
    </xf>
    <xf numFmtId="43" fontId="9" fillId="54" borderId="0" xfId="0" applyNumberFormat="1" applyFont="1" applyFill="1" applyBorder="1" applyAlignment="1">
      <alignment horizontal="center" vertical="center"/>
    </xf>
    <xf numFmtId="43" fontId="9" fillId="54" borderId="0" xfId="94" applyNumberFormat="1" applyFont="1" applyFill="1" applyAlignment="1">
      <alignment horizontal="center" vertical="center"/>
      <protection/>
    </xf>
    <xf numFmtId="43" fontId="9" fillId="54" borderId="66" xfId="94" applyNumberFormat="1" applyFont="1" applyFill="1" applyBorder="1" applyAlignment="1">
      <alignment horizontal="center" vertical="center"/>
      <protection/>
    </xf>
    <xf numFmtId="43" fontId="8" fillId="54" borderId="0" xfId="94" applyNumberFormat="1" applyFont="1" applyFill="1" applyAlignment="1">
      <alignment vertical="center"/>
      <protection/>
    </xf>
    <xf numFmtId="43" fontId="11" fillId="0" borderId="0" xfId="94" applyNumberFormat="1" applyFont="1" applyAlignment="1">
      <alignment horizontal="left" vertical="center"/>
      <protection/>
    </xf>
    <xf numFmtId="43" fontId="11" fillId="0" borderId="0" xfId="94" applyNumberFormat="1" applyFont="1" applyAlignment="1">
      <alignment horizontal="center" vertical="center"/>
      <protection/>
    </xf>
    <xf numFmtId="43" fontId="8" fillId="54" borderId="67" xfId="94" applyNumberFormat="1" applyFont="1" applyFill="1" applyBorder="1" applyAlignment="1">
      <alignment horizontal="left" vertical="center"/>
      <protection/>
    </xf>
    <xf numFmtId="43" fontId="8" fillId="54" borderId="68" xfId="94" applyNumberFormat="1" applyFont="1" applyFill="1" applyBorder="1" applyAlignment="1">
      <alignment horizontal="center" vertical="center"/>
      <protection/>
    </xf>
    <xf numFmtId="43" fontId="8" fillId="54" borderId="68" xfId="0" applyNumberFormat="1" applyFont="1" applyFill="1" applyBorder="1" applyAlignment="1">
      <alignment vertical="center"/>
    </xf>
    <xf numFmtId="43" fontId="8" fillId="54" borderId="69" xfId="94" applyNumberFormat="1" applyFont="1" applyFill="1" applyBorder="1" applyAlignment="1">
      <alignment horizontal="center" vertical="center"/>
      <protection/>
    </xf>
    <xf numFmtId="43" fontId="6" fillId="13" borderId="70" xfId="93" applyNumberFormat="1" applyFont="1" applyFill="1" applyBorder="1" applyAlignment="1">
      <alignment horizontal="center" vertical="center" wrapText="1"/>
      <protection/>
    </xf>
    <xf numFmtId="43" fontId="6" fillId="13" borderId="51" xfId="93" applyNumberFormat="1" applyFont="1" applyFill="1" applyBorder="1" applyAlignment="1">
      <alignment horizontal="center" vertical="center" wrapText="1"/>
      <protection/>
    </xf>
    <xf numFmtId="43" fontId="6" fillId="13" borderId="71" xfId="94" applyNumberFormat="1" applyFont="1" applyFill="1" applyBorder="1" applyAlignment="1">
      <alignment horizontal="center" vertical="center" wrapText="1"/>
      <protection/>
    </xf>
    <xf numFmtId="43" fontId="6" fillId="13" borderId="72" xfId="94" applyNumberFormat="1" applyFont="1" applyFill="1" applyBorder="1" applyAlignment="1">
      <alignment horizontal="center" vertical="center" wrapText="1"/>
      <protection/>
    </xf>
    <xf numFmtId="43" fontId="6" fillId="13" borderId="57" xfId="94" applyNumberFormat="1" applyFont="1" applyFill="1" applyBorder="1" applyAlignment="1">
      <alignment horizontal="center" vertical="center" wrapText="1"/>
      <protection/>
    </xf>
    <xf numFmtId="43" fontId="6" fillId="13" borderId="0" xfId="94" applyNumberFormat="1" applyFont="1" applyFill="1" applyBorder="1" applyAlignment="1">
      <alignment horizontal="center" vertical="center" wrapText="1"/>
      <protection/>
    </xf>
    <xf numFmtId="43" fontId="6" fillId="13" borderId="73" xfId="94" applyNumberFormat="1" applyFont="1" applyFill="1" applyBorder="1" applyAlignment="1">
      <alignment horizontal="center" vertical="center" wrapText="1"/>
      <protection/>
    </xf>
    <xf numFmtId="43" fontId="6" fillId="13" borderId="61" xfId="94" applyNumberFormat="1" applyFont="1" applyFill="1" applyBorder="1" applyAlignment="1">
      <alignment horizontal="center" vertical="center" wrapText="1"/>
      <protection/>
    </xf>
    <xf numFmtId="49" fontId="6" fillId="13" borderId="71" xfId="94" applyNumberFormat="1" applyFont="1" applyFill="1" applyBorder="1" applyAlignment="1">
      <alignment horizontal="center" vertical="center" wrapText="1"/>
      <protection/>
    </xf>
    <xf numFmtId="49" fontId="6" fillId="13" borderId="72" xfId="94" applyNumberFormat="1" applyFont="1" applyFill="1" applyBorder="1" applyAlignment="1">
      <alignment horizontal="center" vertical="center" wrapText="1"/>
      <protection/>
    </xf>
    <xf numFmtId="49" fontId="6" fillId="13" borderId="74" xfId="94" applyNumberFormat="1" applyFont="1" applyFill="1" applyBorder="1" applyAlignment="1">
      <alignment horizontal="center" vertical="center" wrapText="1"/>
      <protection/>
    </xf>
    <xf numFmtId="0" fontId="0" fillId="54" borderId="0" xfId="0" applyNumberFormat="1" applyFont="1" applyFill="1" applyAlignment="1">
      <alignment horizontal="justify" vertical="center" wrapText="1"/>
    </xf>
    <xf numFmtId="43" fontId="5" fillId="54" borderId="0" xfId="0" applyNumberFormat="1" applyFont="1" applyFill="1" applyBorder="1" applyAlignment="1">
      <alignment horizontal="center" vertical="center" wrapText="1"/>
    </xf>
    <xf numFmtId="43" fontId="5" fillId="54" borderId="0" xfId="0" applyNumberFormat="1" applyFont="1" applyFill="1" applyBorder="1" applyAlignment="1">
      <alignment horizontal="center" vertical="center"/>
    </xf>
    <xf numFmtId="43" fontId="6" fillId="13" borderId="52" xfId="93" applyNumberFormat="1" applyFont="1" applyFill="1" applyBorder="1" applyAlignment="1">
      <alignment horizontal="center" vertical="center" wrapText="1"/>
      <protection/>
    </xf>
    <xf numFmtId="43" fontId="6" fillId="13" borderId="30" xfId="93" applyNumberFormat="1" applyFont="1" applyFill="1" applyBorder="1" applyAlignment="1">
      <alignment horizontal="center" vertical="center" wrapText="1"/>
      <protection/>
    </xf>
    <xf numFmtId="43" fontId="6" fillId="13" borderId="54" xfId="93" applyNumberFormat="1" applyFont="1" applyFill="1" applyBorder="1" applyAlignment="1">
      <alignment horizontal="center" vertical="center" wrapText="1"/>
      <protection/>
    </xf>
    <xf numFmtId="49" fontId="6" fillId="13" borderId="52" xfId="93" applyNumberFormat="1" applyFont="1" applyFill="1" applyBorder="1" applyAlignment="1">
      <alignment horizontal="center" vertical="center" wrapText="1"/>
      <protection/>
    </xf>
    <xf numFmtId="49" fontId="6" fillId="13" borderId="30" xfId="93" applyNumberFormat="1" applyFont="1" applyFill="1" applyBorder="1" applyAlignment="1">
      <alignment horizontal="center" vertical="center" wrapText="1"/>
      <protection/>
    </xf>
    <xf numFmtId="49" fontId="6" fillId="13" borderId="54" xfId="93" applyNumberFormat="1" applyFont="1" applyFill="1" applyBorder="1" applyAlignment="1">
      <alignment horizontal="center" vertical="center" wrapText="1"/>
      <protection/>
    </xf>
    <xf numFmtId="49" fontId="6" fillId="13" borderId="75" xfId="93" applyNumberFormat="1" applyFont="1" applyFill="1" applyBorder="1" applyAlignment="1">
      <alignment horizontal="center" vertical="center" wrapText="1"/>
      <protection/>
    </xf>
  </cellXfs>
  <cellStyles count="95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Millares [0]_Partic. 03-99  " xfId="85"/>
    <cellStyle name="Millares_INF_ENE_04" xfId="86"/>
    <cellStyle name="Millares_Partic. 03-99  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rmal_Partic. 03-99  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95"/>
  <sheetViews>
    <sheetView showGridLines="0" tabSelected="1" view="pageBreakPreview" zoomScale="70" zoomScaleNormal="65" zoomScaleSheetLayoutView="70" zoomScalePageLayoutView="0" workbookViewId="0" topLeftCell="A1">
      <selection activeCell="F41" sqref="F41"/>
    </sheetView>
  </sheetViews>
  <sheetFormatPr defaultColWidth="12.57421875" defaultRowHeight="12.75"/>
  <cols>
    <col min="1" max="1" width="45.7109375" style="143" customWidth="1"/>
    <col min="2" max="2" width="19.8515625" style="161" bestFit="1" customWidth="1"/>
    <col min="3" max="3" width="19.00390625" style="161" bestFit="1" customWidth="1"/>
    <col min="4" max="4" width="21.57421875" style="161" bestFit="1" customWidth="1"/>
    <col min="5" max="5" width="19.57421875" style="161" bestFit="1" customWidth="1"/>
    <col min="6" max="6" width="17.140625" style="161" bestFit="1" customWidth="1"/>
    <col min="7" max="7" width="19.8515625" style="161" customWidth="1"/>
    <col min="8" max="8" width="21.57421875" style="140" bestFit="1" customWidth="1"/>
    <col min="9" max="9" width="19.57421875" style="140" bestFit="1" customWidth="1"/>
    <col min="10" max="10" width="24.7109375" style="140" bestFit="1" customWidth="1"/>
    <col min="11" max="11" width="23.00390625" style="3" customWidth="1"/>
    <col min="12" max="16384" width="12.57421875" style="3" customWidth="1"/>
  </cols>
  <sheetData>
    <row r="1" spans="1:10" ht="16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182" t="s">
        <v>0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6.25" customHeight="1" thickBot="1">
      <c r="A3" s="1"/>
      <c r="B3" s="4"/>
      <c r="C3" s="4"/>
      <c r="D3" s="4"/>
      <c r="E3" s="4"/>
      <c r="F3" s="4"/>
      <c r="G3" s="4"/>
      <c r="H3" s="4"/>
      <c r="I3" s="4"/>
      <c r="J3" s="4"/>
    </row>
    <row r="4" spans="1:10" ht="21" customHeight="1">
      <c r="A4" s="5" t="s">
        <v>1</v>
      </c>
      <c r="B4" s="184" t="s">
        <v>2</v>
      </c>
      <c r="C4" s="185"/>
      <c r="D4" s="185"/>
      <c r="E4" s="185"/>
      <c r="F4" s="185"/>
      <c r="G4" s="186"/>
      <c r="H4" s="187" t="s">
        <v>3</v>
      </c>
      <c r="I4" s="188"/>
      <c r="J4" s="189"/>
    </row>
    <row r="5" spans="1:10" ht="27" customHeight="1" thickBot="1">
      <c r="A5" s="6" t="s">
        <v>4</v>
      </c>
      <c r="B5" s="7" t="s">
        <v>5</v>
      </c>
      <c r="C5" s="8" t="s">
        <v>6</v>
      </c>
      <c r="D5" s="9" t="s">
        <v>7</v>
      </c>
      <c r="E5" s="9" t="s">
        <v>8</v>
      </c>
      <c r="F5" s="10" t="s">
        <v>9</v>
      </c>
      <c r="G5" s="11" t="s">
        <v>10</v>
      </c>
      <c r="H5" s="7" t="s">
        <v>11</v>
      </c>
      <c r="I5" s="9" t="s">
        <v>12</v>
      </c>
      <c r="J5" s="12" t="s">
        <v>13</v>
      </c>
    </row>
    <row r="6" spans="1:11" ht="21" customHeight="1">
      <c r="A6" s="13" t="s">
        <v>14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f>SUM(B6:F6)</f>
        <v>0</v>
      </c>
      <c r="H6" s="17">
        <f>G6</f>
        <v>0</v>
      </c>
      <c r="I6" s="18">
        <f>+IF(H6=0,0,J6/H6)</f>
        <v>0</v>
      </c>
      <c r="J6" s="19">
        <v>0</v>
      </c>
      <c r="K6" s="20"/>
    </row>
    <row r="7" spans="1:10" s="20" customFormat="1" ht="21" customHeight="1">
      <c r="A7" s="21" t="s">
        <v>15</v>
      </c>
      <c r="B7" s="14">
        <v>0</v>
      </c>
      <c r="C7" s="15">
        <v>0</v>
      </c>
      <c r="D7" s="15">
        <v>0</v>
      </c>
      <c r="E7" s="15">
        <v>0</v>
      </c>
      <c r="F7" s="22">
        <v>3284.2567736017977</v>
      </c>
      <c r="G7" s="23">
        <f>SUM(B7:F7)</f>
        <v>3284.2567736017977</v>
      </c>
      <c r="H7" s="24">
        <f>G7</f>
        <v>3284.2567736017977</v>
      </c>
      <c r="I7" s="18">
        <f aca="true" t="shared" si="0" ref="I7:I21">+IF(H7=0,0,J7/H7)</f>
        <v>38.93951141638288</v>
      </c>
      <c r="J7" s="25">
        <v>127887.35412999999</v>
      </c>
    </row>
    <row r="8" spans="1:10" s="20" customFormat="1" ht="21" customHeight="1">
      <c r="A8" s="21" t="s">
        <v>16</v>
      </c>
      <c r="B8" s="14">
        <v>0</v>
      </c>
      <c r="C8" s="15">
        <v>0</v>
      </c>
      <c r="D8" s="15">
        <v>0</v>
      </c>
      <c r="E8" s="15">
        <v>0</v>
      </c>
      <c r="F8" s="15">
        <v>0.5327778014531297</v>
      </c>
      <c r="G8" s="23">
        <f aca="true" t="shared" si="1" ref="G8:G21">SUM(B8:F8)</f>
        <v>0.5327778014531297</v>
      </c>
      <c r="H8" s="24">
        <f>G8</f>
        <v>0.5327778014531297</v>
      </c>
      <c r="I8" s="18">
        <f t="shared" si="0"/>
        <v>128.75915590494995</v>
      </c>
      <c r="J8" s="25">
        <v>68.60002</v>
      </c>
    </row>
    <row r="9" spans="1:10" s="20" customFormat="1" ht="21" customHeight="1">
      <c r="A9" s="21" t="s">
        <v>17</v>
      </c>
      <c r="B9" s="14">
        <v>0</v>
      </c>
      <c r="C9" s="15">
        <v>0</v>
      </c>
      <c r="D9" s="26">
        <v>109.74759510955377</v>
      </c>
      <c r="E9" s="15">
        <v>0</v>
      </c>
      <c r="F9" s="15">
        <v>0</v>
      </c>
      <c r="G9" s="23">
        <f t="shared" si="1"/>
        <v>109.74759510955377</v>
      </c>
      <c r="H9" s="24">
        <f aca="true" t="shared" si="2" ref="H9:H17">G9</f>
        <v>109.74759510955377</v>
      </c>
      <c r="I9" s="18">
        <f t="shared" si="0"/>
        <v>64.82580399960553</v>
      </c>
      <c r="J9" s="25">
        <v>7114.476089999998</v>
      </c>
    </row>
    <row r="10" spans="1:10" s="20" customFormat="1" ht="21" customHeight="1">
      <c r="A10" s="21" t="s">
        <v>18</v>
      </c>
      <c r="B10" s="14">
        <v>0</v>
      </c>
      <c r="C10" s="15">
        <v>0</v>
      </c>
      <c r="D10" s="26">
        <v>207.2708702483379</v>
      </c>
      <c r="E10" s="15">
        <v>0</v>
      </c>
      <c r="F10" s="15">
        <v>3.2866034896675655</v>
      </c>
      <c r="G10" s="23">
        <f t="shared" si="1"/>
        <v>210.55747373800546</v>
      </c>
      <c r="H10" s="24">
        <f t="shared" si="2"/>
        <v>210.55747373800546</v>
      </c>
      <c r="I10" s="18">
        <f t="shared" si="0"/>
        <v>69.3217394323505</v>
      </c>
      <c r="J10" s="25">
        <v>14596.210329999998</v>
      </c>
    </row>
    <row r="11" spans="1:10" s="20" customFormat="1" ht="21" customHeight="1">
      <c r="A11" s="21" t="s">
        <v>19</v>
      </c>
      <c r="B11" s="27">
        <v>0</v>
      </c>
      <c r="C11" s="26">
        <v>0</v>
      </c>
      <c r="D11" s="15">
        <v>1125.0219701564542</v>
      </c>
      <c r="E11" s="15">
        <v>0</v>
      </c>
      <c r="F11" s="15">
        <v>0</v>
      </c>
      <c r="G11" s="23">
        <f t="shared" si="1"/>
        <v>1125.0219701564542</v>
      </c>
      <c r="H11" s="24">
        <f>G11</f>
        <v>1125.0219701564542</v>
      </c>
      <c r="I11" s="18">
        <f t="shared" si="0"/>
        <v>72.72269066765179</v>
      </c>
      <c r="J11" s="25">
        <v>81814.62473000001</v>
      </c>
    </row>
    <row r="12" spans="1:10" s="20" customFormat="1" ht="21" customHeight="1">
      <c r="A12" s="21" t="s">
        <v>20</v>
      </c>
      <c r="B12" s="14">
        <v>400.49618442108425</v>
      </c>
      <c r="C12" s="15">
        <v>172.33669850997308</v>
      </c>
      <c r="D12" s="15">
        <v>0</v>
      </c>
      <c r="E12" s="15">
        <v>0</v>
      </c>
      <c r="F12" s="15">
        <v>0</v>
      </c>
      <c r="G12" s="23">
        <f t="shared" si="1"/>
        <v>572.8328829310574</v>
      </c>
      <c r="H12" s="24">
        <f t="shared" si="2"/>
        <v>572.8328829310574</v>
      </c>
      <c r="I12" s="18">
        <f t="shared" si="0"/>
        <v>68.53521243249753</v>
      </c>
      <c r="J12" s="25">
        <v>39259.223320000005</v>
      </c>
    </row>
    <row r="13" spans="1:10" s="20" customFormat="1" ht="21" customHeight="1">
      <c r="A13" s="21" t="s">
        <v>21</v>
      </c>
      <c r="B13" s="14">
        <v>0</v>
      </c>
      <c r="C13" s="15">
        <v>33.52673156</v>
      </c>
      <c r="D13" s="15">
        <v>0</v>
      </c>
      <c r="E13" s="15">
        <v>0</v>
      </c>
      <c r="F13" s="15">
        <v>398.33353104860646</v>
      </c>
      <c r="G13" s="23">
        <f t="shared" si="1"/>
        <v>431.8602626086065</v>
      </c>
      <c r="H13" s="24">
        <f t="shared" si="2"/>
        <v>431.8602626086065</v>
      </c>
      <c r="I13" s="18">
        <f t="shared" si="0"/>
        <v>85.52098384072049</v>
      </c>
      <c r="J13" s="25">
        <v>36933.114539999944</v>
      </c>
    </row>
    <row r="14" spans="1:10" s="20" customFormat="1" ht="21" customHeight="1">
      <c r="A14" s="21" t="s">
        <v>22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23">
        <f t="shared" si="1"/>
        <v>0</v>
      </c>
      <c r="H14" s="24">
        <f t="shared" si="2"/>
        <v>0</v>
      </c>
      <c r="I14" s="18">
        <f t="shared" si="0"/>
        <v>0</v>
      </c>
      <c r="J14" s="25">
        <v>0</v>
      </c>
    </row>
    <row r="15" spans="1:10" s="20" customFormat="1" ht="21" customHeight="1">
      <c r="A15" s="21" t="s">
        <v>23</v>
      </c>
      <c r="B15" s="14">
        <v>209.6780396909255</v>
      </c>
      <c r="C15" s="15">
        <v>0</v>
      </c>
      <c r="D15" s="15">
        <v>0</v>
      </c>
      <c r="E15" s="15">
        <v>0</v>
      </c>
      <c r="F15" s="15">
        <v>0</v>
      </c>
      <c r="G15" s="23">
        <f t="shared" si="1"/>
        <v>209.6780396909255</v>
      </c>
      <c r="H15" s="24">
        <f t="shared" si="2"/>
        <v>209.6780396909255</v>
      </c>
      <c r="I15" s="18">
        <f t="shared" si="0"/>
        <v>61.12166619304124</v>
      </c>
      <c r="J15" s="25">
        <v>12815.87115</v>
      </c>
    </row>
    <row r="16" spans="1:10" s="20" customFormat="1" ht="21" customHeight="1">
      <c r="A16" s="21" t="s">
        <v>24</v>
      </c>
      <c r="B16" s="14">
        <v>0</v>
      </c>
      <c r="C16" s="15">
        <v>100.89136924240805</v>
      </c>
      <c r="D16" s="15">
        <v>0</v>
      </c>
      <c r="E16" s="15">
        <v>0</v>
      </c>
      <c r="F16" s="15">
        <v>0</v>
      </c>
      <c r="G16" s="23">
        <f t="shared" si="1"/>
        <v>100.89136924240805</v>
      </c>
      <c r="H16" s="24">
        <f t="shared" si="2"/>
        <v>100.89136924240805</v>
      </c>
      <c r="I16" s="18">
        <f t="shared" si="0"/>
        <v>84.02858682223645</v>
      </c>
      <c r="J16" s="25">
        <v>8477.759180000001</v>
      </c>
    </row>
    <row r="17" spans="1:10" s="20" customFormat="1" ht="21" customHeight="1">
      <c r="A17" s="21" t="s">
        <v>25</v>
      </c>
      <c r="B17" s="14">
        <v>0</v>
      </c>
      <c r="C17" s="15">
        <v>0</v>
      </c>
      <c r="D17" s="15">
        <v>0</v>
      </c>
      <c r="E17" s="15">
        <v>0</v>
      </c>
      <c r="F17" s="15">
        <v>0.3570950350404313</v>
      </c>
      <c r="G17" s="23">
        <f t="shared" si="1"/>
        <v>0.3570950350404313</v>
      </c>
      <c r="H17" s="24">
        <f t="shared" si="2"/>
        <v>0.3570950350404313</v>
      </c>
      <c r="I17" s="18">
        <f t="shared" si="0"/>
        <v>89.70119115874368</v>
      </c>
      <c r="J17" s="25">
        <v>32.03185</v>
      </c>
    </row>
    <row r="18" spans="1:10" s="20" customFormat="1" ht="21" customHeight="1">
      <c r="A18" s="21" t="s">
        <v>26</v>
      </c>
      <c r="B18" s="14">
        <v>152.81468044324643</v>
      </c>
      <c r="C18" s="15">
        <v>275.3353359121894</v>
      </c>
      <c r="D18" s="15">
        <v>0</v>
      </c>
      <c r="E18" s="15">
        <v>0</v>
      </c>
      <c r="F18" s="15">
        <v>120.75172367954482</v>
      </c>
      <c r="G18" s="23">
        <f t="shared" si="1"/>
        <v>548.9017400349807</v>
      </c>
      <c r="H18" s="24">
        <f>G18</f>
        <v>548.9017400349807</v>
      </c>
      <c r="I18" s="18">
        <f t="shared" si="0"/>
        <v>47.32246456049607</v>
      </c>
      <c r="J18" s="25">
        <v>25975.38314</v>
      </c>
    </row>
    <row r="19" spans="1:10" s="20" customFormat="1" ht="21" customHeight="1">
      <c r="A19" s="21" t="s">
        <v>27</v>
      </c>
      <c r="B19" s="14">
        <v>1315.4936848367777</v>
      </c>
      <c r="C19" s="15">
        <v>0</v>
      </c>
      <c r="D19" s="15">
        <v>0</v>
      </c>
      <c r="E19" s="15">
        <v>0</v>
      </c>
      <c r="F19" s="15">
        <v>0</v>
      </c>
      <c r="G19" s="23">
        <f t="shared" si="1"/>
        <v>1315.4936848367777</v>
      </c>
      <c r="H19" s="24">
        <f>G19</f>
        <v>1315.4936848367777</v>
      </c>
      <c r="I19" s="18">
        <f t="shared" si="0"/>
        <v>42.412485915447526</v>
      </c>
      <c r="J19" s="25">
        <v>55793.35738</v>
      </c>
    </row>
    <row r="20" spans="1:10" s="20" customFormat="1" ht="21" customHeight="1">
      <c r="A20" s="21" t="s">
        <v>28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23">
        <f t="shared" si="1"/>
        <v>0</v>
      </c>
      <c r="H20" s="24">
        <f>G20</f>
        <v>0</v>
      </c>
      <c r="I20" s="18">
        <f>+IF(H20=0,0,J20/H20)</f>
        <v>0</v>
      </c>
      <c r="J20" s="25">
        <v>0</v>
      </c>
    </row>
    <row r="21" spans="1:10" s="20" customFormat="1" ht="21" customHeight="1">
      <c r="A21" s="21" t="s">
        <v>29</v>
      </c>
      <c r="B21" s="28">
        <v>0</v>
      </c>
      <c r="C21" s="29">
        <v>0</v>
      </c>
      <c r="D21" s="29">
        <v>0</v>
      </c>
      <c r="E21" s="29">
        <v>0</v>
      </c>
      <c r="F21" s="29">
        <v>0.30317673075771195</v>
      </c>
      <c r="G21" s="23">
        <f t="shared" si="1"/>
        <v>0.30317673075771195</v>
      </c>
      <c r="H21" s="24">
        <f>G21</f>
        <v>0.30317673075771195</v>
      </c>
      <c r="I21" s="18">
        <f t="shared" si="0"/>
        <v>134.24671444368326</v>
      </c>
      <c r="J21" s="30">
        <v>40.70048</v>
      </c>
    </row>
    <row r="22" spans="1:10" ht="21" customHeight="1">
      <c r="A22" s="31" t="s">
        <v>30</v>
      </c>
      <c r="B22" s="32">
        <f aca="true" t="shared" si="3" ref="B22:H22">SUM(B6:B21)</f>
        <v>2078.482589392034</v>
      </c>
      <c r="C22" s="33">
        <f t="shared" si="3"/>
        <v>582.0901352245705</v>
      </c>
      <c r="D22" s="33">
        <f t="shared" si="3"/>
        <v>1442.040435514346</v>
      </c>
      <c r="E22" s="33">
        <f t="shared" si="3"/>
        <v>0</v>
      </c>
      <c r="F22" s="34">
        <f t="shared" si="3"/>
        <v>3807.821681386867</v>
      </c>
      <c r="G22" s="35">
        <f t="shared" si="3"/>
        <v>7910.434841517818</v>
      </c>
      <c r="H22" s="36">
        <f t="shared" si="3"/>
        <v>7910.434841517818</v>
      </c>
      <c r="I22" s="18">
        <f>+IF(H22=0,0,J22/H22)</f>
        <v>51.93250618586422</v>
      </c>
      <c r="J22" s="37">
        <f>SUM(J6:J21)</f>
        <v>410808.70634</v>
      </c>
    </row>
    <row r="23" spans="1:12" s="43" customFormat="1" ht="21" customHeight="1">
      <c r="A23" s="38"/>
      <c r="B23" s="39"/>
      <c r="C23" s="39"/>
      <c r="D23" s="39"/>
      <c r="E23" s="39"/>
      <c r="F23" s="39"/>
      <c r="G23" s="39"/>
      <c r="H23" s="40"/>
      <c r="I23" s="41"/>
      <c r="J23" s="42"/>
      <c r="L23" s="43" t="s">
        <v>31</v>
      </c>
    </row>
    <row r="24" spans="1:10" ht="39" customHeight="1">
      <c r="A24" s="44" t="s">
        <v>4</v>
      </c>
      <c r="B24" s="45" t="s">
        <v>32</v>
      </c>
      <c r="C24" s="46" t="s">
        <v>33</v>
      </c>
      <c r="D24" s="46" t="s">
        <v>8</v>
      </c>
      <c r="E24" s="46" t="s">
        <v>34</v>
      </c>
      <c r="F24" s="47" t="s">
        <v>9</v>
      </c>
      <c r="G24" s="48" t="s">
        <v>10</v>
      </c>
      <c r="H24" s="49" t="s">
        <v>11</v>
      </c>
      <c r="I24" s="50" t="s">
        <v>12</v>
      </c>
      <c r="J24" s="51" t="s">
        <v>13</v>
      </c>
    </row>
    <row r="25" spans="1:10" ht="21" customHeight="1">
      <c r="A25" s="52" t="s">
        <v>35</v>
      </c>
      <c r="B25" s="53">
        <v>0</v>
      </c>
      <c r="C25" s="54">
        <v>0</v>
      </c>
      <c r="D25" s="54">
        <v>0</v>
      </c>
      <c r="E25" s="54">
        <v>0</v>
      </c>
      <c r="F25" s="55">
        <v>1.1253616436058702</v>
      </c>
      <c r="G25" s="56">
        <f>SUM(B25:F25)</f>
        <v>1.1253616436058702</v>
      </c>
      <c r="H25" s="57">
        <f>G25</f>
        <v>1.1253616436058702</v>
      </c>
      <c r="I25" s="58">
        <f>+IF(H25=0,0,J25/H25)</f>
        <v>150.39343215724043</v>
      </c>
      <c r="J25" s="59">
        <v>169.247</v>
      </c>
    </row>
    <row r="26" spans="1:10" ht="21" customHeight="1">
      <c r="A26" s="52" t="s">
        <v>36</v>
      </c>
      <c r="B26" s="60">
        <v>0.4958104996176101</v>
      </c>
      <c r="C26" s="61">
        <v>0.3769894256543876</v>
      </c>
      <c r="D26" s="61">
        <v>6.1398763198289315</v>
      </c>
      <c r="E26" s="61">
        <v>0.09693624998502548</v>
      </c>
      <c r="F26" s="29">
        <v>0.057769803873015835</v>
      </c>
      <c r="G26" s="56">
        <f>SUM(B26:F26)</f>
        <v>7.16738229895897</v>
      </c>
      <c r="H26" s="57">
        <f>G26</f>
        <v>7.16738229895897</v>
      </c>
      <c r="I26" s="58">
        <f>+IF(H26=0,0,J26/H26)</f>
        <v>220.16269178626004</v>
      </c>
      <c r="J26" s="62">
        <v>1577.9901799999998</v>
      </c>
    </row>
    <row r="27" spans="1:10" ht="21" customHeight="1">
      <c r="A27" s="31" t="s">
        <v>30</v>
      </c>
      <c r="B27" s="32">
        <f aca="true" t="shared" si="4" ref="B27:H27">SUM(B25:B26)</f>
        <v>0.4958104996176101</v>
      </c>
      <c r="C27" s="33">
        <f t="shared" si="4"/>
        <v>0.3769894256543876</v>
      </c>
      <c r="D27" s="33">
        <f t="shared" si="4"/>
        <v>6.1398763198289315</v>
      </c>
      <c r="E27" s="33">
        <f t="shared" si="4"/>
        <v>0.09693624998502548</v>
      </c>
      <c r="F27" s="34">
        <f t="shared" si="4"/>
        <v>1.183131447478886</v>
      </c>
      <c r="G27" s="63">
        <f t="shared" si="4"/>
        <v>8.29274394256484</v>
      </c>
      <c r="H27" s="36">
        <f t="shared" si="4"/>
        <v>8.29274394256484</v>
      </c>
      <c r="I27" s="64">
        <f>+IF(H27=0,0,J27/H27)</f>
        <v>210.69469793126177</v>
      </c>
      <c r="J27" s="37">
        <f>SUM(J25:J26)</f>
        <v>1747.2371799999999</v>
      </c>
    </row>
    <row r="28" spans="1:10" s="43" customFormat="1" ht="16.5">
      <c r="A28" s="38"/>
      <c r="B28" s="39"/>
      <c r="C28" s="39"/>
      <c r="D28" s="39"/>
      <c r="E28" s="39"/>
      <c r="F28" s="39"/>
      <c r="G28" s="39"/>
      <c r="H28" s="40"/>
      <c r="I28" s="41"/>
      <c r="J28" s="42"/>
    </row>
    <row r="29" spans="1:10" ht="38.25" customHeight="1">
      <c r="A29" s="44" t="s">
        <v>4</v>
      </c>
      <c r="B29" s="45" t="s">
        <v>32</v>
      </c>
      <c r="C29" s="46" t="s">
        <v>33</v>
      </c>
      <c r="D29" s="46" t="s">
        <v>8</v>
      </c>
      <c r="E29" s="46" t="s">
        <v>34</v>
      </c>
      <c r="F29" s="47" t="s">
        <v>9</v>
      </c>
      <c r="G29" s="48" t="s">
        <v>10</v>
      </c>
      <c r="H29" s="49" t="s">
        <v>11</v>
      </c>
      <c r="I29" s="50" t="s">
        <v>12</v>
      </c>
      <c r="J29" s="51" t="s">
        <v>13</v>
      </c>
    </row>
    <row r="30" spans="1:10" ht="21" customHeight="1">
      <c r="A30" s="52" t="s">
        <v>37</v>
      </c>
      <c r="B30" s="60">
        <v>0.20706077478682244</v>
      </c>
      <c r="C30" s="61">
        <v>0</v>
      </c>
      <c r="D30" s="61">
        <v>0.16902971445510634</v>
      </c>
      <c r="E30" s="61">
        <v>0</v>
      </c>
      <c r="F30" s="65">
        <v>0</v>
      </c>
      <c r="G30" s="56">
        <f>SUM(B30:F30)</f>
        <v>0.3760904892419288</v>
      </c>
      <c r="H30" s="57">
        <f>G30</f>
        <v>0.3760904892419288</v>
      </c>
      <c r="I30" s="58">
        <f>+IF(H30=0,0,J30/H30)</f>
        <v>193.2161330281752</v>
      </c>
      <c r="J30" s="62">
        <v>72.66675000000001</v>
      </c>
    </row>
    <row r="31" spans="1:10" ht="21" customHeight="1" thickBot="1">
      <c r="A31" s="66" t="s">
        <v>30</v>
      </c>
      <c r="B31" s="67">
        <f aca="true" t="shared" si="5" ref="B31:G31">SUM(B30:B30)</f>
        <v>0.20706077478682244</v>
      </c>
      <c r="C31" s="68">
        <f t="shared" si="5"/>
        <v>0</v>
      </c>
      <c r="D31" s="68">
        <f t="shared" si="5"/>
        <v>0.16902971445510634</v>
      </c>
      <c r="E31" s="68">
        <f t="shared" si="5"/>
        <v>0</v>
      </c>
      <c r="F31" s="69">
        <f t="shared" si="5"/>
        <v>0</v>
      </c>
      <c r="G31" s="70">
        <f t="shared" si="5"/>
        <v>0.3760904892419288</v>
      </c>
      <c r="H31" s="71">
        <f>+H30</f>
        <v>0.3760904892419288</v>
      </c>
      <c r="I31" s="72">
        <f>+IF(H31=0,0,J31/H31)</f>
        <v>193.2161330281752</v>
      </c>
      <c r="J31" s="73">
        <f>J30</f>
        <v>72.66675000000001</v>
      </c>
    </row>
    <row r="32" spans="1:10" s="43" customFormat="1" ht="21" customHeight="1" thickBot="1">
      <c r="A32" s="74"/>
      <c r="B32" s="75"/>
      <c r="C32" s="75"/>
      <c r="D32" s="75"/>
      <c r="E32" s="75"/>
      <c r="F32" s="75"/>
      <c r="G32" s="76"/>
      <c r="H32" s="77"/>
      <c r="I32" s="78"/>
      <c r="J32" s="79"/>
    </row>
    <row r="33" spans="1:10" ht="21" customHeight="1" thickBot="1" thickTop="1">
      <c r="A33" s="171" t="s">
        <v>38</v>
      </c>
      <c r="B33" s="171"/>
      <c r="C33" s="171"/>
      <c r="D33" s="171"/>
      <c r="E33" s="171"/>
      <c r="F33" s="171"/>
      <c r="G33" s="171"/>
      <c r="H33" s="80">
        <f>H31+H27+H22</f>
        <v>7919.103675949625</v>
      </c>
      <c r="I33" s="81">
        <f>+IF(H33=0,0,J33/H33)</f>
        <v>52.10546889582416</v>
      </c>
      <c r="J33" s="80">
        <f>J22+J27+J31</f>
        <v>412628.61026999995</v>
      </c>
    </row>
    <row r="34" spans="1:10" ht="21" customHeight="1" thickBot="1" thickTop="1">
      <c r="A34" s="82"/>
      <c r="B34" s="4"/>
      <c r="C34" s="4"/>
      <c r="D34" s="4"/>
      <c r="E34" s="4"/>
      <c r="F34" s="4"/>
      <c r="G34" s="4"/>
      <c r="H34" s="4"/>
      <c r="I34" s="4"/>
      <c r="J34" s="4"/>
    </row>
    <row r="35" spans="1:10" ht="21" customHeight="1">
      <c r="A35" s="5" t="s">
        <v>39</v>
      </c>
      <c r="B35" s="184" t="s">
        <v>2</v>
      </c>
      <c r="C35" s="185"/>
      <c r="D35" s="185"/>
      <c r="E35" s="185"/>
      <c r="F35" s="185"/>
      <c r="G35" s="186"/>
      <c r="H35" s="190" t="s">
        <v>3</v>
      </c>
      <c r="I35" s="188"/>
      <c r="J35" s="189"/>
    </row>
    <row r="36" spans="1:10" ht="21" customHeight="1" thickBot="1">
      <c r="A36" s="6" t="s">
        <v>4</v>
      </c>
      <c r="B36" s="7" t="s">
        <v>5</v>
      </c>
      <c r="C36" s="8" t="s">
        <v>6</v>
      </c>
      <c r="D36" s="8" t="s">
        <v>40</v>
      </c>
      <c r="E36" s="9" t="s">
        <v>41</v>
      </c>
      <c r="F36" s="10" t="s">
        <v>9</v>
      </c>
      <c r="G36" s="11" t="s">
        <v>10</v>
      </c>
      <c r="H36" s="83" t="s">
        <v>11</v>
      </c>
      <c r="I36" s="9" t="s">
        <v>12</v>
      </c>
      <c r="J36" s="12" t="s">
        <v>13</v>
      </c>
    </row>
    <row r="37" spans="1:20" ht="21" customHeight="1">
      <c r="A37" s="84" t="s">
        <v>42</v>
      </c>
      <c r="B37" s="85">
        <v>4111.662912419999</v>
      </c>
      <c r="C37" s="86">
        <v>1147.20532965</v>
      </c>
      <c r="D37" s="87">
        <v>0</v>
      </c>
      <c r="E37" s="15">
        <v>0</v>
      </c>
      <c r="F37" s="86">
        <v>0.7934206</v>
      </c>
      <c r="G37" s="88">
        <f>SUM(B37:F37)</f>
        <v>5259.661662669999</v>
      </c>
      <c r="H37" s="89">
        <f>G37</f>
        <v>5259.661662669999</v>
      </c>
      <c r="I37" s="90">
        <f aca="true" t="shared" si="6" ref="I37:I50">+IF(H37=0,0,J37/H37)</f>
        <v>61.47969449727863</v>
      </c>
      <c r="J37" s="25">
        <v>323362.3921800001</v>
      </c>
      <c r="M37" s="91"/>
      <c r="N37" s="91"/>
      <c r="O37" s="91"/>
      <c r="P37" s="91"/>
      <c r="Q37" s="91"/>
      <c r="R37" s="91"/>
      <c r="S37" s="91"/>
      <c r="T37" s="91"/>
    </row>
    <row r="38" spans="1:20" s="20" customFormat="1" ht="21" customHeight="1">
      <c r="A38" s="84" t="s">
        <v>16</v>
      </c>
      <c r="B38" s="92">
        <v>0</v>
      </c>
      <c r="C38" s="93">
        <v>0</v>
      </c>
      <c r="D38" s="93">
        <v>0</v>
      </c>
      <c r="E38" s="93">
        <v>0</v>
      </c>
      <c r="F38" s="93">
        <v>3.06735624</v>
      </c>
      <c r="G38" s="94">
        <f>SUM(B38:F38)</f>
        <v>3.06735624</v>
      </c>
      <c r="H38" s="95">
        <f>G38</f>
        <v>3.06735624</v>
      </c>
      <c r="I38" s="96">
        <f t="shared" si="6"/>
        <v>50.88797576378022</v>
      </c>
      <c r="J38" s="25">
        <v>156.09155</v>
      </c>
      <c r="M38" s="43"/>
      <c r="N38" s="43"/>
      <c r="O38" s="43"/>
      <c r="P38" s="43"/>
      <c r="Q38" s="43"/>
      <c r="R38" s="43"/>
      <c r="S38" s="43"/>
      <c r="T38" s="43"/>
    </row>
    <row r="39" spans="1:20" s="20" customFormat="1" ht="21" customHeight="1">
      <c r="A39" s="84" t="s">
        <v>17</v>
      </c>
      <c r="B39" s="92">
        <v>0</v>
      </c>
      <c r="C39" s="93">
        <v>13.720565700000002</v>
      </c>
      <c r="D39" s="93">
        <v>0</v>
      </c>
      <c r="E39" s="93">
        <v>0</v>
      </c>
      <c r="F39" s="93">
        <v>62.58688380000001</v>
      </c>
      <c r="G39" s="94">
        <f aca="true" t="shared" si="7" ref="G39:G51">SUM(B39:F39)</f>
        <v>76.30744950000002</v>
      </c>
      <c r="H39" s="95">
        <f>G39</f>
        <v>76.30744950000002</v>
      </c>
      <c r="I39" s="96">
        <f t="shared" si="6"/>
        <v>52.44314748064013</v>
      </c>
      <c r="J39" s="25">
        <v>4001.802828</v>
      </c>
      <c r="M39" s="43"/>
      <c r="N39" s="43"/>
      <c r="O39" s="43"/>
      <c r="P39" s="43"/>
      <c r="Q39" s="43"/>
      <c r="R39" s="43"/>
      <c r="S39" s="43"/>
      <c r="T39" s="43"/>
    </row>
    <row r="40" spans="1:20" s="20" customFormat="1" ht="21" customHeight="1">
      <c r="A40" s="84" t="s">
        <v>18</v>
      </c>
      <c r="B40" s="92">
        <v>0</v>
      </c>
      <c r="C40" s="93">
        <v>46.64503605</v>
      </c>
      <c r="D40" s="93">
        <v>0</v>
      </c>
      <c r="E40" s="93">
        <v>0</v>
      </c>
      <c r="F40" s="93">
        <v>204.87413116</v>
      </c>
      <c r="G40" s="94">
        <f t="shared" si="7"/>
        <v>251.51916720999998</v>
      </c>
      <c r="H40" s="95">
        <f>G40</f>
        <v>251.51916720999998</v>
      </c>
      <c r="I40" s="96">
        <f t="shared" si="6"/>
        <v>49.57035741769224</v>
      </c>
      <c r="J40" s="25">
        <v>12467.895015999999</v>
      </c>
      <c r="M40" s="43"/>
      <c r="N40" s="43"/>
      <c r="O40" s="43"/>
      <c r="P40" s="43"/>
      <c r="Q40" s="43"/>
      <c r="R40" s="43"/>
      <c r="S40" s="43"/>
      <c r="T40" s="43"/>
    </row>
    <row r="41" spans="1:20" s="20" customFormat="1" ht="21" customHeight="1">
      <c r="A41" s="84" t="s">
        <v>43</v>
      </c>
      <c r="B41" s="92">
        <v>51.62150164</v>
      </c>
      <c r="C41" s="93">
        <v>64.95935229</v>
      </c>
      <c r="D41" s="93">
        <v>5.000147440000001</v>
      </c>
      <c r="E41" s="93">
        <v>0</v>
      </c>
      <c r="F41" s="93">
        <v>0</v>
      </c>
      <c r="G41" s="94">
        <f t="shared" si="7"/>
        <v>121.58100137</v>
      </c>
      <c r="H41" s="95">
        <f>G41</f>
        <v>121.58100137</v>
      </c>
      <c r="I41" s="96">
        <f t="shared" si="6"/>
        <v>82.88625201672822</v>
      </c>
      <c r="J41" s="25">
        <v>10077.39352</v>
      </c>
      <c r="M41" s="43"/>
      <c r="N41" s="43"/>
      <c r="O41" s="43"/>
      <c r="P41" s="43"/>
      <c r="Q41" s="43"/>
      <c r="R41" s="43"/>
      <c r="S41" s="43"/>
      <c r="T41" s="43"/>
    </row>
    <row r="42" spans="1:20" s="20" customFormat="1" ht="21" customHeight="1">
      <c r="A42" s="84" t="s">
        <v>44</v>
      </c>
      <c r="B42" s="92">
        <v>245.85592797</v>
      </c>
      <c r="C42" s="93">
        <v>224.8630341</v>
      </c>
      <c r="D42" s="93">
        <v>0</v>
      </c>
      <c r="E42" s="93">
        <v>0</v>
      </c>
      <c r="F42" s="97">
        <v>0.004591700000000001</v>
      </c>
      <c r="G42" s="94">
        <f t="shared" si="7"/>
        <v>470.72355376999997</v>
      </c>
      <c r="H42" s="95">
        <f aca="true" t="shared" si="8" ref="H42:H51">G42</f>
        <v>470.72355376999997</v>
      </c>
      <c r="I42" s="96">
        <f t="shared" si="6"/>
        <v>78.23866001401515</v>
      </c>
      <c r="J42" s="25">
        <v>36828.780084000005</v>
      </c>
      <c r="M42" s="43"/>
      <c r="N42" s="43"/>
      <c r="O42" s="43"/>
      <c r="P42" s="43"/>
      <c r="Q42" s="43"/>
      <c r="R42" s="43"/>
      <c r="S42" s="43"/>
      <c r="T42" s="43"/>
    </row>
    <row r="43" spans="1:20" s="20" customFormat="1" ht="21" customHeight="1">
      <c r="A43" s="84" t="s">
        <v>45</v>
      </c>
      <c r="B43" s="92">
        <v>0</v>
      </c>
      <c r="C43" s="93">
        <v>0</v>
      </c>
      <c r="D43" s="93">
        <v>41.24338533</v>
      </c>
      <c r="E43" s="93">
        <v>0</v>
      </c>
      <c r="F43" s="93">
        <v>0</v>
      </c>
      <c r="G43" s="94">
        <f t="shared" si="7"/>
        <v>41.24338533</v>
      </c>
      <c r="H43" s="95">
        <f t="shared" si="8"/>
        <v>41.24338533</v>
      </c>
      <c r="I43" s="96">
        <f t="shared" si="6"/>
        <v>80.86797515076825</v>
      </c>
      <c r="J43" s="25">
        <v>3335.2690599999996</v>
      </c>
      <c r="M43" s="43"/>
      <c r="N43" s="43"/>
      <c r="O43" s="43"/>
      <c r="P43" s="43"/>
      <c r="Q43" s="43"/>
      <c r="R43" s="43"/>
      <c r="S43" s="43"/>
      <c r="T43" s="43"/>
    </row>
    <row r="44" spans="1:20" s="20" customFormat="1" ht="21" customHeight="1">
      <c r="A44" s="84" t="s">
        <v>46</v>
      </c>
      <c r="B44" s="92">
        <v>0</v>
      </c>
      <c r="C44" s="93">
        <v>0</v>
      </c>
      <c r="D44" s="93">
        <v>0</v>
      </c>
      <c r="E44" s="93">
        <v>0</v>
      </c>
      <c r="F44" s="93">
        <v>0</v>
      </c>
      <c r="G44" s="94">
        <f t="shared" si="7"/>
        <v>0</v>
      </c>
      <c r="H44" s="95">
        <f t="shared" si="8"/>
        <v>0</v>
      </c>
      <c r="I44" s="96">
        <f t="shared" si="6"/>
        <v>0</v>
      </c>
      <c r="J44" s="25">
        <v>0</v>
      </c>
      <c r="M44" s="43"/>
      <c r="N44" s="43"/>
      <c r="O44" s="43"/>
      <c r="P44" s="43"/>
      <c r="Q44" s="43"/>
      <c r="R44" s="43"/>
      <c r="S44" s="43"/>
      <c r="T44" s="43"/>
    </row>
    <row r="45" spans="1:20" s="20" customFormat="1" ht="21" customHeight="1">
      <c r="A45" s="84" t="s">
        <v>47</v>
      </c>
      <c r="B45" s="92">
        <v>102.58469188000001</v>
      </c>
      <c r="C45" s="93">
        <v>0</v>
      </c>
      <c r="D45" s="93">
        <v>205.39379838000002</v>
      </c>
      <c r="E45" s="93">
        <v>0</v>
      </c>
      <c r="F45" s="93">
        <v>0</v>
      </c>
      <c r="G45" s="94">
        <f>SUM(B45:F45)</f>
        <v>307.97849026000006</v>
      </c>
      <c r="H45" s="95">
        <f t="shared" si="8"/>
        <v>307.97849026000006</v>
      </c>
      <c r="I45" s="96">
        <f t="shared" si="6"/>
        <v>75.8896780917027</v>
      </c>
      <c r="J45" s="25">
        <v>23372.388485</v>
      </c>
      <c r="M45" s="43"/>
      <c r="N45" s="43"/>
      <c r="O45" s="43"/>
      <c r="P45" s="43"/>
      <c r="Q45" s="43"/>
      <c r="R45" s="43"/>
      <c r="S45" s="43"/>
      <c r="T45" s="43"/>
    </row>
    <row r="46" spans="1:20" s="20" customFormat="1" ht="21" customHeight="1">
      <c r="A46" s="84" t="s">
        <v>48</v>
      </c>
      <c r="B46" s="92">
        <v>551.76254255</v>
      </c>
      <c r="C46" s="93">
        <v>1501.45026715</v>
      </c>
      <c r="D46" s="93">
        <v>2.00006275</v>
      </c>
      <c r="E46" s="93">
        <v>0</v>
      </c>
      <c r="F46" s="93">
        <v>0</v>
      </c>
      <c r="G46" s="94">
        <f>SUM(B46:F46)</f>
        <v>2055.21287245</v>
      </c>
      <c r="H46" s="95">
        <f t="shared" si="8"/>
        <v>2055.21287245</v>
      </c>
      <c r="I46" s="96">
        <f t="shared" si="6"/>
        <v>77.46714449448028</v>
      </c>
      <c r="J46" s="25">
        <v>159211.472557</v>
      </c>
      <c r="M46" s="43"/>
      <c r="N46" s="43"/>
      <c r="O46" s="43"/>
      <c r="P46" s="43"/>
      <c r="Q46" s="43"/>
      <c r="R46" s="43"/>
      <c r="S46" s="43"/>
      <c r="T46" s="43"/>
    </row>
    <row r="47" spans="1:20" s="20" customFormat="1" ht="21" customHeight="1">
      <c r="A47" s="84" t="s">
        <v>49</v>
      </c>
      <c r="B47" s="92">
        <v>0</v>
      </c>
      <c r="C47" s="93">
        <v>0</v>
      </c>
      <c r="D47" s="93">
        <v>325.94026458</v>
      </c>
      <c r="E47" s="93">
        <v>0</v>
      </c>
      <c r="F47" s="93">
        <v>81.63665829000003</v>
      </c>
      <c r="G47" s="94">
        <f>SUM(B47:F47)</f>
        <v>407.57692287000003</v>
      </c>
      <c r="H47" s="95">
        <f t="shared" si="8"/>
        <v>407.57692287000003</v>
      </c>
      <c r="I47" s="96">
        <f t="shared" si="6"/>
        <v>82.24129657039332</v>
      </c>
      <c r="J47" s="25">
        <v>33519.654589</v>
      </c>
      <c r="M47" s="43"/>
      <c r="N47" s="43"/>
      <c r="O47" s="43"/>
      <c r="P47" s="43"/>
      <c r="Q47" s="43"/>
      <c r="R47" s="43"/>
      <c r="S47" s="43"/>
      <c r="T47" s="43"/>
    </row>
    <row r="48" spans="1:20" s="20" customFormat="1" ht="21" customHeight="1">
      <c r="A48" s="84" t="s">
        <v>50</v>
      </c>
      <c r="B48" s="92">
        <v>0</v>
      </c>
      <c r="C48" s="93">
        <v>0</v>
      </c>
      <c r="D48" s="93">
        <v>0</v>
      </c>
      <c r="E48" s="93">
        <v>0</v>
      </c>
      <c r="F48" s="93">
        <v>11.2430664060484</v>
      </c>
      <c r="G48" s="94">
        <f t="shared" si="7"/>
        <v>11.2430664060484</v>
      </c>
      <c r="H48" s="95">
        <f t="shared" si="8"/>
        <v>11.2430664060484</v>
      </c>
      <c r="I48" s="96">
        <f t="shared" si="6"/>
        <v>134.39607109205713</v>
      </c>
      <c r="J48" s="25">
        <v>1511.023952</v>
      </c>
      <c r="M48" s="43"/>
      <c r="N48" s="43"/>
      <c r="O48" s="43"/>
      <c r="P48" s="43"/>
      <c r="Q48" s="43"/>
      <c r="R48" s="43"/>
      <c r="S48" s="43"/>
      <c r="T48" s="43"/>
    </row>
    <row r="49" spans="1:20" ht="21" customHeight="1">
      <c r="A49" s="84" t="s">
        <v>51</v>
      </c>
      <c r="B49" s="92">
        <v>0</v>
      </c>
      <c r="C49" s="93">
        <v>0</v>
      </c>
      <c r="D49" s="93">
        <v>0</v>
      </c>
      <c r="E49" s="93">
        <v>0</v>
      </c>
      <c r="F49" s="93">
        <v>0.005032</v>
      </c>
      <c r="G49" s="94">
        <f t="shared" si="7"/>
        <v>0.005032</v>
      </c>
      <c r="H49" s="95">
        <f t="shared" si="8"/>
        <v>0.005032</v>
      </c>
      <c r="I49" s="96">
        <f t="shared" si="6"/>
        <v>1653.2601351351352</v>
      </c>
      <c r="J49" s="25">
        <v>8.319205</v>
      </c>
      <c r="M49" s="91"/>
      <c r="N49" s="91"/>
      <c r="O49" s="91"/>
      <c r="P49" s="91"/>
      <c r="Q49" s="91"/>
      <c r="R49" s="91"/>
      <c r="S49" s="91"/>
      <c r="T49" s="91"/>
    </row>
    <row r="50" spans="1:20" ht="21" customHeight="1">
      <c r="A50" s="84" t="s">
        <v>52</v>
      </c>
      <c r="B50" s="92">
        <v>0</v>
      </c>
      <c r="C50" s="93">
        <v>0</v>
      </c>
      <c r="D50" s="93">
        <v>0</v>
      </c>
      <c r="E50" s="93">
        <v>0</v>
      </c>
      <c r="F50" s="93">
        <v>0</v>
      </c>
      <c r="G50" s="94">
        <f t="shared" si="7"/>
        <v>0</v>
      </c>
      <c r="H50" s="95">
        <f t="shared" si="8"/>
        <v>0</v>
      </c>
      <c r="I50" s="96">
        <f t="shared" si="6"/>
        <v>0</v>
      </c>
      <c r="J50" s="25">
        <v>0</v>
      </c>
      <c r="M50" s="91"/>
      <c r="N50" s="91"/>
      <c r="O50" s="91"/>
      <c r="P50" s="91"/>
      <c r="Q50" s="91"/>
      <c r="R50" s="91"/>
      <c r="S50" s="91"/>
      <c r="T50" s="91"/>
    </row>
    <row r="51" spans="1:20" ht="21" customHeight="1">
      <c r="A51" s="84" t="s">
        <v>29</v>
      </c>
      <c r="B51" s="98">
        <v>0</v>
      </c>
      <c r="C51" s="99">
        <v>0</v>
      </c>
      <c r="D51" s="99">
        <v>0</v>
      </c>
      <c r="E51" s="99">
        <v>0</v>
      </c>
      <c r="F51" s="99">
        <v>0</v>
      </c>
      <c r="G51" s="94">
        <f t="shared" si="7"/>
        <v>0</v>
      </c>
      <c r="H51" s="95">
        <f t="shared" si="8"/>
        <v>0</v>
      </c>
      <c r="I51" s="96">
        <f>+IF(H51=0,0,J51/H51)</f>
        <v>0</v>
      </c>
      <c r="J51" s="30">
        <v>0</v>
      </c>
      <c r="M51" s="91"/>
      <c r="N51" s="91"/>
      <c r="O51" s="91"/>
      <c r="P51" s="91"/>
      <c r="Q51" s="91"/>
      <c r="R51" s="91"/>
      <c r="S51" s="91"/>
      <c r="T51" s="91"/>
    </row>
    <row r="52" spans="1:20" ht="21" customHeight="1">
      <c r="A52" s="100" t="s">
        <v>30</v>
      </c>
      <c r="B52" s="101">
        <f aca="true" t="shared" si="9" ref="B52:H52">SUM(B37:B51)</f>
        <v>5063.487576459999</v>
      </c>
      <c r="C52" s="102">
        <f t="shared" si="9"/>
        <v>2998.8435849400003</v>
      </c>
      <c r="D52" s="102">
        <f t="shared" si="9"/>
        <v>579.5776584800001</v>
      </c>
      <c r="E52" s="102">
        <f t="shared" si="9"/>
        <v>0</v>
      </c>
      <c r="F52" s="102">
        <f t="shared" si="9"/>
        <v>364.21114019604846</v>
      </c>
      <c r="G52" s="103">
        <f>SUM(G37:G51)</f>
        <v>9006.119960076045</v>
      </c>
      <c r="H52" s="104">
        <f t="shared" si="9"/>
        <v>9006.119960076045</v>
      </c>
      <c r="I52" s="96">
        <f>+IF(H52=0,0,J52/H52)</f>
        <v>67.49326965669994</v>
      </c>
      <c r="J52" s="105">
        <f>SUM(J37:J51)</f>
        <v>607852.4830260001</v>
      </c>
      <c r="M52" s="91"/>
      <c r="N52" s="91"/>
      <c r="O52" s="91"/>
      <c r="P52" s="91"/>
      <c r="Q52" s="91"/>
      <c r="R52" s="91"/>
      <c r="S52" s="91"/>
      <c r="T52" s="91"/>
    </row>
    <row r="53" spans="1:20" ht="35.25" customHeight="1">
      <c r="A53" s="106"/>
      <c r="B53" s="107"/>
      <c r="C53" s="107"/>
      <c r="D53" s="107"/>
      <c r="E53" s="107"/>
      <c r="F53" s="107"/>
      <c r="G53" s="107"/>
      <c r="H53" s="107"/>
      <c r="I53" s="107"/>
      <c r="J53" s="108"/>
      <c r="M53" s="91"/>
      <c r="N53" s="91"/>
      <c r="O53" s="91"/>
      <c r="P53" s="91"/>
      <c r="Q53" s="91"/>
      <c r="R53" s="91"/>
      <c r="S53" s="91"/>
      <c r="T53" s="91"/>
    </row>
    <row r="54" spans="1:20" ht="21" customHeight="1">
      <c r="A54" s="109" t="s">
        <v>4</v>
      </c>
      <c r="B54" s="45" t="s">
        <v>32</v>
      </c>
      <c r="C54" s="46" t="s">
        <v>33</v>
      </c>
      <c r="D54" s="46" t="s">
        <v>8</v>
      </c>
      <c r="E54" s="46" t="s">
        <v>34</v>
      </c>
      <c r="F54" s="110" t="s">
        <v>9</v>
      </c>
      <c r="G54" s="111" t="s">
        <v>10</v>
      </c>
      <c r="H54" s="112" t="s">
        <v>11</v>
      </c>
      <c r="I54" s="46" t="s">
        <v>12</v>
      </c>
      <c r="J54" s="113" t="s">
        <v>13</v>
      </c>
      <c r="M54" s="91"/>
      <c r="N54" s="91"/>
      <c r="O54" s="91"/>
      <c r="P54" s="91"/>
      <c r="Q54" s="91"/>
      <c r="R54" s="91"/>
      <c r="S54" s="91"/>
      <c r="T54" s="91"/>
    </row>
    <row r="55" spans="1:20" ht="21" customHeight="1">
      <c r="A55" s="84" t="s">
        <v>35</v>
      </c>
      <c r="B55" s="92">
        <v>8.654628921328904</v>
      </c>
      <c r="C55" s="93"/>
      <c r="D55" s="93">
        <v>32.63401702</v>
      </c>
      <c r="E55" s="93"/>
      <c r="F55" s="93">
        <v>2.721715037226023</v>
      </c>
      <c r="G55" s="23">
        <f>SUM(B55:F55)</f>
        <v>44.01036097855493</v>
      </c>
      <c r="H55" s="95">
        <f>G55</f>
        <v>44.01036097855493</v>
      </c>
      <c r="I55" s="96">
        <f>+IF(H55=0,0,J55/H55)</f>
        <v>131.19411973951924</v>
      </c>
      <c r="J55" s="114">
        <v>5773.900568</v>
      </c>
      <c r="M55" s="91"/>
      <c r="N55" s="91"/>
      <c r="O55" s="91"/>
      <c r="P55" s="91"/>
      <c r="Q55" s="91"/>
      <c r="R55" s="91"/>
      <c r="S55" s="91"/>
      <c r="T55" s="91"/>
    </row>
    <row r="56" spans="1:20" ht="21" customHeight="1">
      <c r="A56" s="84" t="s">
        <v>36</v>
      </c>
      <c r="B56" s="98">
        <v>0.76449289</v>
      </c>
      <c r="C56" s="99">
        <v>3.158585239119712</v>
      </c>
      <c r="D56" s="99">
        <v>0.5656997737270211</v>
      </c>
      <c r="E56" s="99">
        <v>8.792755460173646</v>
      </c>
      <c r="F56" s="115">
        <v>33.311814052028446</v>
      </c>
      <c r="G56" s="23">
        <f>SUM(B56:F56)</f>
        <v>46.593347415048825</v>
      </c>
      <c r="H56" s="95">
        <f>G56</f>
        <v>46.593347415048825</v>
      </c>
      <c r="I56" s="96">
        <f>+IF(H56=0,0,J56/H56)</f>
        <v>324.5542469034076</v>
      </c>
      <c r="J56" s="116">
        <v>15122.068781000005</v>
      </c>
      <c r="M56" s="91"/>
      <c r="N56" s="91"/>
      <c r="O56" s="91"/>
      <c r="P56" s="91"/>
      <c r="Q56" s="91"/>
      <c r="R56" s="91"/>
      <c r="S56" s="91"/>
      <c r="T56" s="91"/>
    </row>
    <row r="57" spans="1:10" s="43" customFormat="1" ht="21" customHeight="1">
      <c r="A57" s="100" t="s">
        <v>30</v>
      </c>
      <c r="B57" s="117">
        <f aca="true" t="shared" si="10" ref="B57:H57">+B55+B56</f>
        <v>9.419121811328903</v>
      </c>
      <c r="C57" s="102">
        <f t="shared" si="10"/>
        <v>3.158585239119712</v>
      </c>
      <c r="D57" s="102">
        <f t="shared" si="10"/>
        <v>33.19971679372702</v>
      </c>
      <c r="E57" s="102">
        <f t="shared" si="10"/>
        <v>8.792755460173646</v>
      </c>
      <c r="F57" s="118">
        <f t="shared" si="10"/>
        <v>36.03352908925447</v>
      </c>
      <c r="G57" s="119">
        <f t="shared" si="10"/>
        <v>90.60370839360375</v>
      </c>
      <c r="H57" s="104">
        <f t="shared" si="10"/>
        <v>90.60370839360375</v>
      </c>
      <c r="I57" s="120">
        <f>+IF(H57=0,0,J57/H57)</f>
        <v>230.6303982417918</v>
      </c>
      <c r="J57" s="105">
        <f>SUM(J55:J56)</f>
        <v>20895.969349000006</v>
      </c>
    </row>
    <row r="58" spans="1:20" ht="36" customHeight="1">
      <c r="A58" s="121"/>
      <c r="B58" s="75"/>
      <c r="C58" s="75"/>
      <c r="D58" s="75"/>
      <c r="E58" s="75"/>
      <c r="F58" s="75"/>
      <c r="G58" s="75"/>
      <c r="H58" s="4"/>
      <c r="I58" s="78"/>
      <c r="J58" s="122"/>
      <c r="M58" s="91"/>
      <c r="N58" s="91"/>
      <c r="O58" s="91"/>
      <c r="P58" s="91"/>
      <c r="Q58" s="91"/>
      <c r="R58" s="91"/>
      <c r="S58" s="91"/>
      <c r="T58" s="91"/>
    </row>
    <row r="59" spans="1:20" ht="21" customHeight="1">
      <c r="A59" s="123" t="s">
        <v>4</v>
      </c>
      <c r="B59" s="45" t="s">
        <v>32</v>
      </c>
      <c r="C59" s="46" t="s">
        <v>33</v>
      </c>
      <c r="D59" s="46" t="s">
        <v>8</v>
      </c>
      <c r="E59" s="46" t="s">
        <v>34</v>
      </c>
      <c r="F59" s="47" t="s">
        <v>9</v>
      </c>
      <c r="G59" s="124" t="s">
        <v>10</v>
      </c>
      <c r="H59" s="125" t="s">
        <v>11</v>
      </c>
      <c r="I59" s="50" t="s">
        <v>12</v>
      </c>
      <c r="J59" s="51" t="s">
        <v>13</v>
      </c>
      <c r="M59" s="91"/>
      <c r="N59" s="91"/>
      <c r="O59" s="91"/>
      <c r="P59" s="91"/>
      <c r="Q59" s="91"/>
      <c r="R59" s="91"/>
      <c r="S59" s="91"/>
      <c r="T59" s="91"/>
    </row>
    <row r="60" spans="1:20" ht="21" customHeight="1">
      <c r="A60" s="38" t="s">
        <v>37</v>
      </c>
      <c r="B60" s="60"/>
      <c r="C60" s="99">
        <v>1.408096399144186</v>
      </c>
      <c r="D60" s="99">
        <v>0.45237679999999997</v>
      </c>
      <c r="E60" s="99">
        <v>0.19818532000000003</v>
      </c>
      <c r="F60" s="126">
        <v>1.111866565645073</v>
      </c>
      <c r="G60" s="23">
        <f>SUM(B60:F60)</f>
        <v>3.1705250847892588</v>
      </c>
      <c r="H60" s="127">
        <f>G60</f>
        <v>3.1705250847892588</v>
      </c>
      <c r="I60" s="58">
        <f>+IF(H60=0,0,J60/H60)</f>
        <v>459.2099636697164</v>
      </c>
      <c r="J60" s="116">
        <v>1455.936709</v>
      </c>
      <c r="M60" s="91"/>
      <c r="N60" s="91"/>
      <c r="O60" s="91"/>
      <c r="P60" s="91"/>
      <c r="Q60" s="91"/>
      <c r="R60" s="91"/>
      <c r="S60" s="91"/>
      <c r="T60" s="91"/>
    </row>
    <row r="61" spans="1:20" s="20" customFormat="1" ht="21" customHeight="1">
      <c r="A61" s="128" t="s">
        <v>30</v>
      </c>
      <c r="B61" s="36">
        <f aca="true" t="shared" si="11" ref="B61:H61">SUM(B60:B60)</f>
        <v>0</v>
      </c>
      <c r="C61" s="33">
        <f t="shared" si="11"/>
        <v>1.408096399144186</v>
      </c>
      <c r="D61" s="33">
        <f t="shared" si="11"/>
        <v>0.45237679999999997</v>
      </c>
      <c r="E61" s="33">
        <f t="shared" si="11"/>
        <v>0.19818532000000003</v>
      </c>
      <c r="F61" s="34">
        <f t="shared" si="11"/>
        <v>1.111866565645073</v>
      </c>
      <c r="G61" s="35">
        <f t="shared" si="11"/>
        <v>3.1705250847892588</v>
      </c>
      <c r="H61" s="32">
        <f t="shared" si="11"/>
        <v>3.1705250847892588</v>
      </c>
      <c r="I61" s="64">
        <f>+IF(H61=0,0,J61/H61)</f>
        <v>459.2099636697164</v>
      </c>
      <c r="J61" s="37">
        <f>J60</f>
        <v>1455.936709</v>
      </c>
      <c r="M61" s="43"/>
      <c r="N61" s="43"/>
      <c r="O61" s="43"/>
      <c r="P61" s="43"/>
      <c r="Q61" s="43"/>
      <c r="R61" s="43"/>
      <c r="S61" s="43"/>
      <c r="T61" s="43"/>
    </row>
    <row r="62" spans="1:20" ht="21" customHeight="1" thickBot="1">
      <c r="A62" s="121"/>
      <c r="B62" s="75"/>
      <c r="C62" s="75"/>
      <c r="D62" s="75"/>
      <c r="E62" s="75"/>
      <c r="F62" s="75"/>
      <c r="G62" s="76"/>
      <c r="H62" s="77"/>
      <c r="I62" s="78"/>
      <c r="J62" s="129"/>
      <c r="M62" s="91"/>
      <c r="N62" s="91"/>
      <c r="O62" s="91"/>
      <c r="P62" s="91"/>
      <c r="Q62" s="91"/>
      <c r="R62" s="91"/>
      <c r="S62" s="91"/>
      <c r="T62" s="91"/>
    </row>
    <row r="63" spans="1:10" s="43" customFormat="1" ht="18" thickBot="1" thickTop="1">
      <c r="A63" s="170" t="s">
        <v>53</v>
      </c>
      <c r="B63" s="171"/>
      <c r="C63" s="171"/>
      <c r="D63" s="171"/>
      <c r="E63" s="171"/>
      <c r="F63" s="171"/>
      <c r="G63" s="171"/>
      <c r="H63" s="80">
        <f>H61+H57+H52</f>
        <v>9099.894193554437</v>
      </c>
      <c r="I63" s="81">
        <f>+IF(H63=0,0,J63/H63)</f>
        <v>69.25403479200685</v>
      </c>
      <c r="J63" s="130">
        <f>J61+J57+J52</f>
        <v>630204.3890840001</v>
      </c>
    </row>
    <row r="64" spans="1:20" ht="18.75" customHeight="1" thickBot="1" thickTop="1">
      <c r="A64" s="121"/>
      <c r="B64" s="75"/>
      <c r="C64" s="75"/>
      <c r="D64" s="75"/>
      <c r="E64" s="75"/>
      <c r="F64" s="75"/>
      <c r="G64" s="75"/>
      <c r="H64" s="78"/>
      <c r="I64" s="78"/>
      <c r="J64" s="131"/>
      <c r="M64" s="91"/>
      <c r="N64" s="91"/>
      <c r="O64" s="91"/>
      <c r="P64" s="91"/>
      <c r="Q64" s="91"/>
      <c r="R64" s="91"/>
      <c r="S64" s="91"/>
      <c r="T64" s="91"/>
    </row>
    <row r="65" spans="1:20" ht="15.75" customHeight="1">
      <c r="A65" s="172" t="s">
        <v>54</v>
      </c>
      <c r="B65" s="173"/>
      <c r="C65" s="173"/>
      <c r="D65" s="173"/>
      <c r="E65" s="173"/>
      <c r="F65" s="173"/>
      <c r="G65" s="173"/>
      <c r="H65" s="178" t="s">
        <v>3</v>
      </c>
      <c r="I65" s="179"/>
      <c r="J65" s="180"/>
      <c r="M65" s="91"/>
      <c r="N65" s="91"/>
      <c r="O65" s="91"/>
      <c r="P65" s="91"/>
      <c r="Q65" s="91"/>
      <c r="R65" s="91"/>
      <c r="S65" s="91"/>
      <c r="T65" s="91"/>
    </row>
    <row r="66" spans="1:20" ht="20.25" customHeight="1">
      <c r="A66" s="174"/>
      <c r="B66" s="175"/>
      <c r="C66" s="175"/>
      <c r="D66" s="175"/>
      <c r="E66" s="175"/>
      <c r="F66" s="175"/>
      <c r="G66" s="175"/>
      <c r="H66" s="132" t="s">
        <v>11</v>
      </c>
      <c r="I66" s="133"/>
      <c r="J66" s="134" t="s">
        <v>13</v>
      </c>
      <c r="M66" s="91"/>
      <c r="N66" s="91"/>
      <c r="O66" s="91"/>
      <c r="P66" s="91"/>
      <c r="Q66" s="91"/>
      <c r="R66" s="91"/>
      <c r="S66" s="91"/>
      <c r="T66" s="91"/>
    </row>
    <row r="67" spans="1:20" ht="17.25" thickBot="1">
      <c r="A67" s="176"/>
      <c r="B67" s="177"/>
      <c r="C67" s="177"/>
      <c r="D67" s="177"/>
      <c r="E67" s="177"/>
      <c r="F67" s="177"/>
      <c r="G67" s="177"/>
      <c r="H67" s="135">
        <f>H33-H63</f>
        <v>-1180.7905176048125</v>
      </c>
      <c r="I67" s="136"/>
      <c r="J67" s="137">
        <f>J33-J63</f>
        <v>-217575.7788140002</v>
      </c>
      <c r="M67" s="91"/>
      <c r="N67" s="91"/>
      <c r="O67" s="91"/>
      <c r="P67" s="91"/>
      <c r="Q67" s="91"/>
      <c r="R67" s="91"/>
      <c r="S67" s="91"/>
      <c r="T67" s="91"/>
    </row>
    <row r="68" spans="1:20" s="141" customFormat="1" ht="33.75" customHeight="1">
      <c r="A68" s="138"/>
      <c r="B68" s="139"/>
      <c r="C68" s="139"/>
      <c r="D68" s="139"/>
      <c r="E68" s="139"/>
      <c r="F68" s="139"/>
      <c r="G68" s="139"/>
      <c r="H68" s="140"/>
      <c r="I68" s="140"/>
      <c r="J68" s="140"/>
      <c r="M68" s="142"/>
      <c r="N68" s="142"/>
      <c r="O68" s="142"/>
      <c r="P68" s="142"/>
      <c r="Q68" s="142"/>
      <c r="R68" s="142"/>
      <c r="S68" s="142"/>
      <c r="T68" s="142"/>
    </row>
    <row r="69" spans="1:20" s="141" customFormat="1" ht="15.75" customHeight="1">
      <c r="A69" s="181" t="s">
        <v>55</v>
      </c>
      <c r="B69" s="181"/>
      <c r="C69" s="181"/>
      <c r="D69" s="181"/>
      <c r="E69" s="181"/>
      <c r="F69" s="181"/>
      <c r="G69" s="181"/>
      <c r="H69" s="181"/>
      <c r="I69" s="181"/>
      <c r="J69" s="181"/>
      <c r="M69" s="142"/>
      <c r="N69" s="142"/>
      <c r="O69" s="142"/>
      <c r="P69" s="142"/>
      <c r="Q69" s="142"/>
      <c r="R69" s="142"/>
      <c r="S69" s="142"/>
      <c r="T69" s="142"/>
    </row>
    <row r="70" spans="1:10" s="141" customFormat="1" ht="15">
      <c r="A70" s="143"/>
      <c r="B70" s="144"/>
      <c r="C70" s="144"/>
      <c r="D70" s="144"/>
      <c r="E70" s="144"/>
      <c r="F70" s="144"/>
      <c r="G70" s="144"/>
      <c r="H70" s="144"/>
      <c r="I70" s="144"/>
      <c r="J70" s="144"/>
    </row>
    <row r="71" spans="1:10" s="141" customFormat="1" ht="15">
      <c r="A71" s="145"/>
      <c r="B71" s="146"/>
      <c r="C71" s="147"/>
      <c r="D71" s="147"/>
      <c r="E71" s="147"/>
      <c r="F71" s="147"/>
      <c r="G71" s="147"/>
      <c r="H71" s="144"/>
      <c r="I71" s="144"/>
      <c r="J71" s="144"/>
    </row>
    <row r="72" spans="1:10" ht="15">
      <c r="A72" s="145"/>
      <c r="B72" s="146"/>
      <c r="C72" s="147"/>
      <c r="D72" s="147"/>
      <c r="E72" s="147"/>
      <c r="F72" s="147"/>
      <c r="G72" s="147"/>
      <c r="H72" s="144"/>
      <c r="I72" s="144"/>
      <c r="J72" s="144"/>
    </row>
    <row r="73" spans="2:7" ht="15">
      <c r="B73" s="148"/>
      <c r="C73" s="148"/>
      <c r="D73" s="148"/>
      <c r="E73" s="148"/>
      <c r="F73" s="148"/>
      <c r="G73" s="148"/>
    </row>
    <row r="74" spans="2:8" ht="15" thickBot="1">
      <c r="B74" s="143" t="s">
        <v>56</v>
      </c>
      <c r="C74" s="148"/>
      <c r="D74" s="149"/>
      <c r="E74" s="148"/>
      <c r="F74" s="149"/>
      <c r="G74" s="149"/>
      <c r="H74" s="148"/>
    </row>
    <row r="75" spans="2:9" ht="26.25" customHeight="1" thickTop="1">
      <c r="B75" s="150"/>
      <c r="C75" s="151"/>
      <c r="D75" s="152"/>
      <c r="E75" s="152"/>
      <c r="F75" s="152"/>
      <c r="G75" s="152"/>
      <c r="H75" s="152"/>
      <c r="I75" s="153"/>
    </row>
    <row r="76" spans="2:10" ht="15">
      <c r="B76" s="154" t="s">
        <v>57</v>
      </c>
      <c r="C76" s="155" t="s">
        <v>58</v>
      </c>
      <c r="D76" s="156" t="s">
        <v>59</v>
      </c>
      <c r="E76" s="155" t="s">
        <v>60</v>
      </c>
      <c r="F76" s="156" t="s">
        <v>61</v>
      </c>
      <c r="G76" s="156" t="s">
        <v>62</v>
      </c>
      <c r="H76" s="155" t="s">
        <v>63</v>
      </c>
      <c r="I76" s="157" t="s">
        <v>64</v>
      </c>
      <c r="J76" s="158"/>
    </row>
    <row r="77" spans="1:11" ht="15">
      <c r="A77" s="158" t="s">
        <v>65</v>
      </c>
      <c r="B77" s="159">
        <f>SUM(G38:G40)</f>
        <v>330.89397295</v>
      </c>
      <c r="C77" s="148">
        <f>SUM(G41:G42)</f>
        <v>592.3045551399999</v>
      </c>
      <c r="D77" s="160">
        <f>SUM(G43)</f>
        <v>41.24338533</v>
      </c>
      <c r="E77" s="160">
        <f>G45</f>
        <v>307.97849026000006</v>
      </c>
      <c r="F77" s="160">
        <f>E77</f>
        <v>307.97849026000006</v>
      </c>
      <c r="G77" s="160">
        <f>SUM(G46:G47)</f>
        <v>2462.78979532</v>
      </c>
      <c r="H77" s="161">
        <f>G50</f>
        <v>0</v>
      </c>
      <c r="I77" s="162">
        <f>G48+G49+G57+G61+G44</f>
        <v>105.02233188444141</v>
      </c>
      <c r="J77" s="163">
        <f>SUM(B77:I77)-E77</f>
        <v>3840.2325308844415</v>
      </c>
      <c r="K77" s="164">
        <f>G61+G57+G52-G37</f>
        <v>3840.2325308844383</v>
      </c>
    </row>
    <row r="78" spans="1:11" ht="15">
      <c r="A78" s="158" t="s">
        <v>66</v>
      </c>
      <c r="B78" s="159">
        <f>SUM(G8:G10)</f>
        <v>320.83784664901236</v>
      </c>
      <c r="C78" s="148">
        <f>SUM(G11:G12)</f>
        <v>1697.8548530875116</v>
      </c>
      <c r="D78" s="160">
        <v>0</v>
      </c>
      <c r="E78" s="160">
        <f>G13</f>
        <v>431.8602626086065</v>
      </c>
      <c r="F78" s="160">
        <f>E78</f>
        <v>431.8602626086065</v>
      </c>
      <c r="G78" s="160">
        <f>SUM(G15:G16)</f>
        <v>310.56940893333353</v>
      </c>
      <c r="H78" s="161">
        <f>SUM(G17:G20)</f>
        <v>1864.7525199067986</v>
      </c>
      <c r="I78" s="162">
        <f>G31+G27+G21+G14</f>
        <v>8.972011162564481</v>
      </c>
      <c r="J78" s="163">
        <f>SUM(B78:I78)-E78</f>
        <v>4634.846902347827</v>
      </c>
      <c r="K78" s="165">
        <f>G31+G27+G22-G6-G7</f>
        <v>4634.8469023478265</v>
      </c>
    </row>
    <row r="79" spans="2:9" ht="15">
      <c r="B79" s="159"/>
      <c r="C79" s="148"/>
      <c r="D79" s="160"/>
      <c r="F79" s="160"/>
      <c r="G79" s="160"/>
      <c r="H79" s="161"/>
      <c r="I79" s="162"/>
    </row>
    <row r="80" spans="2:9" ht="15" thickBot="1">
      <c r="B80" s="166"/>
      <c r="C80" s="167"/>
      <c r="D80" s="168"/>
      <c r="E80" s="168"/>
      <c r="F80" s="168"/>
      <c r="G80" s="168"/>
      <c r="H80" s="168"/>
      <c r="I80" s="169"/>
    </row>
    <row r="81" spans="2:7" ht="15" thickTop="1">
      <c r="B81" s="148"/>
      <c r="C81" s="149"/>
      <c r="D81" s="149"/>
      <c r="E81" s="149"/>
      <c r="F81" s="149"/>
      <c r="G81" s="148"/>
    </row>
    <row r="82" spans="2:7" ht="15">
      <c r="B82" s="148"/>
      <c r="C82" s="149"/>
      <c r="D82" s="149"/>
      <c r="E82" s="149"/>
      <c r="F82" s="149"/>
      <c r="G82" s="148"/>
    </row>
    <row r="83" spans="2:7" ht="15">
      <c r="B83" s="148"/>
      <c r="C83" s="149"/>
      <c r="D83" s="149"/>
      <c r="E83" s="149"/>
      <c r="F83" s="149"/>
      <c r="G83" s="148"/>
    </row>
    <row r="84" spans="2:7" ht="15">
      <c r="B84" s="148"/>
      <c r="C84" s="149"/>
      <c r="D84" s="149"/>
      <c r="E84" s="149"/>
      <c r="F84" s="149"/>
      <c r="G84" s="148"/>
    </row>
    <row r="85" spans="2:7" ht="15">
      <c r="B85" s="148"/>
      <c r="C85" s="149"/>
      <c r="D85" s="149"/>
      <c r="E85" s="149"/>
      <c r="F85" s="149"/>
      <c r="G85" s="148"/>
    </row>
    <row r="86" spans="2:7" ht="15">
      <c r="B86" s="148"/>
      <c r="C86" s="149"/>
      <c r="D86" s="149"/>
      <c r="E86" s="149"/>
      <c r="F86" s="149"/>
      <c r="G86" s="148"/>
    </row>
    <row r="87" spans="2:7" ht="15">
      <c r="B87" s="148"/>
      <c r="C87" s="149"/>
      <c r="D87" s="149"/>
      <c r="E87" s="149"/>
      <c r="F87" s="149"/>
      <c r="G87" s="148"/>
    </row>
    <row r="88" spans="2:7" ht="15">
      <c r="B88" s="148"/>
      <c r="C88" s="149"/>
      <c r="D88" s="149"/>
      <c r="E88" s="149"/>
      <c r="F88" s="149"/>
      <c r="G88" s="148"/>
    </row>
    <row r="89" spans="2:7" ht="15">
      <c r="B89" s="148"/>
      <c r="C89" s="149"/>
      <c r="D89" s="149"/>
      <c r="E89" s="149"/>
      <c r="F89" s="149"/>
      <c r="G89" s="148"/>
    </row>
    <row r="90" spans="2:7" ht="15">
      <c r="B90" s="148"/>
      <c r="C90" s="149"/>
      <c r="D90" s="149"/>
      <c r="E90" s="149"/>
      <c r="F90" s="149"/>
      <c r="G90" s="148"/>
    </row>
    <row r="91" spans="2:7" ht="15">
      <c r="B91" s="148"/>
      <c r="C91" s="149"/>
      <c r="D91" s="149"/>
      <c r="E91" s="149"/>
      <c r="F91" s="149"/>
      <c r="G91" s="148"/>
    </row>
    <row r="92" spans="2:7" ht="15">
      <c r="B92" s="148"/>
      <c r="C92" s="148"/>
      <c r="D92" s="148"/>
      <c r="E92" s="148"/>
      <c r="F92" s="148"/>
      <c r="G92" s="148"/>
    </row>
    <row r="93" spans="2:7" ht="15">
      <c r="B93" s="148"/>
      <c r="C93" s="148"/>
      <c r="D93" s="148"/>
      <c r="E93" s="148"/>
      <c r="F93" s="148"/>
      <c r="G93" s="148"/>
    </row>
    <row r="94" spans="2:7" ht="15">
      <c r="B94" s="148"/>
      <c r="C94" s="148"/>
      <c r="D94" s="148"/>
      <c r="E94" s="148"/>
      <c r="F94" s="148"/>
      <c r="G94" s="148"/>
    </row>
    <row r="95" spans="2:7" ht="15">
      <c r="B95" s="148"/>
      <c r="C95" s="148"/>
      <c r="D95" s="148"/>
      <c r="E95" s="148"/>
      <c r="F95" s="148"/>
      <c r="G95" s="148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5" top="0.62" bottom="0.62" header="0.3937007874015748" footer="0"/>
  <pageSetup horizontalDpi="300" verticalDpi="300" orientation="landscape" paperSize="9" scale="52" r:id="rId1"/>
  <headerFooter alignWithMargins="0">
    <oddFooter>&amp;LEne-12
Fuente: ADUANAS</oddFooter>
  </headerFooter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2018-04-02T21:51:30Z</dcterms:created>
  <dcterms:modified xsi:type="dcterms:W3CDTF">2018-04-02T22:27:41Z</dcterms:modified>
  <cp:category/>
  <cp:version/>
  <cp:contentType/>
  <cp:contentStatus/>
</cp:coreProperties>
</file>